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Edusfb\Enrolment\Publications\Enrolment Reports\Sept 30, 2019\"/>
    </mc:Choice>
  </mc:AlternateContent>
  <bookViews>
    <workbookView xWindow="600" yWindow="210" windowWidth="11100" windowHeight="6345" tabRatio="959"/>
  </bookViews>
  <sheets>
    <sheet name="Cover" sheetId="181" r:id="rId1"/>
    <sheet name="Title" sheetId="188" r:id="rId2"/>
    <sheet name="Contents" sheetId="183" r:id="rId3"/>
    <sheet name="1" sheetId="189" r:id="rId4"/>
    <sheet name="2" sheetId="190" r:id="rId5"/>
    <sheet name="3" sheetId="186" r:id="rId6"/>
    <sheet name="4" sheetId="194" r:id="rId7"/>
    <sheet name="5" sheetId="145" r:id="rId8"/>
    <sheet name="6" sheetId="147" r:id="rId9"/>
    <sheet name="7" sheetId="143" r:id="rId10"/>
    <sheet name="8" sheetId="150" r:id="rId11"/>
    <sheet name="9" sheetId="151" r:id="rId12"/>
    <sheet name="10" sheetId="152" r:id="rId13"/>
    <sheet name="11" sheetId="153" r:id="rId14"/>
    <sheet name="12" sheetId="154" r:id="rId15"/>
    <sheet name="13" sheetId="155" r:id="rId16"/>
    <sheet name="14" sheetId="156" r:id="rId17"/>
    <sheet name="15" sheetId="157" r:id="rId18"/>
    <sheet name="16" sheetId="158" r:id="rId19"/>
    <sheet name="17" sheetId="159" r:id="rId20"/>
    <sheet name="18" sheetId="160" r:id="rId21"/>
    <sheet name="19" sheetId="161" r:id="rId22"/>
    <sheet name="20" sheetId="162" r:id="rId23"/>
    <sheet name="21" sheetId="164" r:id="rId24"/>
    <sheet name="22" sheetId="165" r:id="rId25"/>
    <sheet name="23" sheetId="166" r:id="rId26"/>
    <sheet name="24" sheetId="167" r:id="rId27"/>
    <sheet name="25" sheetId="168" r:id="rId28"/>
    <sheet name="26" sheetId="169" r:id="rId29"/>
    <sheet name="27" sheetId="170" r:id="rId30"/>
    <sheet name="28" sheetId="171" r:id="rId31"/>
    <sheet name="29" sheetId="172" r:id="rId32"/>
    <sheet name="30" sheetId="173" r:id="rId33"/>
    <sheet name="31" sheetId="174" r:id="rId34"/>
    <sheet name="32" sheetId="175" r:id="rId35"/>
    <sheet name="33" sheetId="176" r:id="rId36"/>
    <sheet name="34" sheetId="177" r:id="rId37"/>
    <sheet name="35" sheetId="144" r:id="rId38"/>
    <sheet name="36" sheetId="179" r:id="rId39"/>
    <sheet name="37" sheetId="148" r:id="rId40"/>
    <sheet name="38" sheetId="180" r:id="rId41"/>
    <sheet name="PUBLIC" sheetId="2" state="hidden" r:id="rId42"/>
    <sheet name="Funded IS" sheetId="121" state="hidden" r:id="rId43"/>
    <sheet name="Non-Funded IS" sheetId="146" state="hidden" r:id="rId44"/>
    <sheet name="ADDRESS" sheetId="5" state="hidden" r:id="rId45"/>
    <sheet name="DivAdd" sheetId="4" state="hidden" r:id="rId46"/>
    <sheet name="French Percent" sheetId="187" state="hidden" r:id="rId47"/>
  </sheets>
  <externalReferences>
    <externalReference r:id="rId48"/>
  </externalReferences>
  <definedNames>
    <definedName name="_Fill" localSheetId="3" hidden="1">#REF!</definedName>
    <definedName name="_Fill" localSheetId="4" hidden="1">'2'!#REF!</definedName>
    <definedName name="_Fill" localSheetId="5" hidden="1">'3'!$A$35:$A$46</definedName>
    <definedName name="_Fill" localSheetId="6" hidden="1">'4'!$A$36:$A$50</definedName>
    <definedName name="_Fill" localSheetId="1" hidden="1">#REF!</definedName>
    <definedName name="_Fill" hidden="1">#REF!</definedName>
    <definedName name="_Key1" localSheetId="3" hidden="1">#REF!</definedName>
    <definedName name="_Key1" localSheetId="4" hidden="1">'2'!#REF!</definedName>
    <definedName name="_Key1" localSheetId="5" hidden="1">'3'!#REF!</definedName>
    <definedName name="_Key1" localSheetId="6" hidden="1">'4'!#REF!</definedName>
    <definedName name="_Key1" localSheetId="1" hidden="1">#REF!</definedName>
    <definedName name="_Key1" hidden="1">#REF!</definedName>
    <definedName name="_Order1" hidden="1">255</definedName>
    <definedName name="_Sort" localSheetId="3" hidden="1">#REF!</definedName>
    <definedName name="_Sort" localSheetId="4" hidden="1">'2'!#REF!</definedName>
    <definedName name="_Sort" localSheetId="5" hidden="1">'3'!#REF!</definedName>
    <definedName name="_Sort" localSheetId="6" hidden="1">'4'!#REF!</definedName>
    <definedName name="_Sort" localSheetId="1" hidden="1">#REF!</definedName>
    <definedName name="_Sort" hidden="1">#REF!</definedName>
    <definedName name="ADDRESS" localSheetId="3">#REF!</definedName>
    <definedName name="ADDRESS" localSheetId="4">#REF!</definedName>
    <definedName name="ADDRESS" localSheetId="2">#REF!</definedName>
    <definedName name="ADDRESS" localSheetId="1">#REF!</definedName>
    <definedName name="ADDRESS">#REF!</definedName>
    <definedName name="Code" localSheetId="3">#REF!</definedName>
    <definedName name="Code" localSheetId="4">#REF!</definedName>
    <definedName name="Code" localSheetId="2">#REF!</definedName>
    <definedName name="Code" localSheetId="1">#REF!</definedName>
    <definedName name="Code">#REF!</definedName>
    <definedName name="Count" localSheetId="3">#REF!</definedName>
    <definedName name="Count" localSheetId="4">#REF!</definedName>
    <definedName name="Count" localSheetId="2">#REF!</definedName>
    <definedName name="Count" localSheetId="1">#REF!</definedName>
    <definedName name="Count">#REF!</definedName>
    <definedName name="DivAdd" localSheetId="3">#REF!</definedName>
    <definedName name="DivAdd" localSheetId="4">#REF!</definedName>
    <definedName name="DivAdd" localSheetId="2">#REF!</definedName>
    <definedName name="DivAdd" localSheetId="1">#REF!</definedName>
    <definedName name="DivAdd">#REF!</definedName>
    <definedName name="DivEnrol" localSheetId="3">#REF!</definedName>
    <definedName name="DivEnrol" localSheetId="4">#REF!</definedName>
    <definedName name="DivEnrol" localSheetId="2">#REF!</definedName>
    <definedName name="DivEnrol" localSheetId="1">#REF!</definedName>
    <definedName name="DivEnrol">#REF!</definedName>
    <definedName name="DivEnrol2" localSheetId="3">#REF!</definedName>
    <definedName name="DivEnrol2" localSheetId="4">#REF!</definedName>
    <definedName name="DivEnrol2" localSheetId="2">#REF!</definedName>
    <definedName name="DivEnrol2" localSheetId="1">#REF!</definedName>
    <definedName name="DivEnrol2">#REF!</definedName>
    <definedName name="DIVISIONS" localSheetId="3">#REF!</definedName>
    <definedName name="DIVISIONS" localSheetId="4">#REF!</definedName>
    <definedName name="DIVISIONS" localSheetId="5">[1]PUBLIC!$AV$10:$BN$46</definedName>
    <definedName name="DIVISIONS" localSheetId="6">#REF!</definedName>
    <definedName name="DIVISIONS" localSheetId="2">#REF!</definedName>
    <definedName name="DIVISIONS" localSheetId="0">[1]PUBLIC!$AV$10:$BN$46</definedName>
    <definedName name="DIVISIONS" localSheetId="1">#REF!</definedName>
    <definedName name="DIVISIONS">PUBLIC!$AW$10:$BO$46</definedName>
    <definedName name="DIVTABLE" localSheetId="3">#REF!</definedName>
    <definedName name="DIVTABLE" localSheetId="4">#REF!</definedName>
    <definedName name="DIVTABLE" localSheetId="6">#REF!</definedName>
    <definedName name="DIVTABLE" localSheetId="1">#REF!</definedName>
    <definedName name="DIVTABLE">PUBLIC!$AK$10:$AU$46</definedName>
    <definedName name="FORMAT">'3'!#REF!</definedName>
    <definedName name="FRPERCENT">'French Percent'!$B$5:$F$406</definedName>
    <definedName name="FUNDEDIS" localSheetId="3">#REF!</definedName>
    <definedName name="FUNDEDIS" localSheetId="4">#REF!</definedName>
    <definedName name="FUNDEDIS" localSheetId="5">'[1]Funded IS'!$B$10:$T$69</definedName>
    <definedName name="FUNDEDIS" localSheetId="6">#REF!</definedName>
    <definedName name="FUNDEDIS" localSheetId="2">#REF!</definedName>
    <definedName name="FUNDEDIS" localSheetId="0">'[1]Funded IS'!$B$10:$T$69</definedName>
    <definedName name="FUNDEDIS" localSheetId="1">#REF!</definedName>
    <definedName name="FUNDEDIS">'Funded IS'!$B$10:$T$80</definedName>
    <definedName name="ISAdd" localSheetId="3">#REF!</definedName>
    <definedName name="ISAdd" localSheetId="4">#REF!</definedName>
    <definedName name="ISAdd" localSheetId="1">#REF!</definedName>
    <definedName name="ISAdd">#REF!</definedName>
    <definedName name="ISEnrl" localSheetId="3">#REF!</definedName>
    <definedName name="ISEnrl" localSheetId="4">#REF!</definedName>
    <definedName name="ISEnrl" localSheetId="2">#REF!</definedName>
    <definedName name="ISEnrl" localSheetId="43">'Non-Funded IS'!$B$10:$S$119</definedName>
    <definedName name="ISEnrl" localSheetId="1">#REF!</definedName>
    <definedName name="ISEnrl">#REF!</definedName>
    <definedName name="NONFUNDEDIS" localSheetId="3">#REF!</definedName>
    <definedName name="NONFUNDEDIS" localSheetId="4">#REF!</definedName>
    <definedName name="NONFUNDEDIS" localSheetId="5">'[1]Non-Funded IS'!$B$10:$T$54</definedName>
    <definedName name="NONFUNDEDIS" localSheetId="6">#REF!</definedName>
    <definedName name="NONFUNDEDIS" localSheetId="2">#REF!</definedName>
    <definedName name="NONFUNDEDIS" localSheetId="0">'[1]Non-Funded IS'!$B$10:$T$54</definedName>
    <definedName name="NONFUNDEDIS" localSheetId="1">#REF!</definedName>
    <definedName name="NONFUNDEDIS">'Non-Funded IS'!$B$10:$T$61</definedName>
    <definedName name="POSTAM" localSheetId="3">#REF!</definedName>
    <definedName name="POSTAM" localSheetId="4">#REF!</definedName>
    <definedName name="POSTAM" localSheetId="2">#REF!</definedName>
    <definedName name="POSTAM" localSheetId="1">#REF!</definedName>
    <definedName name="POSTAM">#REF!</definedName>
    <definedName name="_xlnm.Print_Area" localSheetId="3">'1'!$B$1:$B$27</definedName>
    <definedName name="_xlnm.Print_Area" localSheetId="12">'10'!$A$3:$R$37</definedName>
    <definedName name="_xlnm.Print_Area" localSheetId="13">'11'!$A$3:$R$36</definedName>
    <definedName name="_xlnm.Print_Area" localSheetId="14">'12'!$A$1:$R$37</definedName>
    <definedName name="_xlnm.Print_Area" localSheetId="15">'13'!$A$3:$R$26</definedName>
    <definedName name="_xlnm.Print_Area" localSheetId="16">'14'!$A$3:$R$38</definedName>
    <definedName name="_xlnm.Print_Area" localSheetId="17">'15'!$A$3:$R$36</definedName>
    <definedName name="_xlnm.Print_Area" localSheetId="18">'16'!$A$3:$R$38</definedName>
    <definedName name="_xlnm.Print_Area" localSheetId="19">'17'!$A$3:$R$33</definedName>
    <definedName name="_xlnm.Print_Area" localSheetId="20">'18'!$A$3:$R$37</definedName>
    <definedName name="_xlnm.Print_Area" localSheetId="21">'19'!$A$3:$R$40</definedName>
    <definedName name="_xlnm.Print_Area" localSheetId="4">'2'!$B$2:$F$43</definedName>
    <definedName name="_xlnm.Print_Area" localSheetId="22">'20'!$A$3:$R$43</definedName>
    <definedName name="_xlnm.Print_Area" localSheetId="23">'21'!$A$3:$R$33</definedName>
    <definedName name="_xlnm.Print_Area" localSheetId="24">'22'!$A$3:$R$36</definedName>
    <definedName name="_xlnm.Print_Area" localSheetId="25">'23'!$A$3:$R$21</definedName>
    <definedName name="_xlnm.Print_Area" localSheetId="26">'24'!$A$3:$R$38</definedName>
    <definedName name="_xlnm.Print_Area" localSheetId="27">'25'!$A$3:$R$37</definedName>
    <definedName name="_xlnm.Print_Area" localSheetId="28">'26'!$A$3:$R$21</definedName>
    <definedName name="_xlnm.Print_Area" localSheetId="29">'27'!$A$3:$R$31</definedName>
    <definedName name="_xlnm.Print_Area" localSheetId="30">'28'!$A$3:$R$20</definedName>
    <definedName name="_xlnm.Print_Area" localSheetId="31">'29'!$A$3:$R$32</definedName>
    <definedName name="_xlnm.Print_Area" localSheetId="5">'3'!$D$3:$H$48</definedName>
    <definedName name="_xlnm.Print_Area" localSheetId="32">'30'!$A$3:$R$37</definedName>
    <definedName name="_xlnm.Print_Area" localSheetId="33">'31'!$A$3:$R$33</definedName>
    <definedName name="_xlnm.Print_Area" localSheetId="34">'32'!$A$3:$R$38</definedName>
    <definedName name="_xlnm.Print_Area" localSheetId="35">'33'!$A$3:$R$38</definedName>
    <definedName name="_xlnm.Print_Area" localSheetId="36">'34'!$A$3:$R$26</definedName>
    <definedName name="_xlnm.Print_Area" localSheetId="37">'35'!$A$1:$R$40</definedName>
    <definedName name="_xlnm.Print_Area" localSheetId="38">'36'!$A$1:$R$35</definedName>
    <definedName name="_xlnm.Print_Area" localSheetId="39">'37'!$A$1:$R$40</definedName>
    <definedName name="_xlnm.Print_Area" localSheetId="40">'38'!$A$1:$R$22</definedName>
    <definedName name="_xlnm.Print_Area" localSheetId="6">'4'!$D$1:$H$50</definedName>
    <definedName name="_xlnm.Print_Area" localSheetId="7">'5'!$A$1:$R$29</definedName>
    <definedName name="_xlnm.Print_Area" localSheetId="8">'6'!$A$1:$R$44</definedName>
    <definedName name="_xlnm.Print_Area" localSheetId="9">'7'!$A$3:$R$42</definedName>
    <definedName name="_xlnm.Print_Area" localSheetId="10">'8'!$A$3:$R$30</definedName>
    <definedName name="_xlnm.Print_Area" localSheetId="11">'9'!$A$3:$R$29</definedName>
    <definedName name="_xlnm.Print_Area" localSheetId="2">Contents!$A$1:$D$55</definedName>
    <definedName name="_xlnm.Print_Area" localSheetId="0">Cover!$A$1:$C$46</definedName>
    <definedName name="_xlnm.Print_Area" localSheetId="45">DivAdd!$A$1:$D$39</definedName>
    <definedName name="_xlnm.Print_Area" localSheetId="42">'Funded IS'!$A$4:$AB$81</definedName>
    <definedName name="_xlnm.Print_Area" localSheetId="43">'Non-Funded IS'!$A$5:$AC$63</definedName>
    <definedName name="_xlnm.Print_Area" localSheetId="41">PUBLIC!$AL$7:$AT$47</definedName>
    <definedName name="_xlnm.Print_Area" localSheetId="1">Title!$A$1:$C$47</definedName>
    <definedName name="Print_Area_MI" localSheetId="4">'2'!$A$1:$A$76</definedName>
    <definedName name="Print_Area_MI" localSheetId="5">'3'!$B$1:$B$82</definedName>
    <definedName name="Print_Area_MI" localSheetId="6">'4'!$B$1:$B$77</definedName>
    <definedName name="_xlnm.Print_Titles" localSheetId="12">'10'!$1:$2</definedName>
    <definedName name="_xlnm.Print_Titles" localSheetId="13">'11'!$1:$2</definedName>
    <definedName name="_xlnm.Print_Titles" localSheetId="14">'12'!$1:$2</definedName>
    <definedName name="_xlnm.Print_Titles" localSheetId="15">'13'!$1:$2</definedName>
    <definedName name="_xlnm.Print_Titles" localSheetId="16">'14'!$1:$2</definedName>
    <definedName name="_xlnm.Print_Titles" localSheetId="17">'15'!$1:$2</definedName>
    <definedName name="_xlnm.Print_Titles" localSheetId="18">'16'!$1:$2</definedName>
    <definedName name="_xlnm.Print_Titles" localSheetId="19">'17'!$1:$2</definedName>
    <definedName name="_xlnm.Print_Titles" localSheetId="20">'18'!$1:$2</definedName>
    <definedName name="_xlnm.Print_Titles" localSheetId="21">'19'!$1:$2</definedName>
    <definedName name="_xlnm.Print_Titles" localSheetId="22">'20'!$1:$2</definedName>
    <definedName name="_xlnm.Print_Titles" localSheetId="23">'21'!$1:$2</definedName>
    <definedName name="_xlnm.Print_Titles" localSheetId="24">'22'!$1:$2</definedName>
    <definedName name="_xlnm.Print_Titles" localSheetId="25">'23'!$1:$2</definedName>
    <definedName name="_xlnm.Print_Titles" localSheetId="26">'24'!$1:$2</definedName>
    <definedName name="_xlnm.Print_Titles" localSheetId="27">'25'!$1:$2</definedName>
    <definedName name="_xlnm.Print_Titles" localSheetId="28">'26'!$1:$2</definedName>
    <definedName name="_xlnm.Print_Titles" localSheetId="29">'27'!$1:$2</definedName>
    <definedName name="_xlnm.Print_Titles" localSheetId="30">'28'!$1:$2</definedName>
    <definedName name="_xlnm.Print_Titles" localSheetId="31">'29'!$1:$2</definedName>
    <definedName name="_xlnm.Print_Titles" localSheetId="32">'30'!$1:$2</definedName>
    <definedName name="_xlnm.Print_Titles" localSheetId="33">'31'!$1:$2</definedName>
    <definedName name="_xlnm.Print_Titles" localSheetId="34">'32'!$1:$2</definedName>
    <definedName name="_xlnm.Print_Titles" localSheetId="35">'33'!$1:$2</definedName>
    <definedName name="_xlnm.Print_Titles" localSheetId="36">'34'!$1:$2</definedName>
    <definedName name="_xlnm.Print_Titles" localSheetId="7">'5'!$1:$2</definedName>
    <definedName name="_xlnm.Print_Titles" localSheetId="9">'7'!$1:$2</definedName>
    <definedName name="_xlnm.Print_Titles" localSheetId="10">'8'!$1:$2</definedName>
    <definedName name="_xlnm.Print_Titles" localSheetId="11">'9'!$1:$2</definedName>
    <definedName name="_xlnm.Print_Titles" localSheetId="43">'Non-Funded IS'!$4:$9</definedName>
    <definedName name="PublicAdd" localSheetId="3">#REF!</definedName>
    <definedName name="PublicAdd" localSheetId="4">#REF!</definedName>
    <definedName name="PublicAdd" localSheetId="5">[1]ADDRESS!$C$5:$H$912</definedName>
    <definedName name="PublicAdd" localSheetId="6">#REF!</definedName>
    <definedName name="PublicAdd" localSheetId="2">#REF!</definedName>
    <definedName name="PublicAdd" localSheetId="0">[1]ADDRESS!$C$5:$H$912</definedName>
    <definedName name="PublicAdd" localSheetId="1">#REF!</definedName>
    <definedName name="PublicAdd">ADDRESS!$C$5:$H$912</definedName>
    <definedName name="SCHDIV" localSheetId="3">#REF!</definedName>
    <definedName name="SCHDIV" localSheetId="12">ADDRESS!#REF!</definedName>
    <definedName name="SCHDIV" localSheetId="13">ADDRESS!#REF!</definedName>
    <definedName name="SCHDIV" localSheetId="14">ADDRESS!#REF!</definedName>
    <definedName name="SCHDIV" localSheetId="15">ADDRESS!#REF!</definedName>
    <definedName name="SCHDIV" localSheetId="16">ADDRESS!#REF!</definedName>
    <definedName name="SCHDIV" localSheetId="17">ADDRESS!#REF!</definedName>
    <definedName name="SCHDIV" localSheetId="18">ADDRESS!#REF!</definedName>
    <definedName name="SCHDIV" localSheetId="19">ADDRESS!#REF!</definedName>
    <definedName name="SCHDIV" localSheetId="20">ADDRESS!#REF!</definedName>
    <definedName name="SCHDIV" localSheetId="21">ADDRESS!#REF!</definedName>
    <definedName name="SCHDIV" localSheetId="4">#REF!</definedName>
    <definedName name="SCHDIV" localSheetId="22">ADDRESS!#REF!</definedName>
    <definedName name="SCHDIV" localSheetId="23">ADDRESS!#REF!</definedName>
    <definedName name="SCHDIV" localSheetId="24">ADDRESS!#REF!</definedName>
    <definedName name="SCHDIV" localSheetId="25">ADDRESS!#REF!</definedName>
    <definedName name="SCHDIV" localSheetId="26">ADDRESS!#REF!</definedName>
    <definedName name="SCHDIV" localSheetId="27">ADDRESS!#REF!</definedName>
    <definedName name="SCHDIV" localSheetId="28">ADDRESS!#REF!</definedName>
    <definedName name="SCHDIV" localSheetId="29">ADDRESS!#REF!</definedName>
    <definedName name="SCHDIV" localSheetId="30">ADDRESS!#REF!</definedName>
    <definedName name="SCHDIV" localSheetId="31">ADDRESS!#REF!</definedName>
    <definedName name="SCHDIV" localSheetId="5">[1]ADDRESS!#REF!</definedName>
    <definedName name="SCHDIV" localSheetId="32">ADDRESS!#REF!</definedName>
    <definedName name="SCHDIV" localSheetId="33">ADDRESS!#REF!</definedName>
    <definedName name="SCHDIV" localSheetId="34">ADDRESS!#REF!</definedName>
    <definedName name="SCHDIV" localSheetId="35">ADDRESS!#REF!</definedName>
    <definedName name="SCHDIV" localSheetId="36">ADDRESS!#REF!</definedName>
    <definedName name="SCHDIV" localSheetId="38">ADDRESS!#REF!</definedName>
    <definedName name="SCHDIV" localSheetId="40">ADDRESS!#REF!</definedName>
    <definedName name="SCHDIV" localSheetId="10">ADDRESS!#REF!</definedName>
    <definedName name="SCHDIV" localSheetId="11">ADDRESS!#REF!</definedName>
    <definedName name="SCHDIV" localSheetId="2">#REF!</definedName>
    <definedName name="SCHDIV" localSheetId="0">[1]ADDRESS!#REF!</definedName>
    <definedName name="SCHDIV" localSheetId="1">#REF!</definedName>
    <definedName name="SCHDIV">#REF!</definedName>
    <definedName name="Schools" localSheetId="6">#REF!</definedName>
    <definedName name="Schools">PUBLIC!$C$10:$X$712</definedName>
    <definedName name="SCLS2004" localSheetId="3">#REF!</definedName>
    <definedName name="SCLS2004" localSheetId="12">ADDRESS!#REF!</definedName>
    <definedName name="SCLS2004" localSheetId="13">ADDRESS!#REF!</definedName>
    <definedName name="SCLS2004" localSheetId="14">ADDRESS!#REF!</definedName>
    <definedName name="SCLS2004" localSheetId="15">ADDRESS!#REF!</definedName>
    <definedName name="SCLS2004" localSheetId="16">ADDRESS!#REF!</definedName>
    <definedName name="SCLS2004" localSheetId="17">ADDRESS!#REF!</definedName>
    <definedName name="SCLS2004" localSheetId="18">ADDRESS!#REF!</definedName>
    <definedName name="SCLS2004" localSheetId="19">ADDRESS!#REF!</definedName>
    <definedName name="SCLS2004" localSheetId="20">ADDRESS!#REF!</definedName>
    <definedName name="SCLS2004" localSheetId="21">ADDRESS!#REF!</definedName>
    <definedName name="SCLS2004" localSheetId="4">#REF!</definedName>
    <definedName name="SCLS2004" localSheetId="22">ADDRESS!#REF!</definedName>
    <definedName name="SCLS2004" localSheetId="23">ADDRESS!#REF!</definedName>
    <definedName name="SCLS2004" localSheetId="24">ADDRESS!#REF!</definedName>
    <definedName name="SCLS2004" localSheetId="25">ADDRESS!#REF!</definedName>
    <definedName name="SCLS2004" localSheetId="26">ADDRESS!#REF!</definedName>
    <definedName name="SCLS2004" localSheetId="27">ADDRESS!#REF!</definedName>
    <definedName name="SCLS2004" localSheetId="28">ADDRESS!#REF!</definedName>
    <definedName name="SCLS2004" localSheetId="29">ADDRESS!#REF!</definedName>
    <definedName name="SCLS2004" localSheetId="30">ADDRESS!#REF!</definedName>
    <definedName name="SCLS2004" localSheetId="31">ADDRESS!#REF!</definedName>
    <definedName name="SCLS2004" localSheetId="5">[1]ADDRESS!#REF!</definedName>
    <definedName name="SCLS2004" localSheetId="32">ADDRESS!#REF!</definedName>
    <definedName name="SCLS2004" localSheetId="33">ADDRESS!#REF!</definedName>
    <definedName name="SCLS2004" localSheetId="34">ADDRESS!#REF!</definedName>
    <definedName name="SCLS2004" localSheetId="35">ADDRESS!#REF!</definedName>
    <definedName name="SCLS2004" localSheetId="36">ADDRESS!#REF!</definedName>
    <definedName name="SCLS2004" localSheetId="38">ADDRESS!#REF!</definedName>
    <definedName name="SCLS2004" localSheetId="40">ADDRESS!#REF!</definedName>
    <definedName name="SCLS2004" localSheetId="10">ADDRESS!#REF!</definedName>
    <definedName name="SCLS2004" localSheetId="11">ADDRESS!#REF!</definedName>
    <definedName name="SCLS2004" localSheetId="2">#REF!</definedName>
    <definedName name="SCLS2004" localSheetId="0">[1]ADDRESS!#REF!</definedName>
    <definedName name="SCLS2004" localSheetId="1">#REF!</definedName>
    <definedName name="SCLS2004">#REF!</definedName>
    <definedName name="STEINBACH__MB__R5G_1P6" localSheetId="3">#REF!</definedName>
    <definedName name="STEINBACH__MB__R5G_1P6" localSheetId="4">#REF!</definedName>
    <definedName name="STEINBACH__MB__R5G_1P6" localSheetId="1">#REF!</definedName>
    <definedName name="STEINBACH__MB__R5G_1P6">#REF!</definedName>
    <definedName name="Table" localSheetId="4">'2'!#REF!</definedName>
    <definedName name="Table" localSheetId="5">'3'!#REF!</definedName>
    <definedName name="TYPE" localSheetId="6">#REF!</definedName>
    <definedName name="TYPE">PUBLIC!$Z$10:$AB$712</definedName>
  </definedNames>
  <calcPr calcId="162913"/>
</workbook>
</file>

<file path=xl/calcChain.xml><?xml version="1.0" encoding="utf-8"?>
<calcChain xmlns="http://schemas.openxmlformats.org/spreadsheetml/2006/main">
  <c r="H6" i="5" l="1"/>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5" i="5"/>
  <c r="W5" i="146" l="1"/>
  <c r="W4" i="146"/>
  <c r="W3" i="146"/>
  <c r="W6" i="146" s="1"/>
  <c r="U58" i="146"/>
  <c r="U57" i="146"/>
  <c r="Y56" i="146"/>
  <c r="X56" i="146"/>
  <c r="W56" i="146"/>
  <c r="V56" i="146"/>
  <c r="U56" i="146"/>
  <c r="Y55" i="146"/>
  <c r="X55" i="146"/>
  <c r="W55" i="146"/>
  <c r="V55" i="146"/>
  <c r="U55" i="146"/>
  <c r="Y54" i="146"/>
  <c r="X54" i="146"/>
  <c r="U54" i="146"/>
  <c r="W54" i="146" s="1"/>
  <c r="Y53" i="146"/>
  <c r="X53" i="146"/>
  <c r="V53" i="146"/>
  <c r="U53" i="146"/>
  <c r="W53" i="146" s="1"/>
  <c r="Y52" i="146"/>
  <c r="X52" i="146"/>
  <c r="W52" i="146"/>
  <c r="V52" i="146"/>
  <c r="U52" i="146"/>
  <c r="Y51" i="146"/>
  <c r="X51" i="146"/>
  <c r="W51" i="146"/>
  <c r="V51" i="146"/>
  <c r="U51" i="146"/>
  <c r="Y50" i="146"/>
  <c r="X50" i="146"/>
  <c r="U50" i="146"/>
  <c r="W50" i="146" s="1"/>
  <c r="Y49" i="146"/>
  <c r="X49" i="146"/>
  <c r="V49" i="146"/>
  <c r="U49" i="146"/>
  <c r="W49" i="146" s="1"/>
  <c r="Y48" i="146"/>
  <c r="X48" i="146"/>
  <c r="W48" i="146"/>
  <c r="V48" i="146"/>
  <c r="U48" i="146"/>
  <c r="Y47" i="146"/>
  <c r="X47" i="146"/>
  <c r="W47" i="146"/>
  <c r="V47" i="146"/>
  <c r="U47" i="146"/>
  <c r="Y46" i="146"/>
  <c r="X46" i="146"/>
  <c r="U46" i="146"/>
  <c r="W46" i="146" s="1"/>
  <c r="Y45" i="146"/>
  <c r="X45" i="146"/>
  <c r="V45" i="146"/>
  <c r="U45" i="146"/>
  <c r="W45" i="146" s="1"/>
  <c r="Y44" i="146"/>
  <c r="X44" i="146"/>
  <c r="W44" i="146"/>
  <c r="V44" i="146"/>
  <c r="U44" i="146"/>
  <c r="Y43" i="146"/>
  <c r="X43" i="146"/>
  <c r="W43" i="146"/>
  <c r="V43" i="146"/>
  <c r="U43" i="146"/>
  <c r="Y42" i="146"/>
  <c r="X42" i="146"/>
  <c r="U42" i="146"/>
  <c r="W42" i="146" s="1"/>
  <c r="Y41" i="146"/>
  <c r="X41" i="146"/>
  <c r="V41" i="146"/>
  <c r="U41" i="146"/>
  <c r="W41" i="146" s="1"/>
  <c r="Y40" i="146"/>
  <c r="X40" i="146"/>
  <c r="W40" i="146"/>
  <c r="V40" i="146"/>
  <c r="U40" i="146"/>
  <c r="Y39" i="146"/>
  <c r="X39" i="146"/>
  <c r="W39" i="146"/>
  <c r="V39" i="146"/>
  <c r="U39" i="146"/>
  <c r="Y38" i="146"/>
  <c r="X38" i="146"/>
  <c r="U38" i="146"/>
  <c r="W38" i="146" s="1"/>
  <c r="Y37" i="146"/>
  <c r="X37" i="146"/>
  <c r="V37" i="146"/>
  <c r="U37" i="146"/>
  <c r="W37" i="146" s="1"/>
  <c r="Y36" i="146"/>
  <c r="X36" i="146"/>
  <c r="W36" i="146"/>
  <c r="V36" i="146"/>
  <c r="U36" i="146"/>
  <c r="Y35" i="146"/>
  <c r="X35" i="146"/>
  <c r="W35" i="146"/>
  <c r="V35" i="146"/>
  <c r="U35" i="146"/>
  <c r="Y34" i="146"/>
  <c r="X34" i="146"/>
  <c r="U34" i="146"/>
  <c r="W34" i="146" s="1"/>
  <c r="Y33" i="146"/>
  <c r="X33" i="146"/>
  <c r="V33" i="146"/>
  <c r="U33" i="146"/>
  <c r="W33" i="146" s="1"/>
  <c r="Y32" i="146"/>
  <c r="X32" i="146"/>
  <c r="W32" i="146"/>
  <c r="V32" i="146"/>
  <c r="U32" i="146"/>
  <c r="Y31" i="146"/>
  <c r="X31" i="146"/>
  <c r="W31" i="146"/>
  <c r="V31" i="146"/>
  <c r="U31" i="146"/>
  <c r="Y30" i="146"/>
  <c r="X30" i="146"/>
  <c r="U30" i="146"/>
  <c r="W30" i="146" s="1"/>
  <c r="Y29" i="146"/>
  <c r="X29" i="146"/>
  <c r="V29" i="146"/>
  <c r="U29" i="146"/>
  <c r="W29" i="146" s="1"/>
  <c r="Y28" i="146"/>
  <c r="X28" i="146"/>
  <c r="W28" i="146"/>
  <c r="V28" i="146"/>
  <c r="U28" i="146"/>
  <c r="Y27" i="146"/>
  <c r="X27" i="146"/>
  <c r="W27" i="146"/>
  <c r="V27" i="146"/>
  <c r="U27" i="146"/>
  <c r="Y26" i="146"/>
  <c r="X26" i="146"/>
  <c r="U26" i="146"/>
  <c r="W26" i="146" s="1"/>
  <c r="Y25" i="146"/>
  <c r="X25" i="146"/>
  <c r="V25" i="146"/>
  <c r="U25" i="146"/>
  <c r="W25" i="146" s="1"/>
  <c r="Y24" i="146"/>
  <c r="X24" i="146"/>
  <c r="W24" i="146"/>
  <c r="V24" i="146"/>
  <c r="U24" i="146"/>
  <c r="Y23" i="146"/>
  <c r="X23" i="146"/>
  <c r="W23" i="146"/>
  <c r="V23" i="146"/>
  <c r="U23" i="146"/>
  <c r="Y22" i="146"/>
  <c r="X22" i="146"/>
  <c r="U22" i="146"/>
  <c r="W22" i="146" s="1"/>
  <c r="Y21" i="146"/>
  <c r="X21" i="146"/>
  <c r="V21" i="146"/>
  <c r="U21" i="146"/>
  <c r="W21" i="146" s="1"/>
  <c r="Y20" i="146"/>
  <c r="X20" i="146"/>
  <c r="W20" i="146"/>
  <c r="V20" i="146"/>
  <c r="U20" i="146"/>
  <c r="Y19" i="146"/>
  <c r="X19" i="146"/>
  <c r="W19" i="146"/>
  <c r="U19" i="146"/>
  <c r="V19" i="146" s="1"/>
  <c r="Y18" i="146"/>
  <c r="X18" i="146"/>
  <c r="U18" i="146"/>
  <c r="W18" i="146" s="1"/>
  <c r="Y17" i="146"/>
  <c r="X17" i="146"/>
  <c r="V17" i="146"/>
  <c r="U17" i="146"/>
  <c r="W17" i="146" s="1"/>
  <c r="Y16" i="146"/>
  <c r="X16" i="146"/>
  <c r="W16" i="146"/>
  <c r="V16" i="146"/>
  <c r="U16" i="146"/>
  <c r="Y15" i="146"/>
  <c r="X15" i="146"/>
  <c r="W15" i="146"/>
  <c r="V15" i="146"/>
  <c r="U15" i="146"/>
  <c r="Y14" i="146"/>
  <c r="X14" i="146"/>
  <c r="U14" i="146"/>
  <c r="W14" i="146" s="1"/>
  <c r="Y13" i="146"/>
  <c r="X13" i="146"/>
  <c r="V13" i="146"/>
  <c r="U13" i="146"/>
  <c r="W13" i="146" s="1"/>
  <c r="Y12" i="146"/>
  <c r="X12" i="146"/>
  <c r="W12" i="146"/>
  <c r="V12" i="146"/>
  <c r="U12" i="146"/>
  <c r="Y11" i="146"/>
  <c r="X11" i="146"/>
  <c r="W11" i="146"/>
  <c r="V11" i="146"/>
  <c r="U11" i="146"/>
  <c r="Y10" i="146"/>
  <c r="Y7" i="146" s="1"/>
  <c r="X10" i="146"/>
  <c r="W7" i="146"/>
  <c r="U69" i="121"/>
  <c r="W69" i="121" s="1"/>
  <c r="V14" i="146" l="1"/>
  <c r="V18" i="146"/>
  <c r="V22" i="146"/>
  <c r="V26" i="146"/>
  <c r="V30" i="146"/>
  <c r="V34" i="146"/>
  <c r="V38" i="146"/>
  <c r="V42" i="146"/>
  <c r="V46" i="146"/>
  <c r="V50" i="146"/>
  <c r="V54" i="146"/>
  <c r="X7" i="146"/>
  <c r="V69" i="121"/>
  <c r="A8" i="121"/>
  <c r="S73" i="121"/>
  <c r="U73" i="121" s="1"/>
  <c r="S72" i="121"/>
  <c r="U72" i="121" s="1"/>
  <c r="X710" i="2"/>
  <c r="W710" i="2"/>
  <c r="V710" i="2"/>
  <c r="X709" i="2"/>
  <c r="V709" i="2"/>
  <c r="W709" i="2" s="1"/>
  <c r="E406" i="187" l="1"/>
  <c r="C406" i="187"/>
  <c r="D406" i="187" s="1"/>
  <c r="F406" i="187" s="1"/>
  <c r="E405" i="187"/>
  <c r="C405" i="187"/>
  <c r="D405" i="187" s="1"/>
  <c r="E404" i="187"/>
  <c r="C404" i="187"/>
  <c r="D404" i="187" s="1"/>
  <c r="F404" i="187" s="1"/>
  <c r="E403" i="187"/>
  <c r="C403" i="187"/>
  <c r="D403" i="187" s="1"/>
  <c r="E402" i="187"/>
  <c r="C402" i="187"/>
  <c r="D402" i="187" s="1"/>
  <c r="F402" i="187" s="1"/>
  <c r="E401" i="187"/>
  <c r="C401" i="187"/>
  <c r="D401" i="187" s="1"/>
  <c r="E400" i="187"/>
  <c r="C400" i="187"/>
  <c r="D400" i="187" s="1"/>
  <c r="F400" i="187" s="1"/>
  <c r="E399" i="187"/>
  <c r="C399" i="187"/>
  <c r="D399" i="187" s="1"/>
  <c r="E398" i="187"/>
  <c r="C398" i="187"/>
  <c r="D398" i="187" s="1"/>
  <c r="F398" i="187" s="1"/>
  <c r="E397" i="187"/>
  <c r="C397" i="187"/>
  <c r="D397" i="187" s="1"/>
  <c r="E396" i="187"/>
  <c r="C396" i="187"/>
  <c r="D396" i="187" s="1"/>
  <c r="F396" i="187" s="1"/>
  <c r="E395" i="187"/>
  <c r="C395" i="187"/>
  <c r="D395" i="187" s="1"/>
  <c r="E394" i="187"/>
  <c r="C394" i="187"/>
  <c r="D394" i="187" s="1"/>
  <c r="F394" i="187" s="1"/>
  <c r="E393" i="187"/>
  <c r="C393" i="187"/>
  <c r="D393" i="187" s="1"/>
  <c r="E392" i="187"/>
  <c r="C392" i="187"/>
  <c r="D392" i="187" s="1"/>
  <c r="F392" i="187" s="1"/>
  <c r="E391" i="187"/>
  <c r="C391" i="187"/>
  <c r="D391" i="187" s="1"/>
  <c r="E390" i="187"/>
  <c r="C390" i="187"/>
  <c r="D390" i="187" s="1"/>
  <c r="F390" i="187" s="1"/>
  <c r="E389" i="187"/>
  <c r="C389" i="187"/>
  <c r="D389" i="187" s="1"/>
  <c r="E388" i="187"/>
  <c r="C388" i="187"/>
  <c r="D388" i="187" s="1"/>
  <c r="F388" i="187" s="1"/>
  <c r="E387" i="187"/>
  <c r="C387" i="187"/>
  <c r="D387" i="187" s="1"/>
  <c r="E386" i="187"/>
  <c r="C386" i="187"/>
  <c r="D386" i="187" s="1"/>
  <c r="F386" i="187" s="1"/>
  <c r="E385" i="187"/>
  <c r="C385" i="187"/>
  <c r="D385" i="187" s="1"/>
  <c r="E384" i="187"/>
  <c r="C384" i="187"/>
  <c r="D384" i="187" s="1"/>
  <c r="F384" i="187" s="1"/>
  <c r="E383" i="187"/>
  <c r="C383" i="187"/>
  <c r="D383" i="187" s="1"/>
  <c r="E382" i="187"/>
  <c r="C382" i="187"/>
  <c r="D382" i="187" s="1"/>
  <c r="F382" i="187" s="1"/>
  <c r="E381" i="187"/>
  <c r="C381" i="187"/>
  <c r="D381" i="187" s="1"/>
  <c r="E380" i="187"/>
  <c r="C380" i="187"/>
  <c r="D380" i="187" s="1"/>
  <c r="F380" i="187" s="1"/>
  <c r="E379" i="187"/>
  <c r="C379" i="187"/>
  <c r="D379" i="187" s="1"/>
  <c r="E378" i="187"/>
  <c r="C378" i="187"/>
  <c r="D378" i="187" s="1"/>
  <c r="F378" i="187" s="1"/>
  <c r="E377" i="187"/>
  <c r="C377" i="187"/>
  <c r="D377" i="187" s="1"/>
  <c r="E376" i="187"/>
  <c r="C376" i="187"/>
  <c r="D376" i="187" s="1"/>
  <c r="F376" i="187" s="1"/>
  <c r="E375" i="187"/>
  <c r="C375" i="187"/>
  <c r="D375" i="187" s="1"/>
  <c r="E374" i="187"/>
  <c r="C374" i="187"/>
  <c r="D374" i="187" s="1"/>
  <c r="F374" i="187" s="1"/>
  <c r="E373" i="187"/>
  <c r="C373" i="187"/>
  <c r="D373" i="187" s="1"/>
  <c r="E372" i="187"/>
  <c r="C372" i="187"/>
  <c r="D372" i="187" s="1"/>
  <c r="F372" i="187" s="1"/>
  <c r="E371" i="187"/>
  <c r="C371" i="187"/>
  <c r="D371" i="187" s="1"/>
  <c r="E370" i="187"/>
  <c r="C370" i="187"/>
  <c r="D370" i="187" s="1"/>
  <c r="F370" i="187" s="1"/>
  <c r="E369" i="187"/>
  <c r="C369" i="187"/>
  <c r="D369" i="187" s="1"/>
  <c r="E368" i="187"/>
  <c r="C368" i="187"/>
  <c r="D368" i="187" s="1"/>
  <c r="F368" i="187" s="1"/>
  <c r="E367" i="187"/>
  <c r="C367" i="187"/>
  <c r="D367" i="187" s="1"/>
  <c r="E366" i="187"/>
  <c r="C366" i="187"/>
  <c r="D366" i="187" s="1"/>
  <c r="F366" i="187" s="1"/>
  <c r="E365" i="187"/>
  <c r="C365" i="187"/>
  <c r="D365" i="187" s="1"/>
  <c r="E364" i="187"/>
  <c r="C364" i="187"/>
  <c r="D364" i="187" s="1"/>
  <c r="F364" i="187" s="1"/>
  <c r="E363" i="187"/>
  <c r="C363" i="187"/>
  <c r="D363" i="187" s="1"/>
  <c r="E362" i="187"/>
  <c r="C362" i="187"/>
  <c r="D362" i="187" s="1"/>
  <c r="F362" i="187" s="1"/>
  <c r="E361" i="187"/>
  <c r="C361" i="187"/>
  <c r="D361" i="187" s="1"/>
  <c r="E360" i="187"/>
  <c r="C360" i="187"/>
  <c r="D360" i="187" s="1"/>
  <c r="F360" i="187" s="1"/>
  <c r="E359" i="187"/>
  <c r="C359" i="187"/>
  <c r="D359" i="187" s="1"/>
  <c r="E358" i="187"/>
  <c r="C358" i="187"/>
  <c r="D358" i="187" s="1"/>
  <c r="F358" i="187" s="1"/>
  <c r="E357" i="187"/>
  <c r="C357" i="187"/>
  <c r="D357" i="187" s="1"/>
  <c r="E356" i="187"/>
  <c r="C356" i="187"/>
  <c r="D356" i="187" s="1"/>
  <c r="F356" i="187" s="1"/>
  <c r="E355" i="187"/>
  <c r="C355" i="187"/>
  <c r="D355" i="187" s="1"/>
  <c r="E354" i="187"/>
  <c r="C354" i="187"/>
  <c r="D354" i="187" s="1"/>
  <c r="F354" i="187" s="1"/>
  <c r="E353" i="187"/>
  <c r="C353" i="187"/>
  <c r="D353" i="187" s="1"/>
  <c r="E352" i="187"/>
  <c r="C352" i="187"/>
  <c r="D352" i="187" s="1"/>
  <c r="F352" i="187" s="1"/>
  <c r="E351" i="187"/>
  <c r="C351" i="187"/>
  <c r="D351" i="187" s="1"/>
  <c r="E350" i="187"/>
  <c r="C350" i="187"/>
  <c r="D350" i="187" s="1"/>
  <c r="F350" i="187" s="1"/>
  <c r="E349" i="187"/>
  <c r="C349" i="187"/>
  <c r="D349" i="187" s="1"/>
  <c r="E348" i="187"/>
  <c r="C348" i="187"/>
  <c r="D348" i="187" s="1"/>
  <c r="F348" i="187" s="1"/>
  <c r="E347" i="187"/>
  <c r="C347" i="187"/>
  <c r="D347" i="187" s="1"/>
  <c r="E346" i="187"/>
  <c r="C346" i="187"/>
  <c r="D346" i="187" s="1"/>
  <c r="F346" i="187" s="1"/>
  <c r="E345" i="187"/>
  <c r="C345" i="187"/>
  <c r="D345" i="187" s="1"/>
  <c r="E344" i="187"/>
  <c r="C344" i="187"/>
  <c r="D344" i="187" s="1"/>
  <c r="F344" i="187" s="1"/>
  <c r="E343" i="187"/>
  <c r="C343" i="187"/>
  <c r="D343" i="187" s="1"/>
  <c r="E342" i="187"/>
  <c r="C342" i="187"/>
  <c r="D342" i="187" s="1"/>
  <c r="F342" i="187" s="1"/>
  <c r="E341" i="187"/>
  <c r="C341" i="187"/>
  <c r="D341" i="187" s="1"/>
  <c r="E340" i="187"/>
  <c r="C340" i="187"/>
  <c r="D340" i="187" s="1"/>
  <c r="F340" i="187" s="1"/>
  <c r="E339" i="187"/>
  <c r="C339" i="187"/>
  <c r="D339" i="187" s="1"/>
  <c r="E338" i="187"/>
  <c r="C338" i="187"/>
  <c r="D338" i="187" s="1"/>
  <c r="F338" i="187" s="1"/>
  <c r="E337" i="187"/>
  <c r="C337" i="187"/>
  <c r="D337" i="187" s="1"/>
  <c r="E336" i="187"/>
  <c r="F336" i="187" s="1"/>
  <c r="D336" i="187"/>
  <c r="C336" i="187"/>
  <c r="E335" i="187"/>
  <c r="F335" i="187" s="1"/>
  <c r="D335" i="187"/>
  <c r="C335" i="187"/>
  <c r="E334" i="187"/>
  <c r="F334" i="187" s="1"/>
  <c r="D334" i="187"/>
  <c r="C334" i="187"/>
  <c r="E333" i="187"/>
  <c r="F333" i="187" s="1"/>
  <c r="D333" i="187"/>
  <c r="C333" i="187"/>
  <c r="E332" i="187"/>
  <c r="F332" i="187" s="1"/>
  <c r="D332" i="187"/>
  <c r="C332" i="187"/>
  <c r="E331" i="187"/>
  <c r="F331" i="187" s="1"/>
  <c r="D331" i="187"/>
  <c r="C331" i="187"/>
  <c r="E330" i="187"/>
  <c r="F330" i="187" s="1"/>
  <c r="D330" i="187"/>
  <c r="C330" i="187"/>
  <c r="E329" i="187"/>
  <c r="F329" i="187" s="1"/>
  <c r="D329" i="187"/>
  <c r="C329" i="187"/>
  <c r="E328" i="187"/>
  <c r="F328" i="187" s="1"/>
  <c r="D328" i="187"/>
  <c r="C328" i="187"/>
  <c r="E327" i="187"/>
  <c r="F327" i="187" s="1"/>
  <c r="D327" i="187"/>
  <c r="C327" i="187"/>
  <c r="E326" i="187"/>
  <c r="F326" i="187" s="1"/>
  <c r="D326" i="187"/>
  <c r="C326" i="187"/>
  <c r="E325" i="187"/>
  <c r="F325" i="187" s="1"/>
  <c r="D325" i="187"/>
  <c r="C325" i="187"/>
  <c r="E324" i="187"/>
  <c r="F324" i="187" s="1"/>
  <c r="D324" i="187"/>
  <c r="C324" i="187"/>
  <c r="E323" i="187"/>
  <c r="F323" i="187" s="1"/>
  <c r="D323" i="187"/>
  <c r="C323" i="187"/>
  <c r="E322" i="187"/>
  <c r="F322" i="187" s="1"/>
  <c r="D322" i="187"/>
  <c r="C322" i="187"/>
  <c r="E321" i="187"/>
  <c r="F321" i="187" s="1"/>
  <c r="D321" i="187"/>
  <c r="C321" i="187"/>
  <c r="E320" i="187"/>
  <c r="F320" i="187" s="1"/>
  <c r="D320" i="187"/>
  <c r="C320" i="187"/>
  <c r="E319" i="187"/>
  <c r="F319" i="187" s="1"/>
  <c r="D319" i="187"/>
  <c r="C319" i="187"/>
  <c r="E318" i="187"/>
  <c r="F318" i="187" s="1"/>
  <c r="D318" i="187"/>
  <c r="C318" i="187"/>
  <c r="E317" i="187"/>
  <c r="F317" i="187" s="1"/>
  <c r="D317" i="187"/>
  <c r="C317" i="187"/>
  <c r="E316" i="187"/>
  <c r="F316" i="187" s="1"/>
  <c r="D316" i="187"/>
  <c r="C316" i="187"/>
  <c r="E315" i="187"/>
  <c r="F315" i="187" s="1"/>
  <c r="D315" i="187"/>
  <c r="C315" i="187"/>
  <c r="E314" i="187"/>
  <c r="F314" i="187" s="1"/>
  <c r="D314" i="187"/>
  <c r="C314" i="187"/>
  <c r="E313" i="187"/>
  <c r="F313" i="187" s="1"/>
  <c r="D313" i="187"/>
  <c r="C313" i="187"/>
  <c r="E312" i="187"/>
  <c r="F312" i="187" s="1"/>
  <c r="D312" i="187"/>
  <c r="C312" i="187"/>
  <c r="E311" i="187"/>
  <c r="F311" i="187" s="1"/>
  <c r="D311" i="187"/>
  <c r="C311" i="187"/>
  <c r="E310" i="187"/>
  <c r="F310" i="187" s="1"/>
  <c r="D310" i="187"/>
  <c r="C310" i="187"/>
  <c r="F309" i="187"/>
  <c r="E309" i="187"/>
  <c r="D309" i="187"/>
  <c r="C309" i="187"/>
  <c r="F308" i="187"/>
  <c r="E308" i="187"/>
  <c r="D308" i="187"/>
  <c r="C308" i="187"/>
  <c r="F307" i="187"/>
  <c r="E307" i="187"/>
  <c r="D307" i="187"/>
  <c r="C307" i="187"/>
  <c r="F306" i="187"/>
  <c r="E306" i="187"/>
  <c r="D306" i="187"/>
  <c r="C306" i="187"/>
  <c r="F305" i="187"/>
  <c r="E305" i="187"/>
  <c r="D305" i="187"/>
  <c r="C305" i="187"/>
  <c r="F304" i="187"/>
  <c r="E304" i="187"/>
  <c r="D304" i="187"/>
  <c r="C304" i="187"/>
  <c r="F303" i="187"/>
  <c r="E303" i="187"/>
  <c r="D303" i="187"/>
  <c r="C303" i="187"/>
  <c r="F302" i="187"/>
  <c r="E302" i="187"/>
  <c r="D302" i="187"/>
  <c r="C302" i="187"/>
  <c r="F301" i="187"/>
  <c r="E301" i="187"/>
  <c r="D301" i="187"/>
  <c r="C301" i="187"/>
  <c r="F300" i="187"/>
  <c r="E300" i="187"/>
  <c r="D300" i="187"/>
  <c r="C300" i="187"/>
  <c r="F299" i="187"/>
  <c r="E299" i="187"/>
  <c r="D299" i="187"/>
  <c r="C299" i="187"/>
  <c r="F298" i="187"/>
  <c r="E298" i="187"/>
  <c r="D298" i="187"/>
  <c r="C298" i="187"/>
  <c r="F297" i="187"/>
  <c r="E297" i="187"/>
  <c r="D297" i="187"/>
  <c r="C297" i="187"/>
  <c r="F296" i="187"/>
  <c r="E296" i="187"/>
  <c r="D296" i="187"/>
  <c r="C296" i="187"/>
  <c r="F295" i="187"/>
  <c r="E295" i="187"/>
  <c r="D295" i="187"/>
  <c r="C295" i="187"/>
  <c r="F294" i="187"/>
  <c r="E294" i="187"/>
  <c r="D294" i="187"/>
  <c r="C294" i="187"/>
  <c r="F293" i="187"/>
  <c r="E293" i="187"/>
  <c r="D293" i="187"/>
  <c r="C293" i="187"/>
  <c r="F292" i="187"/>
  <c r="E292" i="187"/>
  <c r="D292" i="187"/>
  <c r="C292" i="187"/>
  <c r="F291" i="187"/>
  <c r="E291" i="187"/>
  <c r="D291" i="187"/>
  <c r="C291" i="187"/>
  <c r="F290" i="187"/>
  <c r="E290" i="187"/>
  <c r="D290" i="187"/>
  <c r="C290" i="187"/>
  <c r="F289" i="187"/>
  <c r="E289" i="187"/>
  <c r="D289" i="187"/>
  <c r="C289" i="187"/>
  <c r="F288" i="187"/>
  <c r="E288" i="187"/>
  <c r="D288" i="187"/>
  <c r="C288" i="187"/>
  <c r="F287" i="187"/>
  <c r="E287" i="187"/>
  <c r="D287" i="187"/>
  <c r="C287" i="187"/>
  <c r="F286" i="187"/>
  <c r="E286" i="187"/>
  <c r="D286" i="187"/>
  <c r="C286" i="187"/>
  <c r="F285" i="187"/>
  <c r="E285" i="187"/>
  <c r="D285" i="187"/>
  <c r="C285" i="187"/>
  <c r="F284" i="187"/>
  <c r="E284" i="187"/>
  <c r="D284" i="187"/>
  <c r="C284" i="187"/>
  <c r="F283" i="187"/>
  <c r="E283" i="187"/>
  <c r="D283" i="187"/>
  <c r="C283" i="187"/>
  <c r="F282" i="187"/>
  <c r="E282" i="187"/>
  <c r="D282" i="187"/>
  <c r="C282" i="187"/>
  <c r="F281" i="187"/>
  <c r="E281" i="187"/>
  <c r="D281" i="187"/>
  <c r="C281" i="187"/>
  <c r="F280" i="187"/>
  <c r="E280" i="187"/>
  <c r="D280" i="187"/>
  <c r="C280" i="187"/>
  <c r="F279" i="187"/>
  <c r="E279" i="187"/>
  <c r="D279" i="187"/>
  <c r="C279" i="187"/>
  <c r="F278" i="187"/>
  <c r="E278" i="187"/>
  <c r="D278" i="187"/>
  <c r="C278" i="187"/>
  <c r="F277" i="187"/>
  <c r="E277" i="187"/>
  <c r="D277" i="187"/>
  <c r="C277" i="187"/>
  <c r="F276" i="187"/>
  <c r="E276" i="187"/>
  <c r="D276" i="187"/>
  <c r="C276" i="187"/>
  <c r="F275" i="187"/>
  <c r="E275" i="187"/>
  <c r="D275" i="187"/>
  <c r="C275" i="187"/>
  <c r="F274" i="187"/>
  <c r="E274" i="187"/>
  <c r="D274" i="187"/>
  <c r="C274" i="187"/>
  <c r="F273" i="187"/>
  <c r="E273" i="187"/>
  <c r="D273" i="187"/>
  <c r="C273" i="187"/>
  <c r="F272" i="187"/>
  <c r="E272" i="187"/>
  <c r="D272" i="187"/>
  <c r="C272" i="187"/>
  <c r="F271" i="187"/>
  <c r="E271" i="187"/>
  <c r="D271" i="187"/>
  <c r="C271" i="187"/>
  <c r="F270" i="187"/>
  <c r="E270" i="187"/>
  <c r="D270" i="187"/>
  <c r="C270" i="187"/>
  <c r="F269" i="187"/>
  <c r="E269" i="187"/>
  <c r="D269" i="187"/>
  <c r="C269" i="187"/>
  <c r="F268" i="187"/>
  <c r="E268" i="187"/>
  <c r="D268" i="187"/>
  <c r="C268" i="187"/>
  <c r="F267" i="187"/>
  <c r="E267" i="187"/>
  <c r="D267" i="187"/>
  <c r="C267" i="187"/>
  <c r="F266" i="187"/>
  <c r="E266" i="187"/>
  <c r="D266" i="187"/>
  <c r="C266" i="187"/>
  <c r="E265" i="187"/>
  <c r="F265" i="187" s="1"/>
  <c r="D265" i="187"/>
  <c r="C265" i="187"/>
  <c r="E264" i="187"/>
  <c r="F264" i="187" s="1"/>
  <c r="D264" i="187"/>
  <c r="C264" i="187"/>
  <c r="E263" i="187"/>
  <c r="F263" i="187" s="1"/>
  <c r="D263" i="187"/>
  <c r="C263" i="187"/>
  <c r="E262" i="187"/>
  <c r="F262" i="187" s="1"/>
  <c r="D262" i="187"/>
  <c r="C262" i="187"/>
  <c r="E261" i="187"/>
  <c r="F261" i="187" s="1"/>
  <c r="D261" i="187"/>
  <c r="C261" i="187"/>
  <c r="E260" i="187"/>
  <c r="F260" i="187" s="1"/>
  <c r="D260" i="187"/>
  <c r="C260" i="187"/>
  <c r="E259" i="187"/>
  <c r="F259" i="187" s="1"/>
  <c r="D259" i="187"/>
  <c r="C259" i="187"/>
  <c r="E258" i="187"/>
  <c r="F258" i="187" s="1"/>
  <c r="D258" i="187"/>
  <c r="C258" i="187"/>
  <c r="E257" i="187"/>
  <c r="F257" i="187" s="1"/>
  <c r="D257" i="187"/>
  <c r="C257" i="187"/>
  <c r="E256" i="187"/>
  <c r="F256" i="187" s="1"/>
  <c r="D256" i="187"/>
  <c r="C256" i="187"/>
  <c r="E255" i="187"/>
  <c r="F255" i="187" s="1"/>
  <c r="D255" i="187"/>
  <c r="C255" i="187"/>
  <c r="E254" i="187"/>
  <c r="F254" i="187" s="1"/>
  <c r="D254" i="187"/>
  <c r="C254" i="187"/>
  <c r="E253" i="187"/>
  <c r="F253" i="187" s="1"/>
  <c r="D253" i="187"/>
  <c r="C253" i="187"/>
  <c r="E252" i="187"/>
  <c r="F252" i="187" s="1"/>
  <c r="D252" i="187"/>
  <c r="C252" i="187"/>
  <c r="E251" i="187"/>
  <c r="F251" i="187" s="1"/>
  <c r="D251" i="187"/>
  <c r="C251" i="187"/>
  <c r="E250" i="187"/>
  <c r="F250" i="187" s="1"/>
  <c r="D250" i="187"/>
  <c r="C250" i="187"/>
  <c r="E249" i="187"/>
  <c r="F249" i="187" s="1"/>
  <c r="D249" i="187"/>
  <c r="C249" i="187"/>
  <c r="E248" i="187"/>
  <c r="F248" i="187" s="1"/>
  <c r="D248" i="187"/>
  <c r="C248" i="187"/>
  <c r="E247" i="187"/>
  <c r="F247" i="187" s="1"/>
  <c r="D247" i="187"/>
  <c r="C247" i="187"/>
  <c r="E246" i="187"/>
  <c r="F246" i="187" s="1"/>
  <c r="D246" i="187"/>
  <c r="C246" i="187"/>
  <c r="E245" i="187"/>
  <c r="F245" i="187" s="1"/>
  <c r="D245" i="187"/>
  <c r="C245" i="187"/>
  <c r="E244" i="187"/>
  <c r="F244" i="187" s="1"/>
  <c r="D244" i="187"/>
  <c r="C244" i="187"/>
  <c r="E243" i="187"/>
  <c r="F243" i="187" s="1"/>
  <c r="D243" i="187"/>
  <c r="C243" i="187"/>
  <c r="E242" i="187"/>
  <c r="F242" i="187" s="1"/>
  <c r="D242" i="187"/>
  <c r="C242" i="187"/>
  <c r="E241" i="187"/>
  <c r="F241" i="187" s="1"/>
  <c r="D241" i="187"/>
  <c r="C241" i="187"/>
  <c r="E240" i="187"/>
  <c r="F240" i="187" s="1"/>
  <c r="D240" i="187"/>
  <c r="C240" i="187"/>
  <c r="E239" i="187"/>
  <c r="F239" i="187" s="1"/>
  <c r="D239" i="187"/>
  <c r="C239" i="187"/>
  <c r="E238" i="187"/>
  <c r="F238" i="187" s="1"/>
  <c r="D238" i="187"/>
  <c r="C238" i="187"/>
  <c r="E237" i="187"/>
  <c r="F237" i="187" s="1"/>
  <c r="D237" i="187"/>
  <c r="C237" i="187"/>
  <c r="E236" i="187"/>
  <c r="F236" i="187" s="1"/>
  <c r="D236" i="187"/>
  <c r="C236" i="187"/>
  <c r="E235" i="187"/>
  <c r="F235" i="187" s="1"/>
  <c r="D235" i="187"/>
  <c r="C235" i="187"/>
  <c r="E234" i="187"/>
  <c r="F234" i="187" s="1"/>
  <c r="D234" i="187"/>
  <c r="C234" i="187"/>
  <c r="E233" i="187"/>
  <c r="F233" i="187" s="1"/>
  <c r="D233" i="187"/>
  <c r="C233" i="187"/>
  <c r="E232" i="187"/>
  <c r="F232" i="187" s="1"/>
  <c r="D232" i="187"/>
  <c r="C232" i="187"/>
  <c r="E231" i="187"/>
  <c r="F231" i="187" s="1"/>
  <c r="D231" i="187"/>
  <c r="C231" i="187"/>
  <c r="E230" i="187"/>
  <c r="F230" i="187" s="1"/>
  <c r="D230" i="187"/>
  <c r="C230" i="187"/>
  <c r="E229" i="187"/>
  <c r="F229" i="187" s="1"/>
  <c r="D229" i="187"/>
  <c r="C229" i="187"/>
  <c r="E228" i="187"/>
  <c r="F228" i="187" s="1"/>
  <c r="D228" i="187"/>
  <c r="C228" i="187"/>
  <c r="E227" i="187"/>
  <c r="F227" i="187" s="1"/>
  <c r="D227" i="187"/>
  <c r="C227" i="187"/>
  <c r="E226" i="187"/>
  <c r="F226" i="187" s="1"/>
  <c r="D226" i="187"/>
  <c r="C226" i="187"/>
  <c r="E225" i="187"/>
  <c r="F225" i="187" s="1"/>
  <c r="D225" i="187"/>
  <c r="C225" i="187"/>
  <c r="E224" i="187"/>
  <c r="F224" i="187" s="1"/>
  <c r="D224" i="187"/>
  <c r="C224" i="187"/>
  <c r="E223" i="187"/>
  <c r="F223" i="187" s="1"/>
  <c r="D223" i="187"/>
  <c r="C223" i="187"/>
  <c r="E222" i="187"/>
  <c r="F222" i="187" s="1"/>
  <c r="D222" i="187"/>
  <c r="C222" i="187"/>
  <c r="E221" i="187"/>
  <c r="F221" i="187" s="1"/>
  <c r="D221" i="187"/>
  <c r="C221" i="187"/>
  <c r="E220" i="187"/>
  <c r="F220" i="187" s="1"/>
  <c r="D220" i="187"/>
  <c r="C220" i="187"/>
  <c r="E219" i="187"/>
  <c r="F219" i="187" s="1"/>
  <c r="D219" i="187"/>
  <c r="C219" i="187"/>
  <c r="E218" i="187"/>
  <c r="F218" i="187" s="1"/>
  <c r="D218" i="187"/>
  <c r="C218" i="187"/>
  <c r="E217" i="187"/>
  <c r="F217" i="187" s="1"/>
  <c r="D217" i="187"/>
  <c r="C217" i="187"/>
  <c r="E216" i="187"/>
  <c r="F216" i="187" s="1"/>
  <c r="D216" i="187"/>
  <c r="C216" i="187"/>
  <c r="E215" i="187"/>
  <c r="F215" i="187" s="1"/>
  <c r="D215" i="187"/>
  <c r="C215" i="187"/>
  <c r="E214" i="187"/>
  <c r="F214" i="187" s="1"/>
  <c r="D214" i="187"/>
  <c r="C214" i="187"/>
  <c r="E213" i="187"/>
  <c r="F213" i="187" s="1"/>
  <c r="D213" i="187"/>
  <c r="C213" i="187"/>
  <c r="E212" i="187"/>
  <c r="F212" i="187" s="1"/>
  <c r="D212" i="187"/>
  <c r="C212" i="187"/>
  <c r="E211" i="187"/>
  <c r="F211" i="187" s="1"/>
  <c r="D211" i="187"/>
  <c r="C211" i="187"/>
  <c r="E210" i="187"/>
  <c r="F210" i="187" s="1"/>
  <c r="D210" i="187"/>
  <c r="C210" i="187"/>
  <c r="E209" i="187"/>
  <c r="F209" i="187" s="1"/>
  <c r="D209" i="187"/>
  <c r="C209" i="187"/>
  <c r="E208" i="187"/>
  <c r="F208" i="187" s="1"/>
  <c r="D208" i="187"/>
  <c r="C208" i="187"/>
  <c r="E207" i="187"/>
  <c r="F207" i="187" s="1"/>
  <c r="D207" i="187"/>
  <c r="C207" i="187"/>
  <c r="E206" i="187"/>
  <c r="F206" i="187" s="1"/>
  <c r="D206" i="187"/>
  <c r="C206" i="187"/>
  <c r="B406" i="187"/>
  <c r="B405" i="187"/>
  <c r="B404" i="187"/>
  <c r="B398" i="187"/>
  <c r="B399" i="187" s="1"/>
  <c r="B400" i="187" s="1"/>
  <c r="B401" i="187" s="1"/>
  <c r="B402" i="187" s="1"/>
  <c r="B403" i="187" s="1"/>
  <c r="B392" i="187"/>
  <c r="B393" i="187" s="1"/>
  <c r="B394" i="187" s="1"/>
  <c r="B395" i="187" s="1"/>
  <c r="B396" i="187" s="1"/>
  <c r="B397" i="187" s="1"/>
  <c r="B208" i="187"/>
  <c r="B209" i="187" s="1"/>
  <c r="B210" i="187" s="1"/>
  <c r="B211" i="187" s="1"/>
  <c r="B212" i="187" s="1"/>
  <c r="B213" i="187" s="1"/>
  <c r="B214" i="187" s="1"/>
  <c r="B215" i="187" s="1"/>
  <c r="B216" i="187" s="1"/>
  <c r="B217" i="187" s="1"/>
  <c r="B218" i="187" s="1"/>
  <c r="B219" i="187" s="1"/>
  <c r="B220" i="187" s="1"/>
  <c r="B221" i="187" s="1"/>
  <c r="B222" i="187" s="1"/>
  <c r="B223" i="187" s="1"/>
  <c r="B224" i="187" s="1"/>
  <c r="B225" i="187" s="1"/>
  <c r="B226" i="187" s="1"/>
  <c r="B227" i="187" s="1"/>
  <c r="B228" i="187" s="1"/>
  <c r="B229" i="187" s="1"/>
  <c r="B230" i="187" s="1"/>
  <c r="B231" i="187" s="1"/>
  <c r="B232" i="187" s="1"/>
  <c r="B233" i="187" s="1"/>
  <c r="B234" i="187" s="1"/>
  <c r="B235" i="187" s="1"/>
  <c r="B236" i="187" s="1"/>
  <c r="B237" i="187" s="1"/>
  <c r="B238" i="187" s="1"/>
  <c r="B239" i="187" s="1"/>
  <c r="B240" i="187" s="1"/>
  <c r="B241" i="187" s="1"/>
  <c r="B242" i="187" s="1"/>
  <c r="B243" i="187" s="1"/>
  <c r="B244" i="187" s="1"/>
  <c r="B245" i="187" s="1"/>
  <c r="B246" i="187" s="1"/>
  <c r="B247" i="187" s="1"/>
  <c r="B248" i="187" s="1"/>
  <c r="B249" i="187" s="1"/>
  <c r="B250" i="187" s="1"/>
  <c r="B251" i="187" s="1"/>
  <c r="B252" i="187" s="1"/>
  <c r="B253" i="187" s="1"/>
  <c r="B254" i="187" s="1"/>
  <c r="B255" i="187" s="1"/>
  <c r="B256" i="187" s="1"/>
  <c r="B257" i="187" s="1"/>
  <c r="B258" i="187" s="1"/>
  <c r="B259" i="187" s="1"/>
  <c r="B260" i="187" s="1"/>
  <c r="B261" i="187" s="1"/>
  <c r="B262" i="187" s="1"/>
  <c r="B263" i="187" s="1"/>
  <c r="B264" i="187" s="1"/>
  <c r="B265" i="187" s="1"/>
  <c r="B266" i="187" s="1"/>
  <c r="B267" i="187" s="1"/>
  <c r="B268" i="187" s="1"/>
  <c r="B269" i="187" s="1"/>
  <c r="B270" i="187" s="1"/>
  <c r="B271" i="187" s="1"/>
  <c r="B272" i="187" s="1"/>
  <c r="B273" i="187" s="1"/>
  <c r="B274" i="187" s="1"/>
  <c r="B275" i="187" s="1"/>
  <c r="B276" i="187" s="1"/>
  <c r="B277" i="187" s="1"/>
  <c r="B278" i="187" s="1"/>
  <c r="B279" i="187" s="1"/>
  <c r="B280" i="187" s="1"/>
  <c r="B281" i="187" s="1"/>
  <c r="B282" i="187" s="1"/>
  <c r="B283" i="187" s="1"/>
  <c r="B284" i="187" s="1"/>
  <c r="B285" i="187" s="1"/>
  <c r="B286" i="187" s="1"/>
  <c r="B287" i="187" s="1"/>
  <c r="B288" i="187" s="1"/>
  <c r="B289" i="187" s="1"/>
  <c r="B290" i="187" s="1"/>
  <c r="B291" i="187" s="1"/>
  <c r="B292" i="187" s="1"/>
  <c r="B293" i="187" s="1"/>
  <c r="B294" i="187" s="1"/>
  <c r="B295" i="187" s="1"/>
  <c r="B296" i="187" s="1"/>
  <c r="B297" i="187" s="1"/>
  <c r="B298" i="187" s="1"/>
  <c r="B299" i="187" s="1"/>
  <c r="B300" i="187" s="1"/>
  <c r="B301" i="187" s="1"/>
  <c r="B302" i="187" s="1"/>
  <c r="B303" i="187" s="1"/>
  <c r="B304" i="187" s="1"/>
  <c r="B305" i="187" s="1"/>
  <c r="B306" i="187" s="1"/>
  <c r="B307" i="187" s="1"/>
  <c r="B308" i="187" s="1"/>
  <c r="B309" i="187" s="1"/>
  <c r="B310" i="187" s="1"/>
  <c r="B311" i="187" s="1"/>
  <c r="B312" i="187" s="1"/>
  <c r="B313" i="187" s="1"/>
  <c r="B314" i="187" s="1"/>
  <c r="B315" i="187" s="1"/>
  <c r="B316" i="187" s="1"/>
  <c r="B317" i="187" s="1"/>
  <c r="B318" i="187" s="1"/>
  <c r="B319" i="187" s="1"/>
  <c r="B320" i="187" s="1"/>
  <c r="B321" i="187" s="1"/>
  <c r="B322" i="187" s="1"/>
  <c r="B323" i="187" s="1"/>
  <c r="B324" i="187" s="1"/>
  <c r="B325" i="187" s="1"/>
  <c r="B326" i="187" s="1"/>
  <c r="B327" i="187" s="1"/>
  <c r="B328" i="187" s="1"/>
  <c r="B329" i="187" s="1"/>
  <c r="B330" i="187" s="1"/>
  <c r="B331" i="187" s="1"/>
  <c r="B332" i="187" s="1"/>
  <c r="B333" i="187" s="1"/>
  <c r="B334" i="187" s="1"/>
  <c r="B335" i="187" s="1"/>
  <c r="B336" i="187" s="1"/>
  <c r="B337" i="187" s="1"/>
  <c r="B338" i="187" s="1"/>
  <c r="B339" i="187" s="1"/>
  <c r="B340" i="187" s="1"/>
  <c r="B341" i="187" s="1"/>
  <c r="B342" i="187" s="1"/>
  <c r="B343" i="187" s="1"/>
  <c r="B344" i="187" s="1"/>
  <c r="B345" i="187" s="1"/>
  <c r="B346" i="187" s="1"/>
  <c r="B347" i="187" s="1"/>
  <c r="B348" i="187" s="1"/>
  <c r="B349" i="187" s="1"/>
  <c r="B350" i="187" s="1"/>
  <c r="B351" i="187" s="1"/>
  <c r="B352" i="187" s="1"/>
  <c r="B353" i="187" s="1"/>
  <c r="B354" i="187" s="1"/>
  <c r="B355" i="187" s="1"/>
  <c r="B356" i="187" s="1"/>
  <c r="B357" i="187" s="1"/>
  <c r="B358" i="187" s="1"/>
  <c r="B359" i="187" s="1"/>
  <c r="B360" i="187" s="1"/>
  <c r="B361" i="187" s="1"/>
  <c r="B362" i="187" s="1"/>
  <c r="B363" i="187" s="1"/>
  <c r="B364" i="187" s="1"/>
  <c r="B365" i="187" s="1"/>
  <c r="B366" i="187" s="1"/>
  <c r="B367" i="187" s="1"/>
  <c r="B368" i="187" s="1"/>
  <c r="B369" i="187" s="1"/>
  <c r="B370" i="187" s="1"/>
  <c r="B371" i="187" s="1"/>
  <c r="B372" i="187" s="1"/>
  <c r="B373" i="187" s="1"/>
  <c r="B374" i="187" s="1"/>
  <c r="B375" i="187" s="1"/>
  <c r="B376" i="187" s="1"/>
  <c r="B377" i="187" s="1"/>
  <c r="B378" i="187" s="1"/>
  <c r="B379" i="187" s="1"/>
  <c r="B380" i="187" s="1"/>
  <c r="B381" i="187" s="1"/>
  <c r="B382" i="187" s="1"/>
  <c r="B383" i="187" s="1"/>
  <c r="B384" i="187" s="1"/>
  <c r="B385" i="187" s="1"/>
  <c r="B386" i="187" s="1"/>
  <c r="B387" i="187" s="1"/>
  <c r="B388" i="187" s="1"/>
  <c r="B389" i="187" s="1"/>
  <c r="B390" i="187" s="1"/>
  <c r="B391" i="187" s="1"/>
  <c r="B207" i="187"/>
  <c r="B206" i="187"/>
  <c r="F337" i="187" l="1"/>
  <c r="F339" i="187"/>
  <c r="F341" i="187"/>
  <c r="F343" i="187"/>
  <c r="F345" i="187"/>
  <c r="F347" i="187"/>
  <c r="F349" i="187"/>
  <c r="F351" i="187"/>
  <c r="F353" i="187"/>
  <c r="F355" i="187"/>
  <c r="F357" i="187"/>
  <c r="F359" i="187"/>
  <c r="F361" i="187"/>
  <c r="F363" i="187"/>
  <c r="F365" i="187"/>
  <c r="F367" i="187"/>
  <c r="F369" i="187"/>
  <c r="F371" i="187"/>
  <c r="F373" i="187"/>
  <c r="F375" i="187"/>
  <c r="F377" i="187"/>
  <c r="F379" i="187"/>
  <c r="F381" i="187"/>
  <c r="F383" i="187"/>
  <c r="F385" i="187"/>
  <c r="F387" i="187"/>
  <c r="F389" i="187"/>
  <c r="F391" i="187"/>
  <c r="F393" i="187"/>
  <c r="F395" i="187"/>
  <c r="F397" i="187"/>
  <c r="F399" i="187"/>
  <c r="F401" i="187"/>
  <c r="F403" i="187"/>
  <c r="F405" i="187"/>
  <c r="AB63" i="146" l="1"/>
  <c r="S71" i="121" l="1"/>
  <c r="U71" i="121" s="1"/>
  <c r="S70" i="121"/>
  <c r="U70" i="121" s="1"/>
  <c r="W70" i="121" l="1"/>
  <c r="V70" i="121"/>
  <c r="W71" i="121"/>
  <c r="V71" i="121"/>
  <c r="BM46" i="2" l="1"/>
  <c r="BL46" i="2"/>
  <c r="BK46" i="2"/>
  <c r="BJ46" i="2"/>
  <c r="BI46" i="2"/>
  <c r="BH46" i="2"/>
  <c r="BG46" i="2"/>
  <c r="BF46" i="2"/>
  <c r="BE46" i="2"/>
  <c r="BD46" i="2"/>
  <c r="BC46" i="2"/>
  <c r="BB46" i="2"/>
  <c r="BA46" i="2"/>
  <c r="AZ46" i="2"/>
  <c r="BM45" i="2"/>
  <c r="BL45" i="2"/>
  <c r="BK45" i="2"/>
  <c r="BJ45" i="2"/>
  <c r="BI45" i="2"/>
  <c r="BH45" i="2"/>
  <c r="BG45" i="2"/>
  <c r="BF45" i="2"/>
  <c r="BE45" i="2"/>
  <c r="BD45" i="2"/>
  <c r="BC45" i="2"/>
  <c r="BB45" i="2"/>
  <c r="BA45" i="2"/>
  <c r="AZ45" i="2"/>
  <c r="BM44" i="2"/>
  <c r="BL44" i="2"/>
  <c r="BK44" i="2"/>
  <c r="BJ44" i="2"/>
  <c r="BI44" i="2"/>
  <c r="BH44" i="2"/>
  <c r="BG44" i="2"/>
  <c r="BF44" i="2"/>
  <c r="BE44" i="2"/>
  <c r="BD44" i="2"/>
  <c r="BC44" i="2"/>
  <c r="BB44" i="2"/>
  <c r="BA44" i="2"/>
  <c r="AZ44" i="2"/>
  <c r="BM43" i="2"/>
  <c r="BL43" i="2"/>
  <c r="BK43" i="2"/>
  <c r="BJ43" i="2"/>
  <c r="BI43" i="2"/>
  <c r="BH43" i="2"/>
  <c r="BG43" i="2"/>
  <c r="BF43" i="2"/>
  <c r="BE43" i="2"/>
  <c r="BD43" i="2"/>
  <c r="BC43" i="2"/>
  <c r="BB43" i="2"/>
  <c r="BA43" i="2"/>
  <c r="AZ43" i="2"/>
  <c r="BM42" i="2"/>
  <c r="BL42" i="2"/>
  <c r="BK42" i="2"/>
  <c r="BJ42" i="2"/>
  <c r="BI42" i="2"/>
  <c r="BH42" i="2"/>
  <c r="BG42" i="2"/>
  <c r="BF42" i="2"/>
  <c r="BE42" i="2"/>
  <c r="BD42" i="2"/>
  <c r="BC42" i="2"/>
  <c r="BB42" i="2"/>
  <c r="BA42" i="2"/>
  <c r="AZ42" i="2"/>
  <c r="BM41" i="2"/>
  <c r="BL41" i="2"/>
  <c r="BK41" i="2"/>
  <c r="BJ41" i="2"/>
  <c r="BI41" i="2"/>
  <c r="BH41" i="2"/>
  <c r="BG41" i="2"/>
  <c r="BF41" i="2"/>
  <c r="BE41" i="2"/>
  <c r="BD41" i="2"/>
  <c r="BC41" i="2"/>
  <c r="BB41" i="2"/>
  <c r="BA41" i="2"/>
  <c r="AZ41" i="2"/>
  <c r="BM40" i="2"/>
  <c r="BL40" i="2"/>
  <c r="BK40" i="2"/>
  <c r="BJ40" i="2"/>
  <c r="BI40" i="2"/>
  <c r="BH40" i="2"/>
  <c r="BG40" i="2"/>
  <c r="BF40" i="2"/>
  <c r="BE40" i="2"/>
  <c r="BD40" i="2"/>
  <c r="BC40" i="2"/>
  <c r="BB40" i="2"/>
  <c r="BA40" i="2"/>
  <c r="AZ40" i="2"/>
  <c r="BM39" i="2"/>
  <c r="BL39" i="2"/>
  <c r="BK39" i="2"/>
  <c r="BJ39" i="2"/>
  <c r="BI39" i="2"/>
  <c r="BH39" i="2"/>
  <c r="BG39" i="2"/>
  <c r="BF39" i="2"/>
  <c r="BE39" i="2"/>
  <c r="BD39" i="2"/>
  <c r="BC39" i="2"/>
  <c r="BB39" i="2"/>
  <c r="BA39" i="2"/>
  <c r="AZ39" i="2"/>
  <c r="BM38" i="2"/>
  <c r="BL38" i="2"/>
  <c r="BK38" i="2"/>
  <c r="BJ38" i="2"/>
  <c r="BI38" i="2"/>
  <c r="BH38" i="2"/>
  <c r="BG38" i="2"/>
  <c r="BF38" i="2"/>
  <c r="BE38" i="2"/>
  <c r="BD38" i="2"/>
  <c r="BC38" i="2"/>
  <c r="BB38" i="2"/>
  <c r="BA38" i="2"/>
  <c r="AZ38" i="2"/>
  <c r="BM37" i="2"/>
  <c r="BL37" i="2"/>
  <c r="BK37" i="2"/>
  <c r="BJ37" i="2"/>
  <c r="BI37" i="2"/>
  <c r="BH37" i="2"/>
  <c r="BG37" i="2"/>
  <c r="BF37" i="2"/>
  <c r="BE37" i="2"/>
  <c r="BD37" i="2"/>
  <c r="BC37" i="2"/>
  <c r="BB37" i="2"/>
  <c r="BA37" i="2"/>
  <c r="AZ37" i="2"/>
  <c r="BM36" i="2"/>
  <c r="BL36" i="2"/>
  <c r="BK36" i="2"/>
  <c r="BJ36" i="2"/>
  <c r="BI36" i="2"/>
  <c r="BH36" i="2"/>
  <c r="BG36" i="2"/>
  <c r="BF36" i="2"/>
  <c r="BE36" i="2"/>
  <c r="BD36" i="2"/>
  <c r="BC36" i="2"/>
  <c r="BB36" i="2"/>
  <c r="BA36" i="2"/>
  <c r="AZ36" i="2"/>
  <c r="BM35" i="2"/>
  <c r="BL35" i="2"/>
  <c r="BK35" i="2"/>
  <c r="BJ35" i="2"/>
  <c r="BI35" i="2"/>
  <c r="BH35" i="2"/>
  <c r="BG35" i="2"/>
  <c r="BF35" i="2"/>
  <c r="BE35" i="2"/>
  <c r="BD35" i="2"/>
  <c r="BC35" i="2"/>
  <c r="BB35" i="2"/>
  <c r="BA35" i="2"/>
  <c r="AZ35" i="2"/>
  <c r="BM34" i="2"/>
  <c r="BL34" i="2"/>
  <c r="BK34" i="2"/>
  <c r="BJ34" i="2"/>
  <c r="BI34" i="2"/>
  <c r="BH34" i="2"/>
  <c r="BG34" i="2"/>
  <c r="BF34" i="2"/>
  <c r="BE34" i="2"/>
  <c r="BD34" i="2"/>
  <c r="BC34" i="2"/>
  <c r="BB34" i="2"/>
  <c r="BA34" i="2"/>
  <c r="AZ34" i="2"/>
  <c r="BM33" i="2"/>
  <c r="BL33" i="2"/>
  <c r="BK33" i="2"/>
  <c r="BJ33" i="2"/>
  <c r="BI33" i="2"/>
  <c r="BH33" i="2"/>
  <c r="BG33" i="2"/>
  <c r="BF33" i="2"/>
  <c r="BE33" i="2"/>
  <c r="BD33" i="2"/>
  <c r="BC33" i="2"/>
  <c r="BB33" i="2"/>
  <c r="BA33" i="2"/>
  <c r="AZ33" i="2"/>
  <c r="BM32" i="2"/>
  <c r="BL32" i="2"/>
  <c r="BK32" i="2"/>
  <c r="BJ32" i="2"/>
  <c r="BI32" i="2"/>
  <c r="BH32" i="2"/>
  <c r="BG32" i="2"/>
  <c r="BF32" i="2"/>
  <c r="BE32" i="2"/>
  <c r="BD32" i="2"/>
  <c r="BC32" i="2"/>
  <c r="BB32" i="2"/>
  <c r="BA32" i="2"/>
  <c r="AZ32" i="2"/>
  <c r="BM31" i="2"/>
  <c r="BL31" i="2"/>
  <c r="BK31" i="2"/>
  <c r="BJ31" i="2"/>
  <c r="BI31" i="2"/>
  <c r="BH31" i="2"/>
  <c r="BG31" i="2"/>
  <c r="BF31" i="2"/>
  <c r="BE31" i="2"/>
  <c r="BD31" i="2"/>
  <c r="BC31" i="2"/>
  <c r="BB31" i="2"/>
  <c r="BA31" i="2"/>
  <c r="AZ31" i="2"/>
  <c r="BM30" i="2"/>
  <c r="BL30" i="2"/>
  <c r="BK30" i="2"/>
  <c r="BJ30" i="2"/>
  <c r="BI30" i="2"/>
  <c r="BH30" i="2"/>
  <c r="BG30" i="2"/>
  <c r="BF30" i="2"/>
  <c r="BE30" i="2"/>
  <c r="BD30" i="2"/>
  <c r="BC30" i="2"/>
  <c r="BB30" i="2"/>
  <c r="BA30" i="2"/>
  <c r="AZ30" i="2"/>
  <c r="BM29" i="2"/>
  <c r="BL29" i="2"/>
  <c r="BK29" i="2"/>
  <c r="BJ29" i="2"/>
  <c r="BI29" i="2"/>
  <c r="BH29" i="2"/>
  <c r="BG29" i="2"/>
  <c r="BF29" i="2"/>
  <c r="BE29" i="2"/>
  <c r="BD29" i="2"/>
  <c r="BC29" i="2"/>
  <c r="BB29" i="2"/>
  <c r="BA29" i="2"/>
  <c r="AZ29" i="2"/>
  <c r="BM28" i="2"/>
  <c r="BL28" i="2"/>
  <c r="BK28" i="2"/>
  <c r="BJ28" i="2"/>
  <c r="BI28" i="2"/>
  <c r="BH28" i="2"/>
  <c r="BG28" i="2"/>
  <c r="BF28" i="2"/>
  <c r="BE28" i="2"/>
  <c r="BD28" i="2"/>
  <c r="BC28" i="2"/>
  <c r="BB28" i="2"/>
  <c r="BA28" i="2"/>
  <c r="AZ28" i="2"/>
  <c r="BM27" i="2"/>
  <c r="BL27" i="2"/>
  <c r="BK27" i="2"/>
  <c r="BJ27" i="2"/>
  <c r="BI27" i="2"/>
  <c r="BH27" i="2"/>
  <c r="BG27" i="2"/>
  <c r="BF27" i="2"/>
  <c r="BE27" i="2"/>
  <c r="BD27" i="2"/>
  <c r="BC27" i="2"/>
  <c r="BB27" i="2"/>
  <c r="BA27" i="2"/>
  <c r="AZ27" i="2"/>
  <c r="BM26" i="2"/>
  <c r="BL26" i="2"/>
  <c r="BK26" i="2"/>
  <c r="BJ26" i="2"/>
  <c r="BI26" i="2"/>
  <c r="BH26" i="2"/>
  <c r="BG26" i="2"/>
  <c r="BF26" i="2"/>
  <c r="BE26" i="2"/>
  <c r="BD26" i="2"/>
  <c r="BC26" i="2"/>
  <c r="BB26" i="2"/>
  <c r="BA26" i="2"/>
  <c r="AZ26" i="2"/>
  <c r="BM25" i="2"/>
  <c r="BL25" i="2"/>
  <c r="BK25" i="2"/>
  <c r="BJ25" i="2"/>
  <c r="BI25" i="2"/>
  <c r="BH25" i="2"/>
  <c r="BG25" i="2"/>
  <c r="BF25" i="2"/>
  <c r="BE25" i="2"/>
  <c r="BD25" i="2"/>
  <c r="BC25" i="2"/>
  <c r="BB25" i="2"/>
  <c r="BA25" i="2"/>
  <c r="AZ25" i="2"/>
  <c r="BM24" i="2"/>
  <c r="BL24" i="2"/>
  <c r="BK24" i="2"/>
  <c r="BJ24" i="2"/>
  <c r="BI24" i="2"/>
  <c r="BH24" i="2"/>
  <c r="BG24" i="2"/>
  <c r="BF24" i="2"/>
  <c r="BE24" i="2"/>
  <c r="BD24" i="2"/>
  <c r="BC24" i="2"/>
  <c r="BB24" i="2"/>
  <c r="BA24" i="2"/>
  <c r="AZ24" i="2"/>
  <c r="BM23" i="2"/>
  <c r="BL23" i="2"/>
  <c r="BK23" i="2"/>
  <c r="BJ23" i="2"/>
  <c r="BI23" i="2"/>
  <c r="BH23" i="2"/>
  <c r="BG23" i="2"/>
  <c r="BF23" i="2"/>
  <c r="BE23" i="2"/>
  <c r="BD23" i="2"/>
  <c r="BC23" i="2"/>
  <c r="BB23" i="2"/>
  <c r="BA23" i="2"/>
  <c r="AZ23" i="2"/>
  <c r="BM22" i="2"/>
  <c r="BL22" i="2"/>
  <c r="BK22" i="2"/>
  <c r="BJ22" i="2"/>
  <c r="BI22" i="2"/>
  <c r="BH22" i="2"/>
  <c r="BG22" i="2"/>
  <c r="BF22" i="2"/>
  <c r="BE22" i="2"/>
  <c r="BD22" i="2"/>
  <c r="BC22" i="2"/>
  <c r="BB22" i="2"/>
  <c r="BA22" i="2"/>
  <c r="AZ22" i="2"/>
  <c r="BM21" i="2"/>
  <c r="BL21" i="2"/>
  <c r="BK21" i="2"/>
  <c r="BJ21" i="2"/>
  <c r="BI21" i="2"/>
  <c r="BH21" i="2"/>
  <c r="BG21" i="2"/>
  <c r="BF21" i="2"/>
  <c r="BE21" i="2"/>
  <c r="BD21" i="2"/>
  <c r="BC21" i="2"/>
  <c r="BB21" i="2"/>
  <c r="BA21" i="2"/>
  <c r="AZ21" i="2"/>
  <c r="BM20" i="2"/>
  <c r="BL20" i="2"/>
  <c r="BK20" i="2"/>
  <c r="BJ20" i="2"/>
  <c r="BI20" i="2"/>
  <c r="BH20" i="2"/>
  <c r="BG20" i="2"/>
  <c r="BF20" i="2"/>
  <c r="BE20" i="2"/>
  <c r="BD20" i="2"/>
  <c r="BC20" i="2"/>
  <c r="BB20" i="2"/>
  <c r="BA20" i="2"/>
  <c r="AZ20" i="2"/>
  <c r="BM19" i="2"/>
  <c r="BL19" i="2"/>
  <c r="BK19" i="2"/>
  <c r="BJ19" i="2"/>
  <c r="BI19" i="2"/>
  <c r="BH19" i="2"/>
  <c r="BG19" i="2"/>
  <c r="BF19" i="2"/>
  <c r="BE19" i="2"/>
  <c r="BD19" i="2"/>
  <c r="BC19" i="2"/>
  <c r="BB19" i="2"/>
  <c r="BA19" i="2"/>
  <c r="AZ19" i="2"/>
  <c r="BM18" i="2"/>
  <c r="BL18" i="2"/>
  <c r="BK18" i="2"/>
  <c r="BJ18" i="2"/>
  <c r="BI18" i="2"/>
  <c r="BH18" i="2"/>
  <c r="BG18" i="2"/>
  <c r="BF18" i="2"/>
  <c r="BE18" i="2"/>
  <c r="BD18" i="2"/>
  <c r="BC18" i="2"/>
  <c r="BB18" i="2"/>
  <c r="BA18" i="2"/>
  <c r="AZ18" i="2"/>
  <c r="BM17" i="2"/>
  <c r="BL17" i="2"/>
  <c r="BK17" i="2"/>
  <c r="BJ17" i="2"/>
  <c r="BI17" i="2"/>
  <c r="BH17" i="2"/>
  <c r="BG17" i="2"/>
  <c r="BF17" i="2"/>
  <c r="BE17" i="2"/>
  <c r="BD17" i="2"/>
  <c r="BC17" i="2"/>
  <c r="BB17" i="2"/>
  <c r="BA17" i="2"/>
  <c r="AZ17" i="2"/>
  <c r="BM16" i="2"/>
  <c r="BL16" i="2"/>
  <c r="BK16" i="2"/>
  <c r="BJ16" i="2"/>
  <c r="BI16" i="2"/>
  <c r="BH16" i="2"/>
  <c r="BG16" i="2"/>
  <c r="BF16" i="2"/>
  <c r="BE16" i="2"/>
  <c r="BD16" i="2"/>
  <c r="BC16" i="2"/>
  <c r="BB16" i="2"/>
  <c r="BA16" i="2"/>
  <c r="AZ16" i="2"/>
  <c r="BM15" i="2"/>
  <c r="BL15" i="2"/>
  <c r="BK15" i="2"/>
  <c r="BJ15" i="2"/>
  <c r="BI15" i="2"/>
  <c r="BH15" i="2"/>
  <c r="BG15" i="2"/>
  <c r="BF15" i="2"/>
  <c r="BE15" i="2"/>
  <c r="BD15" i="2"/>
  <c r="BC15" i="2"/>
  <c r="BB15" i="2"/>
  <c r="BA15" i="2"/>
  <c r="AZ15" i="2"/>
  <c r="BM14" i="2"/>
  <c r="BL14" i="2"/>
  <c r="BK14" i="2"/>
  <c r="BJ14" i="2"/>
  <c r="BI14" i="2"/>
  <c r="BH14" i="2"/>
  <c r="BG14" i="2"/>
  <c r="BF14" i="2"/>
  <c r="BE14" i="2"/>
  <c r="BD14" i="2"/>
  <c r="BC14" i="2"/>
  <c r="BB14" i="2"/>
  <c r="BA14" i="2"/>
  <c r="AZ14" i="2"/>
  <c r="BM13" i="2"/>
  <c r="BL13" i="2"/>
  <c r="BK13" i="2"/>
  <c r="BJ13" i="2"/>
  <c r="BI13" i="2"/>
  <c r="BH13" i="2"/>
  <c r="BG13" i="2"/>
  <c r="BF13" i="2"/>
  <c r="BE13" i="2"/>
  <c r="BD13" i="2"/>
  <c r="BC13" i="2"/>
  <c r="BB13" i="2"/>
  <c r="BA13" i="2"/>
  <c r="AZ13" i="2"/>
  <c r="BM12" i="2"/>
  <c r="BL12" i="2"/>
  <c r="BK12" i="2"/>
  <c r="BJ12" i="2"/>
  <c r="BI12" i="2"/>
  <c r="BH12" i="2"/>
  <c r="BG12" i="2"/>
  <c r="BF12" i="2"/>
  <c r="BE12" i="2"/>
  <c r="BD12" i="2"/>
  <c r="BC12" i="2"/>
  <c r="BB12" i="2"/>
  <c r="BA12" i="2"/>
  <c r="AZ12" i="2"/>
  <c r="BM11" i="2"/>
  <c r="BL11" i="2"/>
  <c r="BK11" i="2"/>
  <c r="BJ11" i="2"/>
  <c r="BI11" i="2"/>
  <c r="BH11" i="2"/>
  <c r="BG11" i="2"/>
  <c r="BF11" i="2"/>
  <c r="BE11" i="2"/>
  <c r="BD11" i="2"/>
  <c r="BC11" i="2"/>
  <c r="BB11" i="2"/>
  <c r="BA11" i="2"/>
  <c r="AZ11" i="2"/>
  <c r="BM10" i="2"/>
  <c r="BL10" i="2"/>
  <c r="BK10" i="2"/>
  <c r="BJ10" i="2"/>
  <c r="BI10" i="2"/>
  <c r="BH10" i="2"/>
  <c r="BG10" i="2"/>
  <c r="BF10" i="2"/>
  <c r="BE10" i="2"/>
  <c r="BD10" i="2"/>
  <c r="BC10" i="2"/>
  <c r="BB10" i="2"/>
  <c r="BA10" i="2"/>
  <c r="AZ10" i="2"/>
  <c r="X708" i="2" l="1"/>
  <c r="V708" i="2"/>
  <c r="W708" i="2" s="1"/>
  <c r="X707" i="2"/>
  <c r="V707" i="2"/>
  <c r="W707" i="2" s="1"/>
  <c r="X706" i="2"/>
  <c r="V706" i="2"/>
  <c r="W706" i="2" s="1"/>
  <c r="X705" i="2"/>
  <c r="V705" i="2"/>
  <c r="W705" i="2" s="1"/>
  <c r="X704" i="2"/>
  <c r="V704" i="2"/>
  <c r="W704" i="2" s="1"/>
  <c r="T715" i="2"/>
  <c r="S715" i="2"/>
  <c r="R715" i="2"/>
  <c r="Q715" i="2"/>
  <c r="P715" i="2"/>
  <c r="O715" i="2"/>
  <c r="N715" i="2"/>
  <c r="M715" i="2"/>
  <c r="L715" i="2"/>
  <c r="K715" i="2"/>
  <c r="J715" i="2"/>
  <c r="I715" i="2"/>
  <c r="H715" i="2"/>
  <c r="G715" i="2"/>
  <c r="F715" i="2"/>
  <c r="E715" i="2"/>
  <c r="S59" i="146" l="1"/>
  <c r="Y703" i="2"/>
  <c r="X703" i="2"/>
  <c r="V703" i="2"/>
  <c r="W703" i="2" s="1"/>
  <c r="Y702" i="2"/>
  <c r="X702" i="2"/>
  <c r="V702" i="2"/>
  <c r="W702" i="2" s="1"/>
  <c r="S58" i="146" l="1"/>
  <c r="S57" i="146"/>
  <c r="Y69" i="121"/>
  <c r="X69" i="121"/>
  <c r="X44" i="121"/>
  <c r="Y44" i="121"/>
  <c r="X45" i="121"/>
  <c r="Y45" i="121"/>
  <c r="X46" i="121"/>
  <c r="Y46" i="121"/>
  <c r="X47" i="121"/>
  <c r="Y47" i="121"/>
  <c r="X48" i="121"/>
  <c r="Y48" i="121"/>
  <c r="X49" i="121"/>
  <c r="Y49" i="121"/>
  <c r="X50" i="121"/>
  <c r="Y50" i="121"/>
  <c r="X51" i="121"/>
  <c r="Y51" i="121"/>
  <c r="X52" i="121"/>
  <c r="Y52" i="121"/>
  <c r="X53" i="121"/>
  <c r="Y53" i="121"/>
  <c r="X54" i="121"/>
  <c r="Y54" i="121"/>
  <c r="X55" i="121"/>
  <c r="Y55" i="121"/>
  <c r="X56" i="121"/>
  <c r="Y56" i="121"/>
  <c r="X57" i="121"/>
  <c r="Y57" i="121"/>
  <c r="X58" i="121"/>
  <c r="Y58" i="121"/>
  <c r="X59" i="121"/>
  <c r="Y59" i="121"/>
  <c r="X60" i="121"/>
  <c r="Y60" i="121"/>
  <c r="X61" i="121"/>
  <c r="Y61" i="121"/>
  <c r="X62" i="121"/>
  <c r="Y62" i="121"/>
  <c r="X63" i="121"/>
  <c r="Y63" i="121"/>
  <c r="X64" i="121"/>
  <c r="Y64" i="121"/>
  <c r="X65" i="121"/>
  <c r="Y65" i="121"/>
  <c r="X66" i="121"/>
  <c r="Y66" i="121"/>
  <c r="X67" i="121"/>
  <c r="Y67" i="121"/>
  <c r="X68" i="121"/>
  <c r="Y68" i="121"/>
  <c r="S69" i="121"/>
  <c r="Y698" i="2" l="1"/>
  <c r="Y699" i="2"/>
  <c r="Y700" i="2"/>
  <c r="X698" i="2"/>
  <c r="X699" i="2"/>
  <c r="X700" i="2"/>
  <c r="V701" i="2"/>
  <c r="V700" i="2"/>
  <c r="W700" i="2" s="1"/>
  <c r="V699" i="2"/>
  <c r="W699" i="2" s="1"/>
  <c r="V698" i="2"/>
  <c r="W698" i="2" s="1"/>
  <c r="B5" i="187" l="1"/>
  <c r="F144" i="187"/>
  <c r="F143" i="187"/>
  <c r="F142" i="187"/>
  <c r="F141" i="187"/>
  <c r="F140" i="187"/>
  <c r="F139" i="187"/>
  <c r="F138" i="187"/>
  <c r="F137" i="187"/>
  <c r="F135" i="187"/>
  <c r="F134" i="187"/>
  <c r="F133" i="187"/>
  <c r="F132" i="187"/>
  <c r="F131" i="187"/>
  <c r="F130" i="187"/>
  <c r="F129" i="187"/>
  <c r="F128" i="187"/>
  <c r="F127" i="187"/>
  <c r="F125" i="187"/>
  <c r="F124" i="187"/>
  <c r="F123" i="187"/>
  <c r="F122" i="187"/>
  <c r="F121" i="187"/>
  <c r="F120" i="187"/>
  <c r="F119" i="187"/>
  <c r="F118" i="187"/>
  <c r="F117" i="187"/>
  <c r="F116" i="187"/>
  <c r="F115" i="187"/>
  <c r="F105" i="187"/>
  <c r="F5" i="187"/>
  <c r="F15" i="187"/>
  <c r="F25" i="187"/>
  <c r="F35" i="187"/>
  <c r="F45" i="187"/>
  <c r="F55" i="187"/>
  <c r="C5" i="187"/>
  <c r="B7" i="187"/>
  <c r="C6" i="187" s="1"/>
  <c r="D6" i="187" l="1"/>
  <c r="E6" i="187"/>
  <c r="B8" i="187"/>
  <c r="F6" i="187" l="1"/>
  <c r="B9" i="187"/>
  <c r="C7" i="187"/>
  <c r="S48" i="146"/>
  <c r="S49" i="146"/>
  <c r="S50" i="146"/>
  <c r="S51" i="146"/>
  <c r="S52" i="146"/>
  <c r="S53" i="146"/>
  <c r="S54" i="146"/>
  <c r="S55" i="146"/>
  <c r="S56" i="146"/>
  <c r="AN5" i="2"/>
  <c r="AO5" i="2" s="1"/>
  <c r="AP5" i="2" s="1"/>
  <c r="AQ5" i="2" s="1"/>
  <c r="AR5" i="2" s="1"/>
  <c r="AS5" i="2" s="1"/>
  <c r="AT5" i="2" s="1"/>
  <c r="AU5" i="2" s="1"/>
  <c r="AM5" i="2"/>
  <c r="BP11" i="2"/>
  <c r="BP12" i="2"/>
  <c r="BP13" i="2"/>
  <c r="BP14" i="2"/>
  <c r="BP15" i="2"/>
  <c r="BP16" i="2"/>
  <c r="BP17" i="2"/>
  <c r="BP18" i="2"/>
  <c r="BP19" i="2"/>
  <c r="BP20" i="2"/>
  <c r="BP21" i="2"/>
  <c r="BP22" i="2"/>
  <c r="BP23" i="2"/>
  <c r="BP24" i="2"/>
  <c r="BP25" i="2"/>
  <c r="BP26" i="2"/>
  <c r="BP27" i="2"/>
  <c r="BP28" i="2"/>
  <c r="BP29" i="2"/>
  <c r="BP30" i="2"/>
  <c r="BP31" i="2"/>
  <c r="BP32" i="2"/>
  <c r="BP33" i="2"/>
  <c r="BP34" i="2"/>
  <c r="BP35" i="2"/>
  <c r="BP36" i="2"/>
  <c r="BP37" i="2"/>
  <c r="BP38" i="2"/>
  <c r="BP39" i="2"/>
  <c r="BP40" i="2"/>
  <c r="BP41" i="2"/>
  <c r="BP42" i="2"/>
  <c r="BP43" i="2"/>
  <c r="BP44" i="2"/>
  <c r="BP45" i="2"/>
  <c r="BP46" i="2"/>
  <c r="BP10" i="2"/>
  <c r="Y43" i="121"/>
  <c r="X43" i="121"/>
  <c r="Y42" i="121"/>
  <c r="X42" i="121"/>
  <c r="Y41" i="121"/>
  <c r="X41" i="121"/>
  <c r="Y40" i="121"/>
  <c r="X40" i="121"/>
  <c r="Y39" i="121"/>
  <c r="X39" i="121"/>
  <c r="Y38" i="121"/>
  <c r="X38" i="121"/>
  <c r="Y37" i="121"/>
  <c r="X37" i="121"/>
  <c r="Y36" i="121"/>
  <c r="X36" i="121"/>
  <c r="Y35" i="121"/>
  <c r="X35" i="121"/>
  <c r="Y34" i="121"/>
  <c r="X34" i="121"/>
  <c r="Y33" i="121"/>
  <c r="X33" i="121"/>
  <c r="Y32" i="121"/>
  <c r="X32" i="121"/>
  <c r="Y31" i="121"/>
  <c r="X31" i="121"/>
  <c r="Y30" i="121"/>
  <c r="X30" i="121"/>
  <c r="Y29" i="121"/>
  <c r="X29" i="121"/>
  <c r="Y28" i="121"/>
  <c r="X28" i="121"/>
  <c r="Y27" i="121"/>
  <c r="X27" i="121"/>
  <c r="Y26" i="121"/>
  <c r="X26" i="121"/>
  <c r="Y25" i="121"/>
  <c r="X25" i="121"/>
  <c r="Y24" i="121"/>
  <c r="X24" i="121"/>
  <c r="Y23" i="121"/>
  <c r="X23" i="121"/>
  <c r="Y22" i="121"/>
  <c r="X22" i="121"/>
  <c r="Y21" i="121"/>
  <c r="X21" i="121"/>
  <c r="Y20" i="121"/>
  <c r="X20" i="121"/>
  <c r="Y19" i="121"/>
  <c r="X19" i="121"/>
  <c r="Y18" i="121"/>
  <c r="X18" i="121"/>
  <c r="Y17" i="121"/>
  <c r="X17" i="121"/>
  <c r="Y16" i="121"/>
  <c r="X16" i="121"/>
  <c r="Y15" i="121"/>
  <c r="X15" i="121"/>
  <c r="Y14" i="121"/>
  <c r="X14" i="121"/>
  <c r="Y13" i="121"/>
  <c r="X13" i="121"/>
  <c r="Y12" i="121"/>
  <c r="X12" i="121"/>
  <c r="Y11" i="121"/>
  <c r="X11" i="121"/>
  <c r="S31" i="146"/>
  <c r="S25" i="146"/>
  <c r="S19" i="146"/>
  <c r="AD563" i="2"/>
  <c r="AD564" i="2"/>
  <c r="AD565" i="2"/>
  <c r="AD566" i="2"/>
  <c r="AD567" i="2"/>
  <c r="AD568" i="2"/>
  <c r="AD569" i="2"/>
  <c r="AD570" i="2"/>
  <c r="AD571" i="2"/>
  <c r="AD572" i="2"/>
  <c r="AD573" i="2"/>
  <c r="AD574" i="2"/>
  <c r="AD575" i="2"/>
  <c r="AD576" i="2"/>
  <c r="AD577" i="2"/>
  <c r="AD578" i="2"/>
  <c r="AD579" i="2"/>
  <c r="AD580" i="2"/>
  <c r="AD581" i="2"/>
  <c r="AD582" i="2"/>
  <c r="AD583" i="2"/>
  <c r="AD584" i="2"/>
  <c r="AD585" i="2"/>
  <c r="AD586" i="2"/>
  <c r="AD587" i="2"/>
  <c r="AD588" i="2"/>
  <c r="AD589" i="2"/>
  <c r="AD590" i="2"/>
  <c r="AD591" i="2"/>
  <c r="AD592" i="2"/>
  <c r="AD593" i="2"/>
  <c r="AD594" i="2"/>
  <c r="AD595" i="2"/>
  <c r="AD596" i="2"/>
  <c r="AD597" i="2"/>
  <c r="AD598" i="2"/>
  <c r="AD599" i="2"/>
  <c r="AD600" i="2"/>
  <c r="AD601" i="2"/>
  <c r="AD602" i="2"/>
  <c r="AD603" i="2"/>
  <c r="AD604" i="2"/>
  <c r="AD605" i="2"/>
  <c r="AD606" i="2"/>
  <c r="AD607" i="2"/>
  <c r="AD608" i="2"/>
  <c r="AD609" i="2"/>
  <c r="AD610" i="2"/>
  <c r="AD611" i="2"/>
  <c r="AD612" i="2"/>
  <c r="AD613" i="2"/>
  <c r="AD614" i="2"/>
  <c r="AD615" i="2"/>
  <c r="AD616" i="2"/>
  <c r="AD617" i="2"/>
  <c r="AD618" i="2"/>
  <c r="AD619" i="2"/>
  <c r="AD620" i="2"/>
  <c r="AD621" i="2"/>
  <c r="AD622" i="2"/>
  <c r="AD623" i="2"/>
  <c r="AD624" i="2"/>
  <c r="AD625" i="2"/>
  <c r="AD626" i="2"/>
  <c r="AD627" i="2"/>
  <c r="AD628" i="2"/>
  <c r="AD629" i="2"/>
  <c r="AD630" i="2"/>
  <c r="AD631" i="2"/>
  <c r="AD632" i="2"/>
  <c r="AD633" i="2"/>
  <c r="AD634" i="2"/>
  <c r="AD635" i="2"/>
  <c r="AD636" i="2"/>
  <c r="AD637" i="2"/>
  <c r="AD638" i="2"/>
  <c r="AD639" i="2"/>
  <c r="AD640" i="2"/>
  <c r="AD641" i="2"/>
  <c r="AD642" i="2"/>
  <c r="AD643" i="2"/>
  <c r="AD644" i="2"/>
  <c r="AD645" i="2"/>
  <c r="AD646" i="2"/>
  <c r="AD647" i="2"/>
  <c r="AD648" i="2"/>
  <c r="AD649" i="2"/>
  <c r="AD650" i="2"/>
  <c r="AD651" i="2"/>
  <c r="AD652" i="2"/>
  <c r="AD653" i="2"/>
  <c r="AD654" i="2"/>
  <c r="AD655" i="2"/>
  <c r="AD656" i="2"/>
  <c r="AD657" i="2"/>
  <c r="AD658" i="2"/>
  <c r="AD659" i="2"/>
  <c r="AD660" i="2"/>
  <c r="AD661" i="2"/>
  <c r="AD662" i="2"/>
  <c r="AD663" i="2"/>
  <c r="AD664" i="2"/>
  <c r="AD665" i="2"/>
  <c r="AD666" i="2"/>
  <c r="AD667" i="2"/>
  <c r="AD668" i="2"/>
  <c r="AD669" i="2"/>
  <c r="AD670" i="2"/>
  <c r="AD671" i="2"/>
  <c r="AD672" i="2"/>
  <c r="AD673" i="2"/>
  <c r="AD674" i="2"/>
  <c r="AD675" i="2"/>
  <c r="AD676" i="2"/>
  <c r="AD677" i="2"/>
  <c r="AD678" i="2"/>
  <c r="AD679" i="2"/>
  <c r="AD680" i="2"/>
  <c r="AD681" i="2"/>
  <c r="AD682" i="2"/>
  <c r="AD683" i="2"/>
  <c r="AD684" i="2"/>
  <c r="AD685" i="2"/>
  <c r="AD686" i="2"/>
  <c r="AD687" i="2"/>
  <c r="AD688" i="2"/>
  <c r="AD689" i="2"/>
  <c r="AD690" i="2"/>
  <c r="AD691" i="2"/>
  <c r="AD692" i="2"/>
  <c r="AD693" i="2"/>
  <c r="AD694" i="2"/>
  <c r="AD695" i="2"/>
  <c r="AD254"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503" i="2"/>
  <c r="AD504" i="2"/>
  <c r="AD505" i="2"/>
  <c r="AD506" i="2"/>
  <c r="AD507" i="2"/>
  <c r="AD508" i="2"/>
  <c r="AD509" i="2"/>
  <c r="AD510" i="2"/>
  <c r="AD511" i="2"/>
  <c r="AD512" i="2"/>
  <c r="AD513" i="2"/>
  <c r="AD514" i="2"/>
  <c r="AD515" i="2"/>
  <c r="AD516" i="2"/>
  <c r="AD517" i="2"/>
  <c r="AD518" i="2"/>
  <c r="AD519" i="2"/>
  <c r="AD520" i="2"/>
  <c r="AD521" i="2"/>
  <c r="AD522" i="2"/>
  <c r="AD523" i="2"/>
  <c r="AD524" i="2"/>
  <c r="AD525" i="2"/>
  <c r="AD526" i="2"/>
  <c r="AD527" i="2"/>
  <c r="AD528" i="2"/>
  <c r="AD529" i="2"/>
  <c r="AD530" i="2"/>
  <c r="AD531" i="2"/>
  <c r="AD532" i="2"/>
  <c r="AD533" i="2"/>
  <c r="AD534" i="2"/>
  <c r="AD535" i="2"/>
  <c r="AD536" i="2"/>
  <c r="AD537" i="2"/>
  <c r="AD538" i="2"/>
  <c r="AD539" i="2"/>
  <c r="AD540" i="2"/>
  <c r="AD541" i="2"/>
  <c r="AD542" i="2"/>
  <c r="AD543" i="2"/>
  <c r="AD544" i="2"/>
  <c r="AD545" i="2"/>
  <c r="AD546" i="2"/>
  <c r="AD547" i="2"/>
  <c r="AD548" i="2"/>
  <c r="AD549" i="2"/>
  <c r="AD550" i="2"/>
  <c r="AD551" i="2"/>
  <c r="AD552" i="2"/>
  <c r="AD553" i="2"/>
  <c r="AD554" i="2"/>
  <c r="AD555" i="2"/>
  <c r="AD556" i="2"/>
  <c r="AD557" i="2"/>
  <c r="AD558" i="2"/>
  <c r="AD559" i="2"/>
  <c r="AD560" i="2"/>
  <c r="AD561" i="2"/>
  <c r="AD562"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7" i="2"/>
  <c r="AD248" i="2"/>
  <c r="AD249" i="2"/>
  <c r="AD250" i="2"/>
  <c r="AD251" i="2"/>
  <c r="AD252" i="2"/>
  <c r="AD253" i="2"/>
  <c r="Z1" i="2"/>
  <c r="Y701"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0"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2" i="2"/>
  <c r="Y553" i="2"/>
  <c r="Y554" i="2"/>
  <c r="Y555" i="2"/>
  <c r="Y556" i="2"/>
  <c r="Y557" i="2"/>
  <c r="Y558" i="2"/>
  <c r="Y559" i="2"/>
  <c r="Y560" i="2"/>
  <c r="Y561" i="2"/>
  <c r="X701" i="2"/>
  <c r="W701"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0" i="2"/>
  <c r="S33" i="146"/>
  <c r="S35" i="146"/>
  <c r="S39" i="146"/>
  <c r="S42" i="146"/>
  <c r="S47" i="146"/>
  <c r="X697" i="2"/>
  <c r="V697" i="2"/>
  <c r="W697" i="2" s="1"/>
  <c r="X696" i="2"/>
  <c r="V696" i="2"/>
  <c r="W696" i="2" s="1"/>
  <c r="X695" i="2"/>
  <c r="V695" i="2"/>
  <c r="W695" i="2" s="1"/>
  <c r="X694" i="2"/>
  <c r="V694" i="2"/>
  <c r="W694" i="2" s="1"/>
  <c r="S13" i="146"/>
  <c r="S24" i="146"/>
  <c r="S44" i="121"/>
  <c r="U44" i="121" s="1"/>
  <c r="X10" i="121"/>
  <c r="Y10" i="121"/>
  <c r="S20" i="121"/>
  <c r="U20" i="121" s="1"/>
  <c r="S33" i="121"/>
  <c r="U33" i="121" s="1"/>
  <c r="S35" i="121"/>
  <c r="U35" i="121" s="1"/>
  <c r="S57" i="121"/>
  <c r="U57" i="121" s="1"/>
  <c r="S53" i="121"/>
  <c r="U53" i="121" s="1"/>
  <c r="S55" i="121"/>
  <c r="U55" i="121" s="1"/>
  <c r="S30" i="121"/>
  <c r="U30" i="121" s="1"/>
  <c r="S43" i="121"/>
  <c r="U43" i="121" s="1"/>
  <c r="S26" i="121"/>
  <c r="U26" i="121" s="1"/>
  <c r="S60" i="121"/>
  <c r="U60" i="121" s="1"/>
  <c r="S66" i="121"/>
  <c r="U66" i="121" s="1"/>
  <c r="S50" i="121"/>
  <c r="U50" i="121" s="1"/>
  <c r="S13" i="121"/>
  <c r="U13" i="121" s="1"/>
  <c r="S54" i="121"/>
  <c r="U54" i="121" s="1"/>
  <c r="S29" i="121"/>
  <c r="U29" i="121" s="1"/>
  <c r="S42" i="121"/>
  <c r="U42" i="121" s="1"/>
  <c r="S48" i="121"/>
  <c r="U48" i="121" s="1"/>
  <c r="S41" i="121"/>
  <c r="U41" i="121" s="1"/>
  <c r="S62" i="121"/>
  <c r="U62" i="121" s="1"/>
  <c r="S67" i="121"/>
  <c r="U67" i="121" s="1"/>
  <c r="S58" i="121"/>
  <c r="U58" i="121" s="1"/>
  <c r="S24" i="121"/>
  <c r="U24" i="121" s="1"/>
  <c r="S28" i="121"/>
  <c r="U28" i="121" s="1"/>
  <c r="S56" i="121"/>
  <c r="U56" i="121" s="1"/>
  <c r="S27" i="121"/>
  <c r="U27" i="121" s="1"/>
  <c r="S45" i="121"/>
  <c r="U45" i="121" s="1"/>
  <c r="S21" i="121"/>
  <c r="U21" i="121" s="1"/>
  <c r="S47" i="121"/>
  <c r="U47" i="121" s="1"/>
  <c r="S18" i="121"/>
  <c r="U18" i="121" s="1"/>
  <c r="S51" i="121"/>
  <c r="U51" i="121" s="1"/>
  <c r="S12" i="121"/>
  <c r="U12" i="121" s="1"/>
  <c r="S68" i="121"/>
  <c r="U68" i="121" s="1"/>
  <c r="S39" i="121"/>
  <c r="U39" i="121" s="1"/>
  <c r="S36" i="121"/>
  <c r="U36" i="121" s="1"/>
  <c r="S61" i="121"/>
  <c r="U61" i="121" s="1"/>
  <c r="S64" i="121"/>
  <c r="U64" i="121" s="1"/>
  <c r="S49" i="121"/>
  <c r="U49" i="121" s="1"/>
  <c r="S10" i="121"/>
  <c r="U10" i="121" s="1"/>
  <c r="S46" i="121"/>
  <c r="U46" i="121" s="1"/>
  <c r="S25" i="121"/>
  <c r="U25" i="121" s="1"/>
  <c r="S63" i="121"/>
  <c r="U63" i="121" s="1"/>
  <c r="S59" i="121"/>
  <c r="U59" i="121" s="1"/>
  <c r="S52" i="121"/>
  <c r="U52" i="121" s="1"/>
  <c r="S32" i="121"/>
  <c r="U32" i="121" s="1"/>
  <c r="S16" i="121"/>
  <c r="U16" i="121" s="1"/>
  <c r="S37" i="121"/>
  <c r="U37" i="121" s="1"/>
  <c r="S14" i="121"/>
  <c r="U14" i="121" s="1"/>
  <c r="S31" i="121"/>
  <c r="U31" i="121" s="1"/>
  <c r="S11" i="121"/>
  <c r="U11" i="121" s="1"/>
  <c r="S23" i="121"/>
  <c r="U23" i="121" s="1"/>
  <c r="S17" i="121"/>
  <c r="U17" i="121" s="1"/>
  <c r="S22" i="121"/>
  <c r="U22" i="121" s="1"/>
  <c r="S40" i="121"/>
  <c r="U40" i="121" s="1"/>
  <c r="S19" i="121"/>
  <c r="U19" i="121" s="1"/>
  <c r="S38" i="121"/>
  <c r="U38" i="121" s="1"/>
  <c r="S65" i="121"/>
  <c r="U65" i="121" s="1"/>
  <c r="S34" i="121"/>
  <c r="U34" i="121" s="1"/>
  <c r="S15" i="121"/>
  <c r="U15" i="121" s="1"/>
  <c r="AD81" i="121"/>
  <c r="AB81" i="121"/>
  <c r="AB88" i="121" s="1"/>
  <c r="V107" i="2"/>
  <c r="W107" i="2" s="1"/>
  <c r="V108" i="2"/>
  <c r="W108" i="2" s="1"/>
  <c r="V109" i="2"/>
  <c r="W109" i="2" s="1"/>
  <c r="V110" i="2"/>
  <c r="W110" i="2" s="1"/>
  <c r="V111" i="2"/>
  <c r="W111" i="2" s="1"/>
  <c r="V112" i="2"/>
  <c r="W112" i="2" s="1"/>
  <c r="V113" i="2"/>
  <c r="W113" i="2" s="1"/>
  <c r="V114" i="2"/>
  <c r="W114" i="2" s="1"/>
  <c r="V115" i="2"/>
  <c r="W115" i="2" s="1"/>
  <c r="V116" i="2"/>
  <c r="W116" i="2" s="1"/>
  <c r="V117" i="2"/>
  <c r="V118" i="2"/>
  <c r="W118" i="2" s="1"/>
  <c r="V119" i="2"/>
  <c r="W119" i="2" s="1"/>
  <c r="V120" i="2"/>
  <c r="W120" i="2" s="1"/>
  <c r="V121" i="2"/>
  <c r="W121" i="2" s="1"/>
  <c r="V122" i="2"/>
  <c r="W122" i="2" s="1"/>
  <c r="V123" i="2"/>
  <c r="W123" i="2" s="1"/>
  <c r="V124" i="2"/>
  <c r="W124" i="2" s="1"/>
  <c r="V125" i="2"/>
  <c r="W125" i="2" s="1"/>
  <c r="V126" i="2"/>
  <c r="W126" i="2" s="1"/>
  <c r="V127" i="2"/>
  <c r="W127" i="2" s="1"/>
  <c r="V128" i="2"/>
  <c r="W128" i="2" s="1"/>
  <c r="V129" i="2"/>
  <c r="W129" i="2" s="1"/>
  <c r="V130" i="2"/>
  <c r="W130" i="2" s="1"/>
  <c r="V131" i="2"/>
  <c r="W131" i="2" s="1"/>
  <c r="V132" i="2"/>
  <c r="W132" i="2" s="1"/>
  <c r="V133" i="2"/>
  <c r="W133" i="2" s="1"/>
  <c r="V134" i="2"/>
  <c r="W134" i="2" s="1"/>
  <c r="V135" i="2"/>
  <c r="W135" i="2" s="1"/>
  <c r="V136" i="2"/>
  <c r="W136" i="2" s="1"/>
  <c r="V137" i="2"/>
  <c r="W137" i="2" s="1"/>
  <c r="V138" i="2"/>
  <c r="W138" i="2" s="1"/>
  <c r="V139" i="2"/>
  <c r="W139" i="2" s="1"/>
  <c r="V140" i="2"/>
  <c r="W140" i="2" s="1"/>
  <c r="V141" i="2"/>
  <c r="W141" i="2" s="1"/>
  <c r="V142" i="2"/>
  <c r="W142" i="2" s="1"/>
  <c r="V143" i="2"/>
  <c r="W143" i="2" s="1"/>
  <c r="V144" i="2"/>
  <c r="W144" i="2" s="1"/>
  <c r="V145" i="2"/>
  <c r="W145" i="2" s="1"/>
  <c r="V146" i="2"/>
  <c r="W146" i="2" s="1"/>
  <c r="V147" i="2"/>
  <c r="W147" i="2" s="1"/>
  <c r="V13" i="2"/>
  <c r="V25" i="2"/>
  <c r="W25" i="2" s="1"/>
  <c r="V30" i="2"/>
  <c r="W30" i="2" s="1"/>
  <c r="V31" i="2"/>
  <c r="W31" i="2" s="1"/>
  <c r="V55" i="2"/>
  <c r="W55" i="2" s="1"/>
  <c r="V73" i="2"/>
  <c r="W73" i="2" s="1"/>
  <c r="V155" i="2"/>
  <c r="W155" i="2" s="1"/>
  <c r="V166" i="2"/>
  <c r="W166" i="2" s="1"/>
  <c r="V170" i="2"/>
  <c r="W170" i="2" s="1"/>
  <c r="V171" i="2"/>
  <c r="W171" i="2" s="1"/>
  <c r="V191" i="2"/>
  <c r="W191" i="2" s="1"/>
  <c r="V325" i="2"/>
  <c r="W325" i="2" s="1"/>
  <c r="V329" i="2"/>
  <c r="W329" i="2" s="1"/>
  <c r="V332" i="2"/>
  <c r="W332" i="2" s="1"/>
  <c r="V374" i="2"/>
  <c r="W374" i="2" s="1"/>
  <c r="V381" i="2"/>
  <c r="W381" i="2" s="1"/>
  <c r="V430" i="2"/>
  <c r="W430" i="2" s="1"/>
  <c r="V431" i="2"/>
  <c r="W431" i="2" s="1"/>
  <c r="V432" i="2"/>
  <c r="W432" i="2" s="1"/>
  <c r="V436" i="2"/>
  <c r="W436" i="2" s="1"/>
  <c r="V501" i="2"/>
  <c r="W501" i="2" s="1"/>
  <c r="V513" i="2"/>
  <c r="W513" i="2" s="1"/>
  <c r="V520" i="2"/>
  <c r="W520" i="2" s="1"/>
  <c r="V530" i="2"/>
  <c r="W530" i="2" s="1"/>
  <c r="V538" i="2"/>
  <c r="W538" i="2" s="1"/>
  <c r="V539" i="2"/>
  <c r="W539" i="2" s="1"/>
  <c r="V565" i="2"/>
  <c r="W565" i="2" s="1"/>
  <c r="V569" i="2"/>
  <c r="W569" i="2" s="1"/>
  <c r="V580" i="2"/>
  <c r="W580" i="2" s="1"/>
  <c r="V585" i="2"/>
  <c r="W585" i="2" s="1"/>
  <c r="V593" i="2"/>
  <c r="W593" i="2" s="1"/>
  <c r="V594" i="2"/>
  <c r="W594" i="2" s="1"/>
  <c r="V596" i="2"/>
  <c r="W596" i="2" s="1"/>
  <c r="V609" i="2"/>
  <c r="W609" i="2" s="1"/>
  <c r="V619" i="2"/>
  <c r="W619" i="2" s="1"/>
  <c r="V620" i="2"/>
  <c r="W620" i="2" s="1"/>
  <c r="V664" i="2"/>
  <c r="W664" i="2" s="1"/>
  <c r="V683" i="2"/>
  <c r="W683" i="2" s="1"/>
  <c r="V686" i="2"/>
  <c r="W686" i="2" s="1"/>
  <c r="X81" i="2"/>
  <c r="X329" i="2"/>
  <c r="X30" i="2"/>
  <c r="X530" i="2"/>
  <c r="X87" i="2"/>
  <c r="X374" i="2"/>
  <c r="X13" i="2"/>
  <c r="X596" i="2"/>
  <c r="X501" i="2"/>
  <c r="X580" i="2"/>
  <c r="X609" i="2"/>
  <c r="X539" i="2"/>
  <c r="X25" i="2"/>
  <c r="X77" i="2"/>
  <c r="X170" i="2"/>
  <c r="X619" i="2"/>
  <c r="X593" i="2"/>
  <c r="X11" i="2"/>
  <c r="X111" i="2"/>
  <c r="X171" i="2"/>
  <c r="X191" i="2"/>
  <c r="X513" i="2"/>
  <c r="X565" i="2"/>
  <c r="X166" i="2"/>
  <c r="X432" i="2"/>
  <c r="X664" i="2"/>
  <c r="X520" i="2"/>
  <c r="X155" i="2"/>
  <c r="X683" i="2"/>
  <c r="X538" i="2"/>
  <c r="X73" i="2"/>
  <c r="X123" i="2"/>
  <c r="X585" i="2"/>
  <c r="X436" i="2"/>
  <c r="X381" i="2"/>
  <c r="X569" i="2"/>
  <c r="X55" i="2"/>
  <c r="X430" i="2"/>
  <c r="X594" i="2"/>
  <c r="X686" i="2"/>
  <c r="X325" i="2"/>
  <c r="X31" i="2"/>
  <c r="X332" i="2"/>
  <c r="X620" i="2"/>
  <c r="X431" i="2"/>
  <c r="S38" i="146"/>
  <c r="X95" i="2"/>
  <c r="S15" i="146"/>
  <c r="A8" i="146"/>
  <c r="B1" i="146"/>
  <c r="V271" i="2"/>
  <c r="W271" i="2" s="1"/>
  <c r="V581" i="2"/>
  <c r="W581" i="2" s="1"/>
  <c r="V615" i="2"/>
  <c r="W615" i="2" s="1"/>
  <c r="V616" i="2"/>
  <c r="W616" i="2" s="1"/>
  <c r="V617" i="2"/>
  <c r="W617" i="2" s="1"/>
  <c r="V618" i="2"/>
  <c r="W618" i="2" s="1"/>
  <c r="V621" i="2"/>
  <c r="W621" i="2" s="1"/>
  <c r="V622" i="2"/>
  <c r="W622" i="2" s="1"/>
  <c r="V623" i="2"/>
  <c r="W623" i="2" s="1"/>
  <c r="V624" i="2"/>
  <c r="W624" i="2" s="1"/>
  <c r="V625" i="2"/>
  <c r="W625" i="2" s="1"/>
  <c r="V626" i="2"/>
  <c r="W626" i="2" s="1"/>
  <c r="V627" i="2"/>
  <c r="W627" i="2" s="1"/>
  <c r="V628" i="2"/>
  <c r="W628" i="2" s="1"/>
  <c r="V629" i="2"/>
  <c r="W629" i="2" s="1"/>
  <c r="V630" i="2"/>
  <c r="W630" i="2" s="1"/>
  <c r="V631" i="2"/>
  <c r="W631" i="2" s="1"/>
  <c r="V632" i="2"/>
  <c r="W632" i="2" s="1"/>
  <c r="V633" i="2"/>
  <c r="W633" i="2" s="1"/>
  <c r="V634" i="2"/>
  <c r="W634" i="2" s="1"/>
  <c r="V635" i="2"/>
  <c r="W635" i="2" s="1"/>
  <c r="V636" i="2"/>
  <c r="W636" i="2" s="1"/>
  <c r="V637" i="2"/>
  <c r="W637" i="2" s="1"/>
  <c r="V638" i="2"/>
  <c r="W638" i="2" s="1"/>
  <c r="V639" i="2"/>
  <c r="W639" i="2" s="1"/>
  <c r="V640" i="2"/>
  <c r="W640" i="2" s="1"/>
  <c r="V641" i="2"/>
  <c r="W641" i="2" s="1"/>
  <c r="V642" i="2"/>
  <c r="W642" i="2" s="1"/>
  <c r="V643" i="2"/>
  <c r="W643" i="2" s="1"/>
  <c r="V644" i="2"/>
  <c r="W644" i="2" s="1"/>
  <c r="V645" i="2"/>
  <c r="W645" i="2" s="1"/>
  <c r="V646" i="2"/>
  <c r="W646" i="2" s="1"/>
  <c r="V647" i="2"/>
  <c r="W647" i="2" s="1"/>
  <c r="V648" i="2"/>
  <c r="W648" i="2" s="1"/>
  <c r="V649" i="2"/>
  <c r="W649" i="2" s="1"/>
  <c r="V650" i="2"/>
  <c r="W650" i="2" s="1"/>
  <c r="V651" i="2"/>
  <c r="W651" i="2" s="1"/>
  <c r="V652" i="2"/>
  <c r="W652" i="2" s="1"/>
  <c r="V653" i="2"/>
  <c r="W653" i="2" s="1"/>
  <c r="V654" i="2"/>
  <c r="W654" i="2" s="1"/>
  <c r="V655" i="2"/>
  <c r="W655" i="2" s="1"/>
  <c r="V656" i="2"/>
  <c r="W656" i="2" s="1"/>
  <c r="V657" i="2"/>
  <c r="W657" i="2" s="1"/>
  <c r="V658" i="2"/>
  <c r="W658" i="2" s="1"/>
  <c r="V659" i="2"/>
  <c r="W659" i="2" s="1"/>
  <c r="V660" i="2"/>
  <c r="W660" i="2" s="1"/>
  <c r="V661" i="2"/>
  <c r="W661" i="2" s="1"/>
  <c r="V662" i="2"/>
  <c r="W662" i="2" s="1"/>
  <c r="V663" i="2"/>
  <c r="W663" i="2" s="1"/>
  <c r="V665" i="2"/>
  <c r="W665" i="2" s="1"/>
  <c r="V666" i="2"/>
  <c r="W666" i="2" s="1"/>
  <c r="V667" i="2"/>
  <c r="W667" i="2" s="1"/>
  <c r="V668" i="2"/>
  <c r="W668" i="2" s="1"/>
  <c r="V669" i="2"/>
  <c r="W669" i="2" s="1"/>
  <c r="V670" i="2"/>
  <c r="W670" i="2" s="1"/>
  <c r="V671" i="2"/>
  <c r="W671" i="2" s="1"/>
  <c r="V672" i="2"/>
  <c r="W672" i="2" s="1"/>
  <c r="V673" i="2"/>
  <c r="W673" i="2" s="1"/>
  <c r="V674" i="2"/>
  <c r="W674" i="2" s="1"/>
  <c r="V675" i="2"/>
  <c r="W675" i="2" s="1"/>
  <c r="V676" i="2"/>
  <c r="W676" i="2" s="1"/>
  <c r="V677" i="2"/>
  <c r="W677" i="2" s="1"/>
  <c r="V678" i="2"/>
  <c r="W678" i="2" s="1"/>
  <c r="V679" i="2"/>
  <c r="W679" i="2" s="1"/>
  <c r="V680" i="2"/>
  <c r="W680" i="2" s="1"/>
  <c r="V681" i="2"/>
  <c r="W681" i="2" s="1"/>
  <c r="V682" i="2"/>
  <c r="W682" i="2" s="1"/>
  <c r="V684" i="2"/>
  <c r="W684" i="2" s="1"/>
  <c r="V685" i="2"/>
  <c r="W685" i="2" s="1"/>
  <c r="V687" i="2"/>
  <c r="W687" i="2" s="1"/>
  <c r="V688" i="2"/>
  <c r="W688" i="2" s="1"/>
  <c r="V689" i="2"/>
  <c r="W689" i="2" s="1"/>
  <c r="V690" i="2"/>
  <c r="W690" i="2" s="1"/>
  <c r="V691" i="2"/>
  <c r="W691" i="2" s="1"/>
  <c r="V692" i="2"/>
  <c r="W692" i="2" s="1"/>
  <c r="V693" i="2"/>
  <c r="W693" i="2" s="1"/>
  <c r="V10" i="2"/>
  <c r="V23" i="2"/>
  <c r="W23" i="2" s="1"/>
  <c r="V26" i="2"/>
  <c r="W26" i="2" s="1"/>
  <c r="V39" i="2"/>
  <c r="W39" i="2" s="1"/>
  <c r="V47" i="2"/>
  <c r="W47" i="2" s="1"/>
  <c r="V48" i="2"/>
  <c r="W48" i="2" s="1"/>
  <c r="V80" i="2"/>
  <c r="W80" i="2" s="1"/>
  <c r="V86" i="2"/>
  <c r="V94" i="2"/>
  <c r="W94" i="2" s="1"/>
  <c r="V97" i="2"/>
  <c r="W97" i="2" s="1"/>
  <c r="V153" i="2"/>
  <c r="W153" i="2" s="1"/>
  <c r="V167" i="2"/>
  <c r="W167" i="2" s="1"/>
  <c r="V172" i="2"/>
  <c r="W172" i="2" s="1"/>
  <c r="V182" i="2"/>
  <c r="W182" i="2" s="1"/>
  <c r="V185" i="2"/>
  <c r="W185" i="2" s="1"/>
  <c r="V192" i="2"/>
  <c r="W192" i="2" s="1"/>
  <c r="V193" i="2"/>
  <c r="W193" i="2" s="1"/>
  <c r="V206" i="2"/>
  <c r="W206" i="2" s="1"/>
  <c r="V207" i="2"/>
  <c r="W207" i="2" s="1"/>
  <c r="V226" i="2"/>
  <c r="W226" i="2" s="1"/>
  <c r="V230" i="2"/>
  <c r="W230" i="2" s="1"/>
  <c r="V248" i="2"/>
  <c r="W248" i="2" s="1"/>
  <c r="V252" i="2"/>
  <c r="W252" i="2" s="1"/>
  <c r="V261" i="2"/>
  <c r="W261" i="2" s="1"/>
  <c r="V262" i="2"/>
  <c r="W262" i="2" s="1"/>
  <c r="V272" i="2"/>
  <c r="W272" i="2" s="1"/>
  <c r="V276" i="2"/>
  <c r="W276" i="2" s="1"/>
  <c r="V280" i="2"/>
  <c r="W280" i="2" s="1"/>
  <c r="V293" i="2"/>
  <c r="W293" i="2" s="1"/>
  <c r="V304" i="2"/>
  <c r="W304" i="2" s="1"/>
  <c r="V305" i="2"/>
  <c r="W305" i="2" s="1"/>
  <c r="V310" i="2"/>
  <c r="W310" i="2" s="1"/>
  <c r="V314" i="2"/>
  <c r="W314" i="2" s="1"/>
  <c r="V315" i="2"/>
  <c r="W315" i="2" s="1"/>
  <c r="V337" i="2"/>
  <c r="W337" i="2" s="1"/>
  <c r="V340" i="2"/>
  <c r="W340" i="2" s="1"/>
  <c r="V344" i="2"/>
  <c r="W344" i="2" s="1"/>
  <c r="V358" i="2"/>
  <c r="W358" i="2" s="1"/>
  <c r="V382" i="2"/>
  <c r="W382" i="2" s="1"/>
  <c r="V394" i="2"/>
  <c r="W394" i="2" s="1"/>
  <c r="V410" i="2"/>
  <c r="W410" i="2" s="1"/>
  <c r="V414" i="2"/>
  <c r="W414" i="2" s="1"/>
  <c r="V421" i="2"/>
  <c r="W421" i="2" s="1"/>
  <c r="V426" i="2"/>
  <c r="W426" i="2" s="1"/>
  <c r="V434" i="2"/>
  <c r="W434" i="2" s="1"/>
  <c r="V440" i="2"/>
  <c r="W440" i="2" s="1"/>
  <c r="V443" i="2"/>
  <c r="W443" i="2" s="1"/>
  <c r="V452" i="2"/>
  <c r="W452" i="2" s="1"/>
  <c r="V455" i="2"/>
  <c r="W455" i="2" s="1"/>
  <c r="V469" i="2"/>
  <c r="W469" i="2" s="1"/>
  <c r="V470" i="2"/>
  <c r="W470" i="2" s="1"/>
  <c r="V482" i="2"/>
  <c r="W482" i="2" s="1"/>
  <c r="V487" i="2"/>
  <c r="W487" i="2" s="1"/>
  <c r="V492" i="2"/>
  <c r="W492" i="2" s="1"/>
  <c r="V506" i="2"/>
  <c r="W506" i="2" s="1"/>
  <c r="V514" i="2"/>
  <c r="W514" i="2" s="1"/>
  <c r="V515" i="2"/>
  <c r="W515" i="2" s="1"/>
  <c r="V521" i="2"/>
  <c r="W521" i="2" s="1"/>
  <c r="V526" i="2"/>
  <c r="W526" i="2" s="1"/>
  <c r="V535" i="2"/>
  <c r="W535" i="2" s="1"/>
  <c r="V540" i="2"/>
  <c r="W540" i="2" s="1"/>
  <c r="V541" i="2"/>
  <c r="W541" i="2" s="1"/>
  <c r="V550" i="2"/>
  <c r="W550" i="2" s="1"/>
  <c r="V551" i="2"/>
  <c r="W551" i="2" s="1"/>
  <c r="V570" i="2"/>
  <c r="W570" i="2" s="1"/>
  <c r="V589" i="2"/>
  <c r="W589" i="2" s="1"/>
  <c r="V590" i="2"/>
  <c r="W590" i="2" s="1"/>
  <c r="V603" i="2"/>
  <c r="W603" i="2" s="1"/>
  <c r="V610" i="2"/>
  <c r="W610" i="2" s="1"/>
  <c r="V611" i="2"/>
  <c r="W611" i="2" s="1"/>
  <c r="V612" i="2"/>
  <c r="W612" i="2" s="1"/>
  <c r="V613" i="2"/>
  <c r="W613" i="2" s="1"/>
  <c r="V614" i="2"/>
  <c r="W614" i="2" s="1"/>
  <c r="V270" i="2"/>
  <c r="W270" i="2" s="1"/>
  <c r="V564" i="2"/>
  <c r="W564" i="2" s="1"/>
  <c r="V588" i="2"/>
  <c r="W588" i="2" s="1"/>
  <c r="V604" i="2"/>
  <c r="W604" i="2" s="1"/>
  <c r="V605" i="2"/>
  <c r="W605" i="2" s="1"/>
  <c r="V606" i="2"/>
  <c r="W606" i="2" s="1"/>
  <c r="V607" i="2"/>
  <c r="W607" i="2" s="1"/>
  <c r="V608" i="2"/>
  <c r="W608" i="2" s="1"/>
  <c r="V50" i="2"/>
  <c r="V211" i="2"/>
  <c r="W211" i="2" s="1"/>
  <c r="V388" i="2"/>
  <c r="W388" i="2" s="1"/>
  <c r="V393" i="2"/>
  <c r="W393" i="2" s="1"/>
  <c r="V547" i="2"/>
  <c r="W547" i="2" s="1"/>
  <c r="V577" i="2"/>
  <c r="W577" i="2" s="1"/>
  <c r="V597" i="2"/>
  <c r="W597" i="2" s="1"/>
  <c r="V598" i="2"/>
  <c r="W598" i="2" s="1"/>
  <c r="V599" i="2"/>
  <c r="W599" i="2" s="1"/>
  <c r="V600" i="2"/>
  <c r="W600" i="2" s="1"/>
  <c r="V601" i="2"/>
  <c r="W601" i="2" s="1"/>
  <c r="V602" i="2"/>
  <c r="W602" i="2" s="1"/>
  <c r="V72" i="2"/>
  <c r="W72" i="2" s="1"/>
  <c r="V240" i="2"/>
  <c r="W240" i="2" s="1"/>
  <c r="V300" i="2"/>
  <c r="W300" i="2" s="1"/>
  <c r="V328" i="2"/>
  <c r="W328" i="2" s="1"/>
  <c r="V525" i="2"/>
  <c r="W525" i="2" s="1"/>
  <c r="V533" i="2"/>
  <c r="W533" i="2" s="1"/>
  <c r="V591" i="2"/>
  <c r="W591" i="2" s="1"/>
  <c r="V592" i="2"/>
  <c r="W592" i="2" s="1"/>
  <c r="V595" i="2"/>
  <c r="W595" i="2" s="1"/>
  <c r="V63" i="2"/>
  <c r="W63" i="2" s="1"/>
  <c r="V71" i="2"/>
  <c r="V247" i="2"/>
  <c r="W247" i="2" s="1"/>
  <c r="V309" i="2"/>
  <c r="W309" i="2" s="1"/>
  <c r="V324" i="2"/>
  <c r="W324" i="2" s="1"/>
  <c r="V336" i="2"/>
  <c r="W336" i="2" s="1"/>
  <c r="V364" i="2"/>
  <c r="W364" i="2" s="1"/>
  <c r="V568" i="2"/>
  <c r="W568" i="2" s="1"/>
  <c r="V571" i="2"/>
  <c r="W571" i="2" s="1"/>
  <c r="V572" i="2"/>
  <c r="W572" i="2" s="1"/>
  <c r="V573" i="2"/>
  <c r="W573" i="2" s="1"/>
  <c r="V574" i="2"/>
  <c r="W574" i="2" s="1"/>
  <c r="V575" i="2"/>
  <c r="W575" i="2" s="1"/>
  <c r="V576" i="2"/>
  <c r="W576" i="2" s="1"/>
  <c r="V578" i="2"/>
  <c r="W578" i="2" s="1"/>
  <c r="V579" i="2"/>
  <c r="W579" i="2" s="1"/>
  <c r="V582" i="2"/>
  <c r="W582" i="2" s="1"/>
  <c r="V583" i="2"/>
  <c r="W583" i="2" s="1"/>
  <c r="V584" i="2"/>
  <c r="W584" i="2" s="1"/>
  <c r="V586" i="2"/>
  <c r="W586" i="2" s="1"/>
  <c r="V587" i="2"/>
  <c r="W587" i="2" s="1"/>
  <c r="V15" i="2"/>
  <c r="V27" i="2"/>
  <c r="W27" i="2" s="1"/>
  <c r="V61" i="2"/>
  <c r="W61" i="2" s="1"/>
  <c r="V69" i="2"/>
  <c r="W69" i="2" s="1"/>
  <c r="V162" i="2"/>
  <c r="W162" i="2" s="1"/>
  <c r="V184" i="2"/>
  <c r="V223" i="2"/>
  <c r="W223" i="2" s="1"/>
  <c r="V228" i="2"/>
  <c r="W228" i="2" s="1"/>
  <c r="V229" i="2"/>
  <c r="W229" i="2" s="1"/>
  <c r="V307" i="2"/>
  <c r="W307" i="2" s="1"/>
  <c r="V334" i="2"/>
  <c r="W334" i="2" s="1"/>
  <c r="V428" i="2"/>
  <c r="W428" i="2" s="1"/>
  <c r="V438" i="2"/>
  <c r="W438" i="2" s="1"/>
  <c r="V441" i="2"/>
  <c r="W441" i="2" s="1"/>
  <c r="V474" i="2"/>
  <c r="W474" i="2" s="1"/>
  <c r="V512" i="2"/>
  <c r="W512" i="2" s="1"/>
  <c r="V562" i="2"/>
  <c r="W562" i="2" s="1"/>
  <c r="V567" i="2"/>
  <c r="W567" i="2" s="1"/>
  <c r="V542" i="2"/>
  <c r="W542" i="2" s="1"/>
  <c r="V543" i="2"/>
  <c r="W543" i="2" s="1"/>
  <c r="V544" i="2"/>
  <c r="W544" i="2" s="1"/>
  <c r="V545" i="2"/>
  <c r="W545" i="2" s="1"/>
  <c r="V546" i="2"/>
  <c r="W546" i="2" s="1"/>
  <c r="V548" i="2"/>
  <c r="W548" i="2" s="1"/>
  <c r="V549" i="2"/>
  <c r="W549" i="2" s="1"/>
  <c r="V552" i="2"/>
  <c r="W552" i="2" s="1"/>
  <c r="V553" i="2"/>
  <c r="W553" i="2" s="1"/>
  <c r="V554" i="2"/>
  <c r="W554" i="2" s="1"/>
  <c r="V555" i="2"/>
  <c r="W555" i="2" s="1"/>
  <c r="V556" i="2"/>
  <c r="W556" i="2" s="1"/>
  <c r="V557" i="2"/>
  <c r="W557" i="2" s="1"/>
  <c r="V558" i="2"/>
  <c r="W558" i="2" s="1"/>
  <c r="V559" i="2"/>
  <c r="W559" i="2" s="1"/>
  <c r="V560" i="2"/>
  <c r="W560" i="2" s="1"/>
  <c r="V561" i="2"/>
  <c r="W561" i="2" s="1"/>
  <c r="V563" i="2"/>
  <c r="W563" i="2" s="1"/>
  <c r="V566" i="2"/>
  <c r="W566" i="2" s="1"/>
  <c r="V56" i="2"/>
  <c r="V95" i="2"/>
  <c r="W95" i="2" s="1"/>
  <c r="V154" i="2"/>
  <c r="W154" i="2" s="1"/>
  <c r="V194" i="2"/>
  <c r="W194" i="2" s="1"/>
  <c r="V216" i="2"/>
  <c r="W216" i="2" s="1"/>
  <c r="V227" i="2"/>
  <c r="W227" i="2" s="1"/>
  <c r="V257" i="2"/>
  <c r="W257" i="2" s="1"/>
  <c r="V273" i="2"/>
  <c r="W273" i="2" s="1"/>
  <c r="V289" i="2"/>
  <c r="W289" i="2" s="1"/>
  <c r="V296" i="2"/>
  <c r="W296" i="2" s="1"/>
  <c r="V297" i="2"/>
  <c r="W297" i="2" s="1"/>
  <c r="V318" i="2"/>
  <c r="W318" i="2" s="1"/>
  <c r="V326" i="2"/>
  <c r="W326" i="2" s="1"/>
  <c r="V330" i="2"/>
  <c r="W330" i="2" s="1"/>
  <c r="V345" i="2"/>
  <c r="W345" i="2" s="1"/>
  <c r="V375" i="2"/>
  <c r="W375" i="2" s="1"/>
  <c r="V395" i="2"/>
  <c r="W395" i="2" s="1"/>
  <c r="V415" i="2"/>
  <c r="W415" i="2" s="1"/>
  <c r="V483" i="2"/>
  <c r="W483" i="2" s="1"/>
  <c r="V496" i="2"/>
  <c r="W496" i="2" s="1"/>
  <c r="V531" i="2"/>
  <c r="W531" i="2" s="1"/>
  <c r="V532" i="2"/>
  <c r="W532" i="2" s="1"/>
  <c r="V534" i="2"/>
  <c r="W534" i="2" s="1"/>
  <c r="V536" i="2"/>
  <c r="W536" i="2" s="1"/>
  <c r="V537" i="2"/>
  <c r="W537" i="2" s="1"/>
  <c r="V51" i="2"/>
  <c r="V105" i="2"/>
  <c r="W105" i="2" s="1"/>
  <c r="V152" i="2"/>
  <c r="W152" i="2" s="1"/>
  <c r="V237" i="2"/>
  <c r="W237" i="2" s="1"/>
  <c r="V245" i="2"/>
  <c r="W245" i="2" s="1"/>
  <c r="V251" i="2"/>
  <c r="W251" i="2" s="1"/>
  <c r="V292" i="2"/>
  <c r="W292" i="2" s="1"/>
  <c r="V373" i="2"/>
  <c r="W373" i="2" s="1"/>
  <c r="V389" i="2"/>
  <c r="W389" i="2" s="1"/>
  <c r="V491" i="2"/>
  <c r="W491" i="2" s="1"/>
  <c r="V509" i="2"/>
  <c r="W509" i="2" s="1"/>
  <c r="V510" i="2"/>
  <c r="W510" i="2" s="1"/>
  <c r="V511" i="2"/>
  <c r="W511" i="2" s="1"/>
  <c r="V516" i="2"/>
  <c r="W516" i="2" s="1"/>
  <c r="V517" i="2"/>
  <c r="W517" i="2" s="1"/>
  <c r="V518" i="2"/>
  <c r="W518" i="2" s="1"/>
  <c r="V519" i="2"/>
  <c r="W519" i="2" s="1"/>
  <c r="V522" i="2"/>
  <c r="W522" i="2" s="1"/>
  <c r="V523" i="2"/>
  <c r="W523" i="2" s="1"/>
  <c r="V524" i="2"/>
  <c r="W524" i="2" s="1"/>
  <c r="V527" i="2"/>
  <c r="W527" i="2" s="1"/>
  <c r="V528" i="2"/>
  <c r="W528" i="2" s="1"/>
  <c r="V529" i="2"/>
  <c r="W529" i="2" s="1"/>
  <c r="V20" i="2"/>
  <c r="V40" i="2"/>
  <c r="W40" i="2" s="1"/>
  <c r="V57" i="2"/>
  <c r="W57" i="2" s="1"/>
  <c r="V58" i="2"/>
  <c r="W58" i="2" s="1"/>
  <c r="V59" i="2"/>
  <c r="W59" i="2" s="1"/>
  <c r="V64" i="2"/>
  <c r="V183" i="2"/>
  <c r="W183" i="2" s="1"/>
  <c r="V209" i="2"/>
  <c r="W209" i="2" s="1"/>
  <c r="V239" i="2"/>
  <c r="W239" i="2" s="1"/>
  <c r="V258" i="2"/>
  <c r="W258" i="2" s="1"/>
  <c r="V319" i="2"/>
  <c r="W319" i="2" s="1"/>
  <c r="V354" i="2"/>
  <c r="W354" i="2" s="1"/>
  <c r="V403" i="2"/>
  <c r="W403" i="2" s="1"/>
  <c r="V488" i="2"/>
  <c r="W488" i="2" s="1"/>
  <c r="V494" i="2"/>
  <c r="W494" i="2" s="1"/>
  <c r="V495" i="2"/>
  <c r="W495" i="2" s="1"/>
  <c r="V497" i="2"/>
  <c r="W497" i="2" s="1"/>
  <c r="V498" i="2"/>
  <c r="W498" i="2" s="1"/>
  <c r="V499" i="2"/>
  <c r="W499" i="2" s="1"/>
  <c r="V500" i="2"/>
  <c r="W500" i="2" s="1"/>
  <c r="V502" i="2"/>
  <c r="W502" i="2" s="1"/>
  <c r="V503" i="2"/>
  <c r="W503" i="2" s="1"/>
  <c r="V504" i="2"/>
  <c r="W504" i="2" s="1"/>
  <c r="V505" i="2"/>
  <c r="W505" i="2" s="1"/>
  <c r="V507" i="2"/>
  <c r="W507" i="2" s="1"/>
  <c r="V508" i="2"/>
  <c r="W508" i="2" s="1"/>
  <c r="V82" i="2"/>
  <c r="W82" i="2" s="1"/>
  <c r="V199" i="2"/>
  <c r="W199" i="2" s="1"/>
  <c r="V282" i="2"/>
  <c r="W282" i="2" s="1"/>
  <c r="V302" i="2"/>
  <c r="W302" i="2" s="1"/>
  <c r="V377" i="2"/>
  <c r="W377" i="2" s="1"/>
  <c r="V385" i="2"/>
  <c r="W385" i="2" s="1"/>
  <c r="V392" i="2"/>
  <c r="W392" i="2" s="1"/>
  <c r="V397" i="2"/>
  <c r="W397" i="2" s="1"/>
  <c r="V412" i="2"/>
  <c r="W412" i="2" s="1"/>
  <c r="V444" i="2"/>
  <c r="W444" i="2" s="1"/>
  <c r="V453" i="2"/>
  <c r="W453" i="2" s="1"/>
  <c r="V478" i="2"/>
  <c r="W478" i="2" s="1"/>
  <c r="V479" i="2"/>
  <c r="W479" i="2" s="1"/>
  <c r="V480" i="2"/>
  <c r="W480" i="2" s="1"/>
  <c r="V481" i="2"/>
  <c r="W481" i="2" s="1"/>
  <c r="V484" i="2"/>
  <c r="W484" i="2" s="1"/>
  <c r="V485" i="2"/>
  <c r="W485" i="2" s="1"/>
  <c r="V486" i="2"/>
  <c r="W486" i="2" s="1"/>
  <c r="V489" i="2"/>
  <c r="W489" i="2" s="1"/>
  <c r="V490" i="2"/>
  <c r="W490" i="2" s="1"/>
  <c r="V493" i="2"/>
  <c r="W493" i="2" s="1"/>
  <c r="V203" i="2"/>
  <c r="W203" i="2" s="1"/>
  <c r="V317" i="2"/>
  <c r="W317" i="2" s="1"/>
  <c r="V353" i="2"/>
  <c r="W353" i="2" s="1"/>
  <c r="V401" i="2"/>
  <c r="W401" i="2" s="1"/>
  <c r="V429" i="2"/>
  <c r="W429" i="2" s="1"/>
  <c r="V458" i="2"/>
  <c r="W458" i="2" s="1"/>
  <c r="V462" i="2"/>
  <c r="W462" i="2" s="1"/>
  <c r="V437" i="2"/>
  <c r="W437" i="2" s="1"/>
  <c r="V439" i="2"/>
  <c r="W439" i="2" s="1"/>
  <c r="V442" i="2"/>
  <c r="W442" i="2" s="1"/>
  <c r="V445" i="2"/>
  <c r="W445" i="2" s="1"/>
  <c r="V446" i="2"/>
  <c r="W446" i="2" s="1"/>
  <c r="V447" i="2"/>
  <c r="W447" i="2" s="1"/>
  <c r="V448" i="2"/>
  <c r="W448" i="2" s="1"/>
  <c r="V449" i="2"/>
  <c r="W449" i="2" s="1"/>
  <c r="V450" i="2"/>
  <c r="W450" i="2" s="1"/>
  <c r="V451" i="2"/>
  <c r="W451" i="2" s="1"/>
  <c r="V454" i="2"/>
  <c r="W454" i="2" s="1"/>
  <c r="V456" i="2"/>
  <c r="W456" i="2" s="1"/>
  <c r="V457" i="2"/>
  <c r="W457" i="2" s="1"/>
  <c r="V459" i="2"/>
  <c r="W459" i="2" s="1"/>
  <c r="V460" i="2"/>
  <c r="W460" i="2" s="1"/>
  <c r="V461" i="2"/>
  <c r="W461" i="2" s="1"/>
  <c r="V463" i="2"/>
  <c r="W463" i="2" s="1"/>
  <c r="V464" i="2"/>
  <c r="W464" i="2" s="1"/>
  <c r="V465" i="2"/>
  <c r="W465" i="2" s="1"/>
  <c r="V466" i="2"/>
  <c r="W466" i="2" s="1"/>
  <c r="V467" i="2"/>
  <c r="W467" i="2" s="1"/>
  <c r="V468" i="2"/>
  <c r="W468" i="2" s="1"/>
  <c r="V471" i="2"/>
  <c r="W471" i="2" s="1"/>
  <c r="V472" i="2"/>
  <c r="W472" i="2" s="1"/>
  <c r="V473" i="2"/>
  <c r="W473" i="2" s="1"/>
  <c r="V475" i="2"/>
  <c r="W475" i="2" s="1"/>
  <c r="V476" i="2"/>
  <c r="W476" i="2" s="1"/>
  <c r="V477" i="2"/>
  <c r="W477" i="2" s="1"/>
  <c r="V14" i="2"/>
  <c r="V21" i="2"/>
  <c r="W21" i="2" s="1"/>
  <c r="V60" i="2"/>
  <c r="W60" i="2" s="1"/>
  <c r="V75" i="2"/>
  <c r="W75" i="2" s="1"/>
  <c r="V78" i="2"/>
  <c r="W78" i="2" s="1"/>
  <c r="V99" i="2"/>
  <c r="W99" i="2" s="1"/>
  <c r="V101" i="2"/>
  <c r="W101" i="2" s="1"/>
  <c r="V160" i="2"/>
  <c r="W160" i="2" s="1"/>
  <c r="V161" i="2"/>
  <c r="W161" i="2" s="1"/>
  <c r="V186" i="2"/>
  <c r="W186" i="2" s="1"/>
  <c r="V197" i="2"/>
  <c r="W197" i="2" s="1"/>
  <c r="V232" i="2"/>
  <c r="W232" i="2" s="1"/>
  <c r="V242" i="2"/>
  <c r="W242" i="2" s="1"/>
  <c r="V250" i="2"/>
  <c r="W250" i="2" s="1"/>
  <c r="V294" i="2"/>
  <c r="W294" i="2" s="1"/>
  <c r="V327" i="2"/>
  <c r="W327" i="2" s="1"/>
  <c r="V338" i="2"/>
  <c r="W338" i="2" s="1"/>
  <c r="V349" i="2"/>
  <c r="W349" i="2" s="1"/>
  <c r="V391" i="2"/>
  <c r="W391" i="2" s="1"/>
  <c r="V419" i="2"/>
  <c r="W419" i="2" s="1"/>
  <c r="V420" i="2"/>
  <c r="W420" i="2" s="1"/>
  <c r="V435" i="2"/>
  <c r="W435" i="2" s="1"/>
  <c r="V422" i="2"/>
  <c r="W422" i="2" s="1"/>
  <c r="V423" i="2"/>
  <c r="W423" i="2" s="1"/>
  <c r="V424" i="2"/>
  <c r="W424" i="2" s="1"/>
  <c r="V425" i="2"/>
  <c r="W425" i="2" s="1"/>
  <c r="V427" i="2"/>
  <c r="W427" i="2" s="1"/>
  <c r="V433" i="2"/>
  <c r="W433" i="2" s="1"/>
  <c r="V33" i="2"/>
  <c r="V52" i="2"/>
  <c r="W52" i="2" s="1"/>
  <c r="V62" i="2"/>
  <c r="V187" i="2"/>
  <c r="W187" i="2" s="1"/>
  <c r="V365" i="2"/>
  <c r="W365" i="2" s="1"/>
  <c r="V398" i="2"/>
  <c r="W398" i="2" s="1"/>
  <c r="V396" i="2"/>
  <c r="W396" i="2" s="1"/>
  <c r="V399" i="2"/>
  <c r="W399" i="2" s="1"/>
  <c r="V400" i="2"/>
  <c r="W400" i="2" s="1"/>
  <c r="V402" i="2"/>
  <c r="W402" i="2" s="1"/>
  <c r="V404" i="2"/>
  <c r="W404" i="2" s="1"/>
  <c r="V405" i="2"/>
  <c r="W405" i="2" s="1"/>
  <c r="V406" i="2"/>
  <c r="W406" i="2" s="1"/>
  <c r="V407" i="2"/>
  <c r="W407" i="2" s="1"/>
  <c r="V408" i="2"/>
  <c r="W408" i="2" s="1"/>
  <c r="V409" i="2"/>
  <c r="W409" i="2" s="1"/>
  <c r="V411" i="2"/>
  <c r="W411" i="2" s="1"/>
  <c r="V413" i="2"/>
  <c r="W413" i="2" s="1"/>
  <c r="V416" i="2"/>
  <c r="W416" i="2" s="1"/>
  <c r="V417" i="2"/>
  <c r="W417" i="2" s="1"/>
  <c r="V418" i="2"/>
  <c r="W418" i="2" s="1"/>
  <c r="V67" i="2"/>
  <c r="W67" i="2" s="1"/>
  <c r="V70" i="2"/>
  <c r="W70" i="2" s="1"/>
  <c r="V150" i="2"/>
  <c r="W150" i="2" s="1"/>
  <c r="V189" i="2"/>
  <c r="W189" i="2" s="1"/>
  <c r="V201" i="2"/>
  <c r="W201" i="2" s="1"/>
  <c r="V214" i="2"/>
  <c r="W214" i="2" s="1"/>
  <c r="V220" i="2"/>
  <c r="W220" i="2" s="1"/>
  <c r="V235" i="2"/>
  <c r="W235" i="2" s="1"/>
  <c r="V279" i="2"/>
  <c r="W279" i="2" s="1"/>
  <c r="V285" i="2"/>
  <c r="W285" i="2" s="1"/>
  <c r="V290" i="2"/>
  <c r="W290" i="2" s="1"/>
  <c r="V347" i="2"/>
  <c r="W347" i="2" s="1"/>
  <c r="V352" i="2"/>
  <c r="W352" i="2" s="1"/>
  <c r="V371" i="2"/>
  <c r="W371" i="2" s="1"/>
  <c r="V367" i="2"/>
  <c r="V368" i="2"/>
  <c r="W368" i="2" s="1"/>
  <c r="V369" i="2"/>
  <c r="W369" i="2" s="1"/>
  <c r="V370" i="2"/>
  <c r="W370" i="2" s="1"/>
  <c r="V372" i="2"/>
  <c r="W372" i="2" s="1"/>
  <c r="V376" i="2"/>
  <c r="W376" i="2" s="1"/>
  <c r="V378" i="2"/>
  <c r="W378" i="2" s="1"/>
  <c r="V379" i="2"/>
  <c r="W379" i="2" s="1"/>
  <c r="V380" i="2"/>
  <c r="W380" i="2" s="1"/>
  <c r="V383" i="2"/>
  <c r="W383" i="2" s="1"/>
  <c r="V384" i="2"/>
  <c r="W384" i="2" s="1"/>
  <c r="V386" i="2"/>
  <c r="W386" i="2" s="1"/>
  <c r="V387" i="2"/>
  <c r="W387" i="2" s="1"/>
  <c r="V390" i="2"/>
  <c r="W390" i="2" s="1"/>
  <c r="V41" i="2"/>
  <c r="V42" i="2"/>
  <c r="W42" i="2" s="1"/>
  <c r="V43" i="2"/>
  <c r="W43" i="2" s="1"/>
  <c r="V53" i="2"/>
  <c r="W53" i="2" s="1"/>
  <c r="V163" i="2"/>
  <c r="W163" i="2" s="1"/>
  <c r="V176" i="2"/>
  <c r="W176" i="2" s="1"/>
  <c r="V179" i="2"/>
  <c r="W179" i="2" s="1"/>
  <c r="V180" i="2"/>
  <c r="W180" i="2" s="1"/>
  <c r="V234" i="2"/>
  <c r="W234" i="2" s="1"/>
  <c r="V265" i="2"/>
  <c r="W265" i="2" s="1"/>
  <c r="V283" i="2"/>
  <c r="W283" i="2" s="1"/>
  <c r="V323" i="2"/>
  <c r="W323" i="2" s="1"/>
  <c r="V331" i="2"/>
  <c r="W331" i="2" s="1"/>
  <c r="V351" i="2"/>
  <c r="W351" i="2" s="1"/>
  <c r="V366" i="2"/>
  <c r="W366" i="2" s="1"/>
  <c r="V350" i="2"/>
  <c r="W350" i="2" s="1"/>
  <c r="V355" i="2"/>
  <c r="W355" i="2" s="1"/>
  <c r="V356" i="2"/>
  <c r="W356" i="2" s="1"/>
  <c r="V357" i="2"/>
  <c r="W357" i="2" s="1"/>
  <c r="V359" i="2"/>
  <c r="W359" i="2" s="1"/>
  <c r="V360" i="2"/>
  <c r="W360" i="2" s="1"/>
  <c r="V361" i="2"/>
  <c r="W361" i="2" s="1"/>
  <c r="V362" i="2"/>
  <c r="W362" i="2" s="1"/>
  <c r="V363" i="2"/>
  <c r="W363" i="2" s="1"/>
  <c r="V11" i="2"/>
  <c r="V29" i="2"/>
  <c r="W29" i="2" s="1"/>
  <c r="V44" i="2"/>
  <c r="W44" i="2" s="1"/>
  <c r="V100" i="2"/>
  <c r="W100" i="2" s="1"/>
  <c r="V149" i="2"/>
  <c r="W149" i="2" s="1"/>
  <c r="V164" i="2"/>
  <c r="W164" i="2" s="1"/>
  <c r="V278" i="2"/>
  <c r="W278" i="2" s="1"/>
  <c r="V339" i="2"/>
  <c r="W339" i="2" s="1"/>
  <c r="V341" i="2"/>
  <c r="W341" i="2" s="1"/>
  <c r="V342" i="2"/>
  <c r="W342" i="2" s="1"/>
  <c r="V343" i="2"/>
  <c r="W343" i="2" s="1"/>
  <c r="V346" i="2"/>
  <c r="W346" i="2" s="1"/>
  <c r="V348" i="2"/>
  <c r="W348" i="2" s="1"/>
  <c r="V24" i="2"/>
  <c r="V103" i="2"/>
  <c r="V286" i="2"/>
  <c r="W286" i="2" s="1"/>
  <c r="V295" i="2"/>
  <c r="W295" i="2" s="1"/>
  <c r="V303" i="2"/>
  <c r="W303" i="2" s="1"/>
  <c r="V306" i="2"/>
  <c r="W306" i="2" s="1"/>
  <c r="V308" i="2"/>
  <c r="W308" i="2" s="1"/>
  <c r="V311" i="2"/>
  <c r="W311" i="2" s="1"/>
  <c r="V312" i="2"/>
  <c r="W312" i="2" s="1"/>
  <c r="V313" i="2"/>
  <c r="W313" i="2" s="1"/>
  <c r="V316" i="2"/>
  <c r="W316" i="2" s="1"/>
  <c r="V320" i="2"/>
  <c r="W320" i="2" s="1"/>
  <c r="V321" i="2"/>
  <c r="W321" i="2" s="1"/>
  <c r="V322" i="2"/>
  <c r="W322" i="2" s="1"/>
  <c r="V333" i="2"/>
  <c r="W333" i="2" s="1"/>
  <c r="V335" i="2"/>
  <c r="W335" i="2" s="1"/>
  <c r="V49" i="2"/>
  <c r="V74" i="2"/>
  <c r="W74" i="2" s="1"/>
  <c r="V81" i="2"/>
  <c r="V98" i="2"/>
  <c r="W98" i="2" s="1"/>
  <c r="V158" i="2"/>
  <c r="W158" i="2" s="1"/>
  <c r="V159" i="2"/>
  <c r="W159" i="2" s="1"/>
  <c r="V168" i="2"/>
  <c r="W168" i="2" s="1"/>
  <c r="V173" i="2"/>
  <c r="W173" i="2" s="1"/>
  <c r="V241" i="2"/>
  <c r="W241" i="2" s="1"/>
  <c r="V249" i="2"/>
  <c r="W249" i="2" s="1"/>
  <c r="V253" i="2"/>
  <c r="W253" i="2" s="1"/>
  <c r="V301" i="2"/>
  <c r="W301" i="2" s="1"/>
  <c r="V291" i="2"/>
  <c r="W291" i="2" s="1"/>
  <c r="V298" i="2"/>
  <c r="W298" i="2" s="1"/>
  <c r="V299" i="2"/>
  <c r="W299" i="2" s="1"/>
  <c r="V16" i="2"/>
  <c r="V37" i="2"/>
  <c r="W37" i="2" s="1"/>
  <c r="V45" i="2"/>
  <c r="W45" i="2" s="1"/>
  <c r="V68" i="2"/>
  <c r="W68" i="2" s="1"/>
  <c r="V90" i="2"/>
  <c r="W90" i="2" s="1"/>
  <c r="V169" i="2"/>
  <c r="W169" i="2" s="1"/>
  <c r="V268" i="2"/>
  <c r="V287" i="2"/>
  <c r="W287" i="2" s="1"/>
  <c r="V284" i="2"/>
  <c r="W284" i="2" s="1"/>
  <c r="V288" i="2"/>
  <c r="W288" i="2" s="1"/>
  <c r="V32" i="2"/>
  <c r="V215" i="2"/>
  <c r="W215" i="2" s="1"/>
  <c r="V255" i="2"/>
  <c r="W255" i="2" s="1"/>
  <c r="V260" i="2"/>
  <c r="W260" i="2" s="1"/>
  <c r="V266" i="2"/>
  <c r="W266" i="2" s="1"/>
  <c r="V267" i="2"/>
  <c r="V269" i="2"/>
  <c r="W269" i="2" s="1"/>
  <c r="V274" i="2"/>
  <c r="W274" i="2" s="1"/>
  <c r="V275" i="2"/>
  <c r="W275" i="2" s="1"/>
  <c r="V277" i="2"/>
  <c r="W277" i="2" s="1"/>
  <c r="V281" i="2"/>
  <c r="W281" i="2" s="1"/>
  <c r="V54" i="2"/>
  <c r="V85" i="2"/>
  <c r="W85" i="2" s="1"/>
  <c r="V202" i="2"/>
  <c r="W202" i="2" s="1"/>
  <c r="V205" i="2"/>
  <c r="W205" i="2" s="1"/>
  <c r="V221" i="2"/>
  <c r="W221" i="2" s="1"/>
  <c r="V225" i="2"/>
  <c r="W225" i="2" s="1"/>
  <c r="V259" i="2"/>
  <c r="W259" i="2" s="1"/>
  <c r="V231" i="2"/>
  <c r="W231" i="2" s="1"/>
  <c r="V233" i="2"/>
  <c r="W233" i="2" s="1"/>
  <c r="V236" i="2"/>
  <c r="W236" i="2" s="1"/>
  <c r="V238" i="2"/>
  <c r="W238" i="2" s="1"/>
  <c r="V243" i="2"/>
  <c r="W243" i="2" s="1"/>
  <c r="V244" i="2"/>
  <c r="W244" i="2" s="1"/>
  <c r="V246" i="2"/>
  <c r="W246" i="2" s="1"/>
  <c r="V254" i="2"/>
  <c r="W254" i="2" s="1"/>
  <c r="V256" i="2"/>
  <c r="W256" i="2" s="1"/>
  <c r="V263" i="2"/>
  <c r="W263" i="2" s="1"/>
  <c r="V264" i="2"/>
  <c r="W264" i="2" s="1"/>
  <c r="V17" i="2"/>
  <c r="V18" i="2"/>
  <c r="W18" i="2" s="1"/>
  <c r="V19" i="2"/>
  <c r="W19" i="2" s="1"/>
  <c r="V35" i="2"/>
  <c r="W35" i="2" s="1"/>
  <c r="V91" i="2"/>
  <c r="W91" i="2" s="1"/>
  <c r="V96" i="2"/>
  <c r="W96" i="2" s="1"/>
  <c r="V106" i="2"/>
  <c r="V151" i="2"/>
  <c r="W151" i="2" s="1"/>
  <c r="V212" i="2"/>
  <c r="W212" i="2" s="1"/>
  <c r="V213" i="2"/>
  <c r="W213" i="2" s="1"/>
  <c r="V217" i="2"/>
  <c r="W217" i="2" s="1"/>
  <c r="V218" i="2"/>
  <c r="W218" i="2" s="1"/>
  <c r="V219" i="2"/>
  <c r="W219" i="2" s="1"/>
  <c r="V222" i="2"/>
  <c r="W222" i="2" s="1"/>
  <c r="V224" i="2"/>
  <c r="W224" i="2" s="1"/>
  <c r="V36" i="2"/>
  <c r="V178" i="2"/>
  <c r="W178" i="2" s="1"/>
  <c r="V204" i="2"/>
  <c r="W204" i="2" s="1"/>
  <c r="V208" i="2"/>
  <c r="W208" i="2" s="1"/>
  <c r="V210" i="2"/>
  <c r="V65" i="2"/>
  <c r="V83" i="2"/>
  <c r="V88" i="2"/>
  <c r="W88" i="2" s="1"/>
  <c r="V93" i="2"/>
  <c r="W93" i="2" s="1"/>
  <c r="V198" i="2"/>
  <c r="W198" i="2" s="1"/>
  <c r="V200" i="2"/>
  <c r="W200" i="2" s="1"/>
  <c r="V22" i="2"/>
  <c r="V157" i="2"/>
  <c r="V177" i="2"/>
  <c r="W177" i="2" s="1"/>
  <c r="V181" i="2"/>
  <c r="W181" i="2" s="1"/>
  <c r="V188" i="2"/>
  <c r="W188" i="2" s="1"/>
  <c r="V190" i="2"/>
  <c r="W190" i="2" s="1"/>
  <c r="V195" i="2"/>
  <c r="W195" i="2" s="1"/>
  <c r="V196" i="2"/>
  <c r="W196" i="2" s="1"/>
  <c r="V28" i="2"/>
  <c r="V76" i="2"/>
  <c r="W76" i="2" s="1"/>
  <c r="V102" i="2"/>
  <c r="W102" i="2" s="1"/>
  <c r="V174" i="2"/>
  <c r="W174" i="2" s="1"/>
  <c r="V175" i="2"/>
  <c r="W175" i="2" s="1"/>
  <c r="V165" i="2"/>
  <c r="W165" i="2" s="1"/>
  <c r="V87" i="2"/>
  <c r="W87" i="2" s="1"/>
  <c r="V92" i="2"/>
  <c r="W92" i="2" s="1"/>
  <c r="V148" i="2"/>
  <c r="W148" i="2" s="1"/>
  <c r="V156" i="2"/>
  <c r="V66" i="2"/>
  <c r="V77" i="2"/>
  <c r="W77" i="2" s="1"/>
  <c r="V89" i="2"/>
  <c r="W89" i="2" s="1"/>
  <c r="W156" i="2"/>
  <c r="V104" i="2"/>
  <c r="W104" i="2" s="1"/>
  <c r="V38" i="2"/>
  <c r="V84" i="2"/>
  <c r="V79" i="2"/>
  <c r="W79" i="2" s="1"/>
  <c r="V46" i="2"/>
  <c r="V12" i="2"/>
  <c r="V34" i="2"/>
  <c r="W34" i="2" s="1"/>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14" i="2"/>
  <c r="X21" i="2"/>
  <c r="X60" i="2"/>
  <c r="X75" i="2"/>
  <c r="X78" i="2"/>
  <c r="X99" i="2"/>
  <c r="X101" i="2"/>
  <c r="X147" i="2"/>
  <c r="X160" i="2"/>
  <c r="X161" i="2"/>
  <c r="X186" i="2"/>
  <c r="X197" i="2"/>
  <c r="X232" i="2"/>
  <c r="X242" i="2"/>
  <c r="X250" i="2"/>
  <c r="X294" i="2"/>
  <c r="X327" i="2"/>
  <c r="X338" i="2"/>
  <c r="X349" i="2"/>
  <c r="X391" i="2"/>
  <c r="X419" i="2"/>
  <c r="X420" i="2"/>
  <c r="X435" i="2"/>
  <c r="X479" i="2"/>
  <c r="X484" i="2"/>
  <c r="X493" i="2"/>
  <c r="X498" i="2"/>
  <c r="X509" i="2"/>
  <c r="X510" i="2"/>
  <c r="X536" i="2"/>
  <c r="X543" i="2"/>
  <c r="X552" i="2"/>
  <c r="X598" i="2"/>
  <c r="X614" i="2"/>
  <c r="X624" i="2"/>
  <c r="X673" i="2"/>
  <c r="X367" i="2"/>
  <c r="X368" i="2"/>
  <c r="X369" i="2"/>
  <c r="X370" i="2"/>
  <c r="X371" i="2"/>
  <c r="X372" i="2"/>
  <c r="X373" i="2"/>
  <c r="X375" i="2"/>
  <c r="X376" i="2"/>
  <c r="X377" i="2"/>
  <c r="X378" i="2"/>
  <c r="X379" i="2"/>
  <c r="X380" i="2"/>
  <c r="X382" i="2"/>
  <c r="X383" i="2"/>
  <c r="X384" i="2"/>
  <c r="X385" i="2"/>
  <c r="X386" i="2"/>
  <c r="X387" i="2"/>
  <c r="X388" i="2"/>
  <c r="X389" i="2"/>
  <c r="X390" i="2"/>
  <c r="X392" i="2"/>
  <c r="X41" i="2"/>
  <c r="X42" i="2"/>
  <c r="X43" i="2"/>
  <c r="X53" i="2"/>
  <c r="X145" i="2"/>
  <c r="X163" i="2"/>
  <c r="X176" i="2"/>
  <c r="X179" i="2"/>
  <c r="X180" i="2"/>
  <c r="X234" i="2"/>
  <c r="X265" i="2"/>
  <c r="X283" i="2"/>
  <c r="X323" i="2"/>
  <c r="X331" i="2"/>
  <c r="X351" i="2"/>
  <c r="X366" i="2"/>
  <c r="X406" i="2"/>
  <c r="X508" i="2"/>
  <c r="X554" i="2"/>
  <c r="X555" i="2"/>
  <c r="X625" i="2"/>
  <c r="X627" i="2"/>
  <c r="X639" i="2"/>
  <c r="X289" i="2"/>
  <c r="X290" i="2"/>
  <c r="X291" i="2"/>
  <c r="X292" i="2"/>
  <c r="X293" i="2"/>
  <c r="X295" i="2"/>
  <c r="X296" i="2"/>
  <c r="X297" i="2"/>
  <c r="X298" i="2"/>
  <c r="X299" i="2"/>
  <c r="X300" i="2"/>
  <c r="X301" i="2"/>
  <c r="X302" i="2"/>
  <c r="X16" i="2"/>
  <c r="X37" i="2"/>
  <c r="X45" i="2"/>
  <c r="X68" i="2"/>
  <c r="X90" i="2"/>
  <c r="X169" i="2"/>
  <c r="X268" i="2"/>
  <c r="X287" i="2"/>
  <c r="X343" i="2"/>
  <c r="X348" i="2"/>
  <c r="X356" i="2"/>
  <c r="X524" i="2"/>
  <c r="X393" i="2"/>
  <c r="X394" i="2"/>
  <c r="X395" i="2"/>
  <c r="X396" i="2"/>
  <c r="X397" i="2"/>
  <c r="X398" i="2"/>
  <c r="X399" i="2"/>
  <c r="X400" i="2"/>
  <c r="X401" i="2"/>
  <c r="X402" i="2"/>
  <c r="X403" i="2"/>
  <c r="X404" i="2"/>
  <c r="X405" i="2"/>
  <c r="X407" i="2"/>
  <c r="X408" i="2"/>
  <c r="X409" i="2"/>
  <c r="X410" i="2"/>
  <c r="X411" i="2"/>
  <c r="X412" i="2"/>
  <c r="X413" i="2"/>
  <c r="X414" i="2"/>
  <c r="X415" i="2"/>
  <c r="X416" i="2"/>
  <c r="X417" i="2"/>
  <c r="X418" i="2"/>
  <c r="X67" i="2"/>
  <c r="X70" i="2"/>
  <c r="X150" i="2"/>
  <c r="X189" i="2"/>
  <c r="X201" i="2"/>
  <c r="X214" i="2"/>
  <c r="X220" i="2"/>
  <c r="X235" i="2"/>
  <c r="X279" i="2"/>
  <c r="X285" i="2"/>
  <c r="X347" i="2"/>
  <c r="X352" i="2"/>
  <c r="X531" i="2"/>
  <c r="X532" i="2"/>
  <c r="X556" i="2"/>
  <c r="X584" i="2"/>
  <c r="X607" i="2"/>
  <c r="X608" i="2"/>
  <c r="X628" i="2"/>
  <c r="X640" i="2"/>
  <c r="X641" i="2"/>
  <c r="X647" i="2"/>
  <c r="X651" i="2"/>
  <c r="X107" i="2"/>
  <c r="X108" i="2"/>
  <c r="X109" i="2"/>
  <c r="X110" i="2"/>
  <c r="X112" i="2"/>
  <c r="X113" i="2"/>
  <c r="X114" i="2"/>
  <c r="X115" i="2"/>
  <c r="X116" i="2"/>
  <c r="X117" i="2"/>
  <c r="X118" i="2"/>
  <c r="X119" i="2"/>
  <c r="X120" i="2"/>
  <c r="X121" i="2"/>
  <c r="X122" i="2"/>
  <c r="X124" i="2"/>
  <c r="X125" i="2"/>
  <c r="X126" i="2"/>
  <c r="X127" i="2"/>
  <c r="X128" i="2"/>
  <c r="X129" i="2"/>
  <c r="X130" i="2"/>
  <c r="X131" i="2"/>
  <c r="X132" i="2"/>
  <c r="X133" i="2"/>
  <c r="X134" i="2"/>
  <c r="X135" i="2"/>
  <c r="X136" i="2"/>
  <c r="X137" i="2"/>
  <c r="X138" i="2"/>
  <c r="X139" i="2"/>
  <c r="X140" i="2"/>
  <c r="X141" i="2"/>
  <c r="X142" i="2"/>
  <c r="X143" i="2"/>
  <c r="X144" i="2"/>
  <c r="X146" i="2"/>
  <c r="X533" i="2"/>
  <c r="X534" i="2"/>
  <c r="X535" i="2"/>
  <c r="X537" i="2"/>
  <c r="X540" i="2"/>
  <c r="X541" i="2"/>
  <c r="X51" i="2"/>
  <c r="X105" i="2"/>
  <c r="X152" i="2"/>
  <c r="X237" i="2"/>
  <c r="X245" i="2"/>
  <c r="X251" i="2"/>
  <c r="X491" i="2"/>
  <c r="X630" i="2"/>
  <c r="X421" i="2"/>
  <c r="X422" i="2"/>
  <c r="X423" i="2"/>
  <c r="X424" i="2"/>
  <c r="X425" i="2"/>
  <c r="X426" i="2"/>
  <c r="X427" i="2"/>
  <c r="X428" i="2"/>
  <c r="X429" i="2"/>
  <c r="X433" i="2"/>
  <c r="X434" i="2"/>
  <c r="X33" i="2"/>
  <c r="X52" i="2"/>
  <c r="X62" i="2"/>
  <c r="X187" i="2"/>
  <c r="X365" i="2"/>
  <c r="X485" i="2"/>
  <c r="X490" i="2"/>
  <c r="X504" i="2"/>
  <c r="X523" i="2"/>
  <c r="X572" i="2"/>
  <c r="X597" i="2"/>
  <c r="X633" i="2"/>
  <c r="X650" i="2"/>
  <c r="X568" i="2"/>
  <c r="X570" i="2"/>
  <c r="X571" i="2"/>
  <c r="X573" i="2"/>
  <c r="X574" i="2"/>
  <c r="X575" i="2"/>
  <c r="X576" i="2"/>
  <c r="X577" i="2"/>
  <c r="X578" i="2"/>
  <c r="X579" i="2"/>
  <c r="X581" i="2"/>
  <c r="X582" i="2"/>
  <c r="X583" i="2"/>
  <c r="X586" i="2"/>
  <c r="X587" i="2"/>
  <c r="X15" i="2"/>
  <c r="X27" i="2"/>
  <c r="X61" i="2"/>
  <c r="X69" i="2"/>
  <c r="X162" i="2"/>
  <c r="X184" i="2"/>
  <c r="X223" i="2"/>
  <c r="X228" i="2"/>
  <c r="X229" i="2"/>
  <c r="X307" i="2"/>
  <c r="X334" i="2"/>
  <c r="X512" i="2"/>
  <c r="X562" i="2"/>
  <c r="X567" i="2"/>
  <c r="X658" i="2"/>
  <c r="X303" i="2"/>
  <c r="X304" i="2"/>
  <c r="X305" i="2"/>
  <c r="X306" i="2"/>
  <c r="X308" i="2"/>
  <c r="X309" i="2"/>
  <c r="X310" i="2"/>
  <c r="X311" i="2"/>
  <c r="X312" i="2"/>
  <c r="X313" i="2"/>
  <c r="X314" i="2"/>
  <c r="X315" i="2"/>
  <c r="X316" i="2"/>
  <c r="X317" i="2"/>
  <c r="X318" i="2"/>
  <c r="X319" i="2"/>
  <c r="X320" i="2"/>
  <c r="X321" i="2"/>
  <c r="X322" i="2"/>
  <c r="X324" i="2"/>
  <c r="X326" i="2"/>
  <c r="X328" i="2"/>
  <c r="X330" i="2"/>
  <c r="X333" i="2"/>
  <c r="X335" i="2"/>
  <c r="X49" i="2"/>
  <c r="X74" i="2"/>
  <c r="X98" i="2"/>
  <c r="X158" i="2"/>
  <c r="X159" i="2"/>
  <c r="X168" i="2"/>
  <c r="X173" i="2"/>
  <c r="X241" i="2"/>
  <c r="X249" i="2"/>
  <c r="X253" i="2"/>
  <c r="X478" i="2"/>
  <c r="X502" i="2"/>
  <c r="X599" i="2"/>
  <c r="X605" i="2"/>
  <c r="X606" i="2"/>
  <c r="X623" i="2"/>
  <c r="X638" i="2"/>
  <c r="X670" i="2"/>
  <c r="X266" i="2"/>
  <c r="X267" i="2"/>
  <c r="AY19" i="2" s="1"/>
  <c r="X269" i="2"/>
  <c r="X270" i="2"/>
  <c r="X271" i="2"/>
  <c r="X272" i="2"/>
  <c r="X273" i="2"/>
  <c r="X274" i="2"/>
  <c r="X275" i="2"/>
  <c r="X276" i="2"/>
  <c r="X277" i="2"/>
  <c r="X278" i="2"/>
  <c r="X280" i="2"/>
  <c r="X281" i="2"/>
  <c r="X54" i="2"/>
  <c r="X85" i="2"/>
  <c r="X202" i="2"/>
  <c r="X205" i="2"/>
  <c r="X221" i="2"/>
  <c r="X225" i="2"/>
  <c r="X259" i="2"/>
  <c r="X363" i="2"/>
  <c r="X227" i="2"/>
  <c r="X230" i="2"/>
  <c r="X231" i="2"/>
  <c r="X233" i="2"/>
  <c r="X236" i="2"/>
  <c r="X238" i="2"/>
  <c r="X239" i="2"/>
  <c r="X240" i="2"/>
  <c r="X243" i="2"/>
  <c r="X244" i="2"/>
  <c r="X246" i="2"/>
  <c r="X247" i="2"/>
  <c r="X248" i="2"/>
  <c r="X252" i="2"/>
  <c r="X254" i="2"/>
  <c r="X255" i="2"/>
  <c r="X256" i="2"/>
  <c r="X257" i="2"/>
  <c r="X258" i="2"/>
  <c r="X260" i="2"/>
  <c r="X261" i="2"/>
  <c r="X262" i="2"/>
  <c r="X263" i="2"/>
  <c r="X264" i="2"/>
  <c r="X17" i="2"/>
  <c r="X18" i="2"/>
  <c r="X19" i="2"/>
  <c r="X35" i="2"/>
  <c r="X91" i="2"/>
  <c r="X96" i="2"/>
  <c r="X106" i="2"/>
  <c r="X151" i="2"/>
  <c r="X212" i="2"/>
  <c r="X341" i="2"/>
  <c r="X359" i="2"/>
  <c r="X497" i="2"/>
  <c r="X503" i="2"/>
  <c r="X522" i="2"/>
  <c r="X527" i="2"/>
  <c r="X542" i="2"/>
  <c r="X559" i="2"/>
  <c r="X601" i="2"/>
  <c r="X602" i="2"/>
  <c r="X611" i="2"/>
  <c r="X618" i="2"/>
  <c r="X621" i="2"/>
  <c r="X635" i="2"/>
  <c r="X656" i="2"/>
  <c r="X678" i="2"/>
  <c r="X24" i="2"/>
  <c r="X26" i="2"/>
  <c r="X28" i="2"/>
  <c r="X29" i="2"/>
  <c r="X32" i="2"/>
  <c r="X34" i="2"/>
  <c r="X36" i="2"/>
  <c r="X46" i="2"/>
  <c r="X218" i="2"/>
  <c r="X346" i="2"/>
  <c r="X495" i="2"/>
  <c r="X500" i="2"/>
  <c r="X649" i="2"/>
  <c r="X666" i="2"/>
  <c r="X667" i="2"/>
  <c r="X164" i="2"/>
  <c r="X165" i="2"/>
  <c r="X167" i="2"/>
  <c r="X172" i="2"/>
  <c r="X174" i="2"/>
  <c r="X175" i="2"/>
  <c r="X92" i="2"/>
  <c r="X148" i="2"/>
  <c r="X195" i="2"/>
  <c r="X224" i="2"/>
  <c r="X494" i="2"/>
  <c r="X563" i="2"/>
  <c r="X600" i="2"/>
  <c r="X632" i="2"/>
  <c r="X684" i="2"/>
  <c r="X198" i="2"/>
  <c r="X199" i="2"/>
  <c r="X200" i="2"/>
  <c r="X22" i="2"/>
  <c r="X157" i="2"/>
  <c r="X480" i="2"/>
  <c r="X481" i="2"/>
  <c r="X482" i="2"/>
  <c r="X483" i="2"/>
  <c r="X486" i="2"/>
  <c r="X487" i="2"/>
  <c r="X488" i="2"/>
  <c r="X489" i="2"/>
  <c r="X492" i="2"/>
  <c r="X203" i="2"/>
  <c r="X353" i="2"/>
  <c r="X505" i="2"/>
  <c r="X518" i="2"/>
  <c r="X558" i="2"/>
  <c r="X592" i="2"/>
  <c r="X675" i="2"/>
  <c r="X177" i="2"/>
  <c r="X178" i="2"/>
  <c r="X181" i="2"/>
  <c r="X182" i="2"/>
  <c r="X183" i="2"/>
  <c r="X185" i="2"/>
  <c r="X188" i="2"/>
  <c r="X190" i="2"/>
  <c r="X192" i="2"/>
  <c r="X193" i="2"/>
  <c r="X194" i="2"/>
  <c r="X196" i="2"/>
  <c r="X76" i="2"/>
  <c r="X102" i="2"/>
  <c r="X219" i="2"/>
  <c r="X360" i="2"/>
  <c r="X560" i="2"/>
  <c r="X604" i="2"/>
  <c r="X661" i="2"/>
  <c r="X676" i="2"/>
  <c r="X213" i="2"/>
  <c r="X215" i="2"/>
  <c r="X216" i="2"/>
  <c r="X217" i="2"/>
  <c r="X222" i="2"/>
  <c r="X226" i="2"/>
  <c r="X507" i="2"/>
  <c r="X528" i="2"/>
  <c r="X646" i="2"/>
  <c r="X660" i="2"/>
  <c r="X691" i="2"/>
  <c r="X10" i="2"/>
  <c r="X12" i="2"/>
  <c r="X20" i="2"/>
  <c r="X23" i="2"/>
  <c r="X84" i="2"/>
  <c r="X361" i="2"/>
  <c r="X362" i="2"/>
  <c r="X655" i="2"/>
  <c r="X669" i="2"/>
  <c r="X680" i="2"/>
  <c r="X687" i="2"/>
  <c r="X615" i="2"/>
  <c r="X616" i="2"/>
  <c r="X617" i="2"/>
  <c r="X622" i="2"/>
  <c r="X626" i="2"/>
  <c r="X629" i="2"/>
  <c r="X631" i="2"/>
  <c r="X634" i="2"/>
  <c r="X636" i="2"/>
  <c r="X637" i="2"/>
  <c r="X642" i="2"/>
  <c r="X643" i="2"/>
  <c r="X644" i="2"/>
  <c r="X645" i="2"/>
  <c r="X648" i="2"/>
  <c r="X652" i="2"/>
  <c r="X653" i="2"/>
  <c r="X654" i="2"/>
  <c r="X657" i="2"/>
  <c r="X659" i="2"/>
  <c r="X662" i="2"/>
  <c r="X663" i="2"/>
  <c r="X665" i="2"/>
  <c r="X668" i="2"/>
  <c r="X671" i="2"/>
  <c r="X672" i="2"/>
  <c r="X674" i="2"/>
  <c r="X677" i="2"/>
  <c r="X679" i="2"/>
  <c r="X681" i="2"/>
  <c r="X682" i="2"/>
  <c r="X685" i="2"/>
  <c r="X688" i="2"/>
  <c r="X689" i="2"/>
  <c r="X690" i="2"/>
  <c r="X692" i="2"/>
  <c r="X693" i="2"/>
  <c r="X39" i="2"/>
  <c r="X47" i="2"/>
  <c r="X48" i="2"/>
  <c r="X80" i="2"/>
  <c r="X86" i="2"/>
  <c r="X94" i="2"/>
  <c r="X97" i="2"/>
  <c r="X153" i="2"/>
  <c r="X206" i="2"/>
  <c r="X207" i="2"/>
  <c r="X337" i="2"/>
  <c r="X340" i="2"/>
  <c r="X344" i="2"/>
  <c r="X358" i="2"/>
  <c r="X506" i="2"/>
  <c r="X514" i="2"/>
  <c r="X515" i="2"/>
  <c r="X521" i="2"/>
  <c r="X526" i="2"/>
  <c r="X550" i="2"/>
  <c r="X551" i="2"/>
  <c r="X589" i="2"/>
  <c r="X590" i="2"/>
  <c r="X603" i="2"/>
  <c r="X610" i="2"/>
  <c r="X93" i="2"/>
  <c r="X549" i="2"/>
  <c r="X204" i="2"/>
  <c r="X208" i="2"/>
  <c r="X209" i="2"/>
  <c r="X210" i="2"/>
  <c r="X211" i="2"/>
  <c r="X65" i="2"/>
  <c r="X83" i="2"/>
  <c r="X88" i="2"/>
  <c r="X516" i="2"/>
  <c r="X89" i="2"/>
  <c r="X544" i="2"/>
  <c r="X72" i="2"/>
  <c r="X525" i="2"/>
  <c r="X63" i="2"/>
  <c r="X64" i="2"/>
  <c r="X66" i="2"/>
  <c r="X71" i="2"/>
  <c r="X79" i="2"/>
  <c r="X82" i="2"/>
  <c r="X104" i="2"/>
  <c r="X156" i="2"/>
  <c r="X350" i="2"/>
  <c r="X511" i="2"/>
  <c r="X553" i="2"/>
  <c r="X566" i="2"/>
  <c r="X496" i="2"/>
  <c r="X499" i="2"/>
  <c r="X282" i="2"/>
  <c r="X50" i="2"/>
  <c r="X547" i="2"/>
  <c r="X336" i="2"/>
  <c r="X339" i="2"/>
  <c r="X342" i="2"/>
  <c r="X345" i="2"/>
  <c r="X103" i="2"/>
  <c r="X286" i="2"/>
  <c r="X517" i="2"/>
  <c r="X546" i="2"/>
  <c r="X548" i="2"/>
  <c r="X557" i="2"/>
  <c r="X612" i="2"/>
  <c r="X613" i="2"/>
  <c r="X564" i="2"/>
  <c r="X588" i="2"/>
  <c r="X354" i="2"/>
  <c r="X355" i="2"/>
  <c r="X357" i="2"/>
  <c r="X364" i="2"/>
  <c r="X44" i="2"/>
  <c r="X100" i="2"/>
  <c r="X149" i="2"/>
  <c r="X529" i="2"/>
  <c r="X545" i="2"/>
  <c r="X591" i="2"/>
  <c r="X595" i="2"/>
  <c r="X38" i="2"/>
  <c r="X40" i="2"/>
  <c r="X56" i="2"/>
  <c r="X57" i="2"/>
  <c r="X58" i="2"/>
  <c r="X59" i="2"/>
  <c r="X288" i="2"/>
  <c r="X561" i="2"/>
  <c r="X519" i="2"/>
  <c r="X154" i="2"/>
  <c r="X284" i="2"/>
  <c r="BJ47" i="2"/>
  <c r="Y10" i="2"/>
  <c r="T81" i="121"/>
  <c r="S45" i="146"/>
  <c r="S16" i="146"/>
  <c r="S32" i="146"/>
  <c r="S11" i="146"/>
  <c r="S46" i="146"/>
  <c r="S12" i="146"/>
  <c r="S18" i="146"/>
  <c r="S44" i="146"/>
  <c r="S10" i="146"/>
  <c r="U10" i="146" s="1"/>
  <c r="S41" i="146"/>
  <c r="S14" i="146"/>
  <c r="S17" i="146"/>
  <c r="S37" i="146"/>
  <c r="S29" i="146"/>
  <c r="S36" i="146"/>
  <c r="S34" i="146"/>
  <c r="S20" i="146"/>
  <c r="S23" i="146"/>
  <c r="S26" i="146"/>
  <c r="S21" i="146"/>
  <c r="S30" i="146"/>
  <c r="S22" i="146"/>
  <c r="S28" i="146"/>
  <c r="S40" i="146"/>
  <c r="S43" i="146"/>
  <c r="S27" i="146"/>
  <c r="D63" i="146"/>
  <c r="E63" i="146"/>
  <c r="F63" i="146"/>
  <c r="G63" i="146"/>
  <c r="H63" i="146"/>
  <c r="I63" i="146"/>
  <c r="J63" i="146"/>
  <c r="K63" i="146"/>
  <c r="L63" i="146"/>
  <c r="M63" i="146"/>
  <c r="N63" i="146"/>
  <c r="O63" i="146"/>
  <c r="P63" i="146"/>
  <c r="Q63" i="146"/>
  <c r="R63" i="146"/>
  <c r="V81" i="146"/>
  <c r="V82" i="146"/>
  <c r="V87" i="146"/>
  <c r="V88" i="146"/>
  <c r="V89" i="146"/>
  <c r="V90" i="146"/>
  <c r="V91" i="146"/>
  <c r="V92" i="146"/>
  <c r="V93" i="146"/>
  <c r="V94" i="146"/>
  <c r="V95" i="146"/>
  <c r="V96" i="146"/>
  <c r="V97" i="146"/>
  <c r="V98" i="146"/>
  <c r="V99" i="146"/>
  <c r="V100" i="146"/>
  <c r="V101" i="146"/>
  <c r="V102" i="146"/>
  <c r="V103" i="146"/>
  <c r="V104" i="146"/>
  <c r="V105" i="146"/>
  <c r="V106" i="146"/>
  <c r="V107" i="146"/>
  <c r="V108" i="146"/>
  <c r="V109" i="146"/>
  <c r="V110" i="146"/>
  <c r="V111" i="146"/>
  <c r="V112" i="146"/>
  <c r="V113" i="146"/>
  <c r="V114" i="146"/>
  <c r="V115" i="146"/>
  <c r="D81" i="121"/>
  <c r="E81" i="121"/>
  <c r="F81" i="121"/>
  <c r="G81" i="121"/>
  <c r="H81" i="121"/>
  <c r="I81" i="121"/>
  <c r="J81" i="121"/>
  <c r="K81" i="121"/>
  <c r="L81" i="121"/>
  <c r="M81" i="121"/>
  <c r="N81" i="121"/>
  <c r="O81" i="121"/>
  <c r="P81" i="121"/>
  <c r="Q81" i="121"/>
  <c r="R81" i="121"/>
  <c r="AC81" i="121"/>
  <c r="AC88" i="121" s="1"/>
  <c r="AJ3" i="2"/>
  <c r="AM47" i="2"/>
  <c r="AN47" i="2"/>
  <c r="W84" i="2"/>
  <c r="W367" i="2"/>
  <c r="W157" i="2"/>
  <c r="W54" i="2"/>
  <c r="W210" i="2"/>
  <c r="W28" i="2"/>
  <c r="BE47" i="2"/>
  <c r="BF47" i="2"/>
  <c r="W38" i="121" l="1"/>
  <c r="V38" i="121"/>
  <c r="W17" i="121"/>
  <c r="V17" i="121"/>
  <c r="W14" i="121"/>
  <c r="V14" i="121"/>
  <c r="V52" i="121"/>
  <c r="W52" i="121"/>
  <c r="W46" i="121"/>
  <c r="V46" i="121"/>
  <c r="W61" i="121"/>
  <c r="V61" i="121"/>
  <c r="W12" i="121"/>
  <c r="V12" i="121"/>
  <c r="W21" i="121"/>
  <c r="V21" i="121"/>
  <c r="W28" i="121"/>
  <c r="V28" i="121"/>
  <c r="W62" i="121"/>
  <c r="V62" i="121"/>
  <c r="W29" i="121"/>
  <c r="V29" i="121"/>
  <c r="W66" i="121"/>
  <c r="V66" i="121"/>
  <c r="W30" i="121"/>
  <c r="V30" i="121"/>
  <c r="W35" i="121"/>
  <c r="V35" i="121"/>
  <c r="W15" i="121"/>
  <c r="V15" i="121"/>
  <c r="W19" i="121"/>
  <c r="V19" i="121"/>
  <c r="W23" i="121"/>
  <c r="V23" i="121"/>
  <c r="W37" i="121"/>
  <c r="V37" i="121"/>
  <c r="W59" i="121"/>
  <c r="V59" i="121"/>
  <c r="V10" i="121"/>
  <c r="W10" i="121"/>
  <c r="V36" i="121"/>
  <c r="W36" i="121"/>
  <c r="W51" i="121"/>
  <c r="V51" i="121"/>
  <c r="W45" i="121"/>
  <c r="V45" i="121"/>
  <c r="W24" i="121"/>
  <c r="V24" i="121"/>
  <c r="W41" i="121"/>
  <c r="V41" i="121"/>
  <c r="W54" i="121"/>
  <c r="V54" i="121"/>
  <c r="V60" i="121"/>
  <c r="W60" i="121"/>
  <c r="W55" i="121"/>
  <c r="V55" i="121"/>
  <c r="W33" i="121"/>
  <c r="V33" i="121"/>
  <c r="V44" i="121"/>
  <c r="W44" i="121"/>
  <c r="W34" i="121"/>
  <c r="V34" i="121"/>
  <c r="V40" i="121"/>
  <c r="W40" i="121"/>
  <c r="W11" i="121"/>
  <c r="V11" i="121"/>
  <c r="W16" i="121"/>
  <c r="V16" i="121"/>
  <c r="W63" i="121"/>
  <c r="V63" i="121"/>
  <c r="W49" i="121"/>
  <c r="V49" i="121"/>
  <c r="W39" i="121"/>
  <c r="V39" i="121"/>
  <c r="W18" i="121"/>
  <c r="V18" i="121"/>
  <c r="W27" i="121"/>
  <c r="V27" i="121"/>
  <c r="W58" i="121"/>
  <c r="V58" i="121"/>
  <c r="V48" i="121"/>
  <c r="W48" i="121"/>
  <c r="W13" i="121"/>
  <c r="V13" i="121"/>
  <c r="W26" i="121"/>
  <c r="V26" i="121"/>
  <c r="W53" i="121"/>
  <c r="V53" i="121"/>
  <c r="W20" i="121"/>
  <c r="V20" i="121"/>
  <c r="W65" i="121"/>
  <c r="V65" i="121"/>
  <c r="W22" i="121"/>
  <c r="V22" i="121"/>
  <c r="W31" i="121"/>
  <c r="V31" i="121"/>
  <c r="V32" i="121"/>
  <c r="W32" i="121"/>
  <c r="W25" i="121"/>
  <c r="V25" i="121"/>
  <c r="V64" i="121"/>
  <c r="W64" i="121"/>
  <c r="V68" i="121"/>
  <c r="W68" i="121"/>
  <c r="W47" i="121"/>
  <c r="V47" i="121"/>
  <c r="V56" i="121"/>
  <c r="W56" i="121"/>
  <c r="W67" i="121"/>
  <c r="V67" i="121"/>
  <c r="W42" i="121"/>
  <c r="V42" i="121"/>
  <c r="W50" i="121"/>
  <c r="V50" i="121"/>
  <c r="W43" i="121"/>
  <c r="V43" i="121"/>
  <c r="W57" i="121"/>
  <c r="V57" i="121"/>
  <c r="W10" i="146"/>
  <c r="V10" i="146"/>
  <c r="Y7" i="121"/>
  <c r="AY26" i="2"/>
  <c r="AY33" i="2"/>
  <c r="AY25" i="2"/>
  <c r="AP12" i="2"/>
  <c r="AP16" i="2"/>
  <c r="AP10" i="2"/>
  <c r="AP27" i="2"/>
  <c r="AP30" i="2"/>
  <c r="AP40" i="2"/>
  <c r="AP42" i="2"/>
  <c r="AP31" i="2"/>
  <c r="AP19" i="2"/>
  <c r="AY39" i="2"/>
  <c r="BN39" i="2" s="1"/>
  <c r="AY41" i="2"/>
  <c r="AP11" i="2"/>
  <c r="AP32" i="2"/>
  <c r="AQ32" i="2" s="1"/>
  <c r="AT32" i="2" s="1"/>
  <c r="AP18" i="2"/>
  <c r="W17" i="2"/>
  <c r="AP24" i="2"/>
  <c r="AP44" i="2"/>
  <c r="AP36" i="2"/>
  <c r="AP33" i="2"/>
  <c r="AP34" i="2"/>
  <c r="BO31" i="2"/>
  <c r="AO20" i="2"/>
  <c r="AY14" i="2"/>
  <c r="AY23" i="2"/>
  <c r="BN23" i="2" s="1"/>
  <c r="AY37" i="2"/>
  <c r="AY17" i="2"/>
  <c r="AY29" i="2"/>
  <c r="AY15" i="2"/>
  <c r="BN15" i="2" s="1"/>
  <c r="AY10" i="2"/>
  <c r="AY20" i="2"/>
  <c r="AY36" i="2"/>
  <c r="AY38" i="2"/>
  <c r="AY11" i="2"/>
  <c r="AY21" i="2"/>
  <c r="AY24" i="2"/>
  <c r="BN24" i="2" s="1"/>
  <c r="AY12" i="2"/>
  <c r="BN12" i="2" s="1"/>
  <c r="AY34" i="2"/>
  <c r="AY16" i="2"/>
  <c r="AY35" i="2"/>
  <c r="AY40" i="2"/>
  <c r="AY13" i="2"/>
  <c r="AP23" i="2"/>
  <c r="AP26" i="2"/>
  <c r="AP46" i="2"/>
  <c r="AQ46" i="2" s="1"/>
  <c r="AR46" i="2" s="1"/>
  <c r="AP13" i="2"/>
  <c r="AP22" i="2"/>
  <c r="AP38" i="2"/>
  <c r="AP43" i="2"/>
  <c r="AY42" i="2"/>
  <c r="AP15" i="2"/>
  <c r="AY44" i="2"/>
  <c r="BN44" i="2" s="1"/>
  <c r="AY45" i="2"/>
  <c r="AY22" i="2"/>
  <c r="BO37" i="2"/>
  <c r="AO25" i="2"/>
  <c r="W38" i="2"/>
  <c r="AY43" i="2"/>
  <c r="BN43" i="2" s="1"/>
  <c r="AY28" i="2"/>
  <c r="AY30" i="2"/>
  <c r="AY31" i="2"/>
  <c r="BN31" i="2" s="1"/>
  <c r="AY32" i="2"/>
  <c r="AY27" i="2"/>
  <c r="AY46" i="2"/>
  <c r="AP20" i="2"/>
  <c r="AP21" i="2"/>
  <c r="AP35" i="2"/>
  <c r="AP25" i="2"/>
  <c r="AP28" i="2"/>
  <c r="AP29" i="2"/>
  <c r="AP41" i="2"/>
  <c r="AP37" i="2"/>
  <c r="AP39" i="2"/>
  <c r="AP14" i="2"/>
  <c r="AP45" i="2"/>
  <c r="AY18" i="2"/>
  <c r="BN18" i="2" s="1"/>
  <c r="AP17" i="2"/>
  <c r="X715" i="2"/>
  <c r="V715" i="2"/>
  <c r="S63" i="146"/>
  <c r="X7" i="121"/>
  <c r="S81" i="121"/>
  <c r="BN29" i="2"/>
  <c r="AD715" i="2"/>
  <c r="AD6" i="2" s="1"/>
  <c r="W66" i="2"/>
  <c r="W46" i="2"/>
  <c r="W65" i="2"/>
  <c r="W267" i="2"/>
  <c r="W11" i="2"/>
  <c r="W41" i="2"/>
  <c r="W20" i="2"/>
  <c r="W56" i="2"/>
  <c r="W50" i="2"/>
  <c r="W86" i="2"/>
  <c r="BN26" i="2"/>
  <c r="W36" i="2"/>
  <c r="W32" i="2"/>
  <c r="W268" i="2"/>
  <c r="W81" i="2"/>
  <c r="W33" i="2"/>
  <c r="W14" i="2"/>
  <c r="W184" i="2"/>
  <c r="W117" i="2"/>
  <c r="BN38" i="2"/>
  <c r="W22" i="2"/>
  <c r="W106" i="2"/>
  <c r="W103" i="2"/>
  <c r="W71" i="2"/>
  <c r="AQ42" i="2"/>
  <c r="AR42" i="2" s="1"/>
  <c r="W13" i="2"/>
  <c r="W12" i="2"/>
  <c r="W83" i="2"/>
  <c r="AQ10" i="2"/>
  <c r="AS10" i="2" s="1"/>
  <c r="W16" i="2"/>
  <c r="W49" i="2"/>
  <c r="W24" i="2"/>
  <c r="W62" i="2"/>
  <c r="W64" i="2"/>
  <c r="W51" i="2"/>
  <c r="W10" i="2"/>
  <c r="Y715" i="2"/>
  <c r="Y8" i="2" s="1"/>
  <c r="U81" i="121"/>
  <c r="BG47" i="2"/>
  <c r="AQ30" i="2"/>
  <c r="AT30" i="2" s="1"/>
  <c r="AQ31" i="2"/>
  <c r="AR31" i="2" s="1"/>
  <c r="BI47" i="2"/>
  <c r="BN17" i="2"/>
  <c r="BN35" i="2"/>
  <c r="BM47" i="2"/>
  <c r="BD47" i="2"/>
  <c r="BC47" i="2"/>
  <c r="BN10" i="2"/>
  <c r="AQ40" i="2"/>
  <c r="AT40" i="2" s="1"/>
  <c r="BN33" i="2"/>
  <c r="AQ14" i="2"/>
  <c r="BN20" i="2"/>
  <c r="AZ47" i="2"/>
  <c r="B10" i="187"/>
  <c r="C8" i="187"/>
  <c r="E7" i="187"/>
  <c r="D7" i="187"/>
  <c r="F68" i="187"/>
  <c r="F67" i="187"/>
  <c r="BL47" i="2"/>
  <c r="AQ11" i="2"/>
  <c r="AR11" i="2" s="1"/>
  <c r="AQ26" i="2"/>
  <c r="AR26" i="2" s="1"/>
  <c r="BN19" i="2"/>
  <c r="BA47" i="2"/>
  <c r="BK47" i="2"/>
  <c r="AQ16" i="2"/>
  <c r="AR16" i="2" s="1"/>
  <c r="AQ33" i="2"/>
  <c r="AR33" i="2" s="1"/>
  <c r="BN25" i="2"/>
  <c r="BB47" i="2"/>
  <c r="BH47" i="2"/>
  <c r="W15" i="2"/>
  <c r="AQ20" i="2" l="1"/>
  <c r="AR20" i="2" s="1"/>
  <c r="BN16" i="2"/>
  <c r="AQ17" i="2"/>
  <c r="AS17" i="2" s="1"/>
  <c r="AQ44" i="2"/>
  <c r="AT44" i="2" s="1"/>
  <c r="BN37" i="2"/>
  <c r="AQ24" i="2"/>
  <c r="AR24" i="2" s="1"/>
  <c r="AQ34" i="2"/>
  <c r="BN13" i="2"/>
  <c r="AQ25" i="2"/>
  <c r="AR25" i="2" s="1"/>
  <c r="BO20" i="2"/>
  <c r="AO29" i="2"/>
  <c r="BO29" i="2"/>
  <c r="AO10" i="2"/>
  <c r="BO42" i="2"/>
  <c r="AO17" i="2"/>
  <c r="BO23" i="2"/>
  <c r="AO13" i="2"/>
  <c r="BO22" i="2"/>
  <c r="AO36" i="2"/>
  <c r="BO10" i="2"/>
  <c r="AO26" i="2"/>
  <c r="BO34" i="2"/>
  <c r="AO19" i="2"/>
  <c r="BN41" i="2"/>
  <c r="BO46" i="2"/>
  <c r="AO34" i="2"/>
  <c r="BO30" i="2"/>
  <c r="AO23" i="2"/>
  <c r="BO21" i="2"/>
  <c r="AO43" i="2"/>
  <c r="BO45" i="2"/>
  <c r="AO31" i="2"/>
  <c r="BO19" i="2"/>
  <c r="AO44" i="2"/>
  <c r="BO35" i="2"/>
  <c r="AO11" i="2"/>
  <c r="BO43" i="2"/>
  <c r="AO32" i="2"/>
  <c r="BO11" i="2"/>
  <c r="AO16" i="2"/>
  <c r="BO41" i="2"/>
  <c r="AO38" i="2"/>
  <c r="BO33" i="2"/>
  <c r="AO21" i="2"/>
  <c r="BO17" i="2"/>
  <c r="AO41" i="2"/>
  <c r="BO44" i="2"/>
  <c r="AO27" i="2"/>
  <c r="BO24" i="2"/>
  <c r="AO42" i="2"/>
  <c r="BO32" i="2"/>
  <c r="AO35" i="2"/>
  <c r="BO13" i="2"/>
  <c r="AO46" i="2"/>
  <c r="BO14" i="2"/>
  <c r="AO39" i="2"/>
  <c r="BO36" i="2"/>
  <c r="AO24" i="2"/>
  <c r="BO26" i="2"/>
  <c r="AO22" i="2"/>
  <c r="BO38" i="2"/>
  <c r="AO28" i="2"/>
  <c r="BO16" i="2"/>
  <c r="AO12" i="2"/>
  <c r="AT25" i="2"/>
  <c r="BO39" i="2"/>
  <c r="AO40" i="2"/>
  <c r="AS42" i="2"/>
  <c r="AQ21" i="2"/>
  <c r="AR21" i="2" s="1"/>
  <c r="BO28" i="2"/>
  <c r="AO45" i="2"/>
  <c r="BO27" i="2"/>
  <c r="AO15" i="2"/>
  <c r="BO25" i="2"/>
  <c r="AO14" i="2"/>
  <c r="BO40" i="2"/>
  <c r="AO33" i="2"/>
  <c r="BO15" i="2"/>
  <c r="AO37" i="2"/>
  <c r="BO18" i="2"/>
  <c r="AO30" i="2"/>
  <c r="BO12" i="2"/>
  <c r="AO18" i="2"/>
  <c r="W715" i="2"/>
  <c r="AT10" i="2"/>
  <c r="AS31" i="2"/>
  <c r="BN22" i="2"/>
  <c r="AR10" i="2"/>
  <c r="AR30" i="2"/>
  <c r="AT42" i="2"/>
  <c r="AS30" i="2"/>
  <c r="AQ22" i="2"/>
  <c r="AQ27" i="2"/>
  <c r="AQ12" i="2"/>
  <c r="BN42" i="2"/>
  <c r="AQ37" i="2"/>
  <c r="AR32" i="2"/>
  <c r="W81" i="121"/>
  <c r="W5" i="121" s="1"/>
  <c r="AS32" i="2"/>
  <c r="AT31" i="2"/>
  <c r="BN45" i="2"/>
  <c r="AQ36" i="2"/>
  <c r="AQ18" i="2"/>
  <c r="AQ38" i="2"/>
  <c r="AQ28" i="2"/>
  <c r="AQ35" i="2"/>
  <c r="BN46" i="2"/>
  <c r="AQ15" i="2"/>
  <c r="AQ19" i="2"/>
  <c r="AQ39" i="2"/>
  <c r="AQ41" i="2"/>
  <c r="AQ45" i="2"/>
  <c r="AR45" i="2" s="1"/>
  <c r="AP47" i="2"/>
  <c r="AQ29" i="2"/>
  <c r="AS29" i="2" s="1"/>
  <c r="BN21" i="2"/>
  <c r="AQ13" i="2"/>
  <c r="BN27" i="2"/>
  <c r="AQ23" i="2"/>
  <c r="AS46" i="2"/>
  <c r="AT46" i="2"/>
  <c r="BN32" i="2"/>
  <c r="AR44" i="2"/>
  <c r="AS44" i="2"/>
  <c r="AQ43" i="2"/>
  <c r="AR17" i="2"/>
  <c r="AT17" i="2"/>
  <c r="AR34" i="2"/>
  <c r="AT34" i="2"/>
  <c r="AS34" i="2"/>
  <c r="BN34" i="2"/>
  <c r="AR40" i="2"/>
  <c r="AS40" i="2"/>
  <c r="BN28" i="2"/>
  <c r="AR14" i="2"/>
  <c r="AT14" i="2"/>
  <c r="AS14" i="2"/>
  <c r="BN11" i="2"/>
  <c r="F7" i="187"/>
  <c r="B11" i="187"/>
  <c r="C9" i="187"/>
  <c r="D8" i="187"/>
  <c r="E8" i="187"/>
  <c r="BN30" i="2"/>
  <c r="BN14" i="2"/>
  <c r="AY47" i="2"/>
  <c r="AT24" i="2"/>
  <c r="AS24" i="2"/>
  <c r="AS33" i="2"/>
  <c r="AT33" i="2"/>
  <c r="AT16" i="2"/>
  <c r="AS16" i="2"/>
  <c r="AT26" i="2"/>
  <c r="AS26" i="2"/>
  <c r="BN40" i="2"/>
  <c r="AS11" i="2"/>
  <c r="AT11" i="2"/>
  <c r="AS20" i="2"/>
  <c r="BN36" i="2"/>
  <c r="W3" i="121" l="1"/>
  <c r="W4" i="121"/>
  <c r="AT20" i="2"/>
  <c r="AS25" i="2"/>
  <c r="AS21" i="2"/>
  <c r="AT21" i="2"/>
  <c r="AS45" i="2"/>
  <c r="AT45" i="2"/>
  <c r="F8" i="187"/>
  <c r="AQ47" i="2"/>
  <c r="AR47" i="2" s="1"/>
  <c r="AO47" i="2"/>
  <c r="AS35" i="2"/>
  <c r="AT35" i="2"/>
  <c r="AR35" i="2"/>
  <c r="AR38" i="2"/>
  <c r="AS38" i="2"/>
  <c r="AT38" i="2"/>
  <c r="AT37" i="2"/>
  <c r="AR37" i="2"/>
  <c r="AS37" i="2"/>
  <c r="AR23" i="2"/>
  <c r="AS23" i="2"/>
  <c r="AT23" i="2"/>
  <c r="AR41" i="2"/>
  <c r="AT41" i="2"/>
  <c r="AS41" i="2"/>
  <c r="AR39" i="2"/>
  <c r="AS39" i="2"/>
  <c r="AT39" i="2"/>
  <c r="AR36" i="2"/>
  <c r="AT36" i="2"/>
  <c r="AS36" i="2"/>
  <c r="AR27" i="2"/>
  <c r="AS27" i="2"/>
  <c r="AT27" i="2"/>
  <c r="AS13" i="2"/>
  <c r="AT13" i="2"/>
  <c r="AR13" i="2"/>
  <c r="AR28" i="2"/>
  <c r="AS28" i="2"/>
  <c r="AT28" i="2"/>
  <c r="AS18" i="2"/>
  <c r="AR18" i="2"/>
  <c r="AT18" i="2"/>
  <c r="AR12" i="2"/>
  <c r="AT12" i="2"/>
  <c r="AS12" i="2"/>
  <c r="AR22" i="2"/>
  <c r="AS22" i="2"/>
  <c r="AT22" i="2"/>
  <c r="AT29" i="2"/>
  <c r="AR29" i="2"/>
  <c r="AR19" i="2"/>
  <c r="AS19" i="2"/>
  <c r="AT19" i="2"/>
  <c r="AR15" i="2"/>
  <c r="AT15" i="2"/>
  <c r="AS15" i="2"/>
  <c r="AR43" i="2"/>
  <c r="AS43" i="2"/>
  <c r="AT43" i="2"/>
  <c r="B12" i="187"/>
  <c r="C10" i="187"/>
  <c r="E9" i="187"/>
  <c r="D9" i="187"/>
  <c r="BN47" i="2"/>
  <c r="BO47" i="2"/>
  <c r="W6" i="121" l="1"/>
  <c r="AS47" i="2"/>
  <c r="AS8" i="2" s="1"/>
  <c r="AT47" i="2"/>
  <c r="AT8" i="2" s="1"/>
  <c r="B13" i="187"/>
  <c r="C11" i="187"/>
  <c r="E10" i="187"/>
  <c r="D10" i="187"/>
  <c r="F9" i="187"/>
  <c r="B14" i="187" l="1"/>
  <c r="C12" i="187"/>
  <c r="D11" i="187"/>
  <c r="E11" i="187"/>
  <c r="F10" i="187"/>
  <c r="B15" i="187" l="1"/>
  <c r="C13" i="187"/>
  <c r="D12" i="187"/>
  <c r="E12" i="187"/>
  <c r="F11" i="187"/>
  <c r="F12" i="187" l="1"/>
  <c r="B16" i="187"/>
  <c r="C14" i="187"/>
  <c r="E13" i="187"/>
  <c r="D13" i="187"/>
  <c r="B17" i="187" l="1"/>
  <c r="C15" i="187"/>
  <c r="E14" i="187"/>
  <c r="D14" i="187"/>
  <c r="F13" i="187"/>
  <c r="F65" i="187"/>
  <c r="B18" i="187" l="1"/>
  <c r="C16" i="187"/>
  <c r="F14" i="187"/>
  <c r="B19" i="187" l="1"/>
  <c r="C17" i="187"/>
  <c r="E16" i="187"/>
  <c r="D16" i="187"/>
  <c r="B20" i="187" l="1"/>
  <c r="C18" i="187"/>
  <c r="E17" i="187"/>
  <c r="D17" i="187"/>
  <c r="F16" i="187"/>
  <c r="B21" i="187" l="1"/>
  <c r="C19" i="187"/>
  <c r="E18" i="187"/>
  <c r="D18" i="187"/>
  <c r="F17" i="187"/>
  <c r="F70" i="187"/>
  <c r="F69" i="187"/>
  <c r="B22" i="187" l="1"/>
  <c r="C20" i="187"/>
  <c r="D19" i="187"/>
  <c r="F19" i="187" s="1"/>
  <c r="E19" i="187"/>
  <c r="F18" i="187"/>
  <c r="F71" i="187"/>
  <c r="B23" i="187" l="1"/>
  <c r="C21" i="187"/>
  <c r="E20" i="187"/>
  <c r="D20" i="187"/>
  <c r="F72" i="187"/>
  <c r="F20" i="187" l="1"/>
  <c r="B24" i="187"/>
  <c r="C22" i="187"/>
  <c r="E21" i="187"/>
  <c r="D21" i="187"/>
  <c r="F21" i="187" l="1"/>
  <c r="B25" i="187"/>
  <c r="C23" i="187"/>
  <c r="D22" i="187"/>
  <c r="E22" i="187"/>
  <c r="F73" i="187"/>
  <c r="B26" i="187" l="1"/>
  <c r="C24" i="187"/>
  <c r="D23" i="187"/>
  <c r="E23" i="187"/>
  <c r="F22" i="187"/>
  <c r="F75" i="187"/>
  <c r="F74" i="187"/>
  <c r="B27" i="187" l="1"/>
  <c r="C25" i="187"/>
  <c r="E24" i="187"/>
  <c r="D24" i="187"/>
  <c r="F23" i="187"/>
  <c r="F76" i="187"/>
  <c r="F24" i="187" l="1"/>
  <c r="B28" i="187"/>
  <c r="C26" i="187"/>
  <c r="B29" i="187" l="1"/>
  <c r="C27" i="187"/>
  <c r="D26" i="187"/>
  <c r="E26" i="187"/>
  <c r="F78" i="187"/>
  <c r="F77" i="187"/>
  <c r="B30" i="187" l="1"/>
  <c r="C28" i="187"/>
  <c r="E27" i="187"/>
  <c r="D27" i="187"/>
  <c r="F26" i="187"/>
  <c r="F27" i="187" l="1"/>
  <c r="B31" i="187"/>
  <c r="C29" i="187"/>
  <c r="E28" i="187"/>
  <c r="D28" i="187"/>
  <c r="F79" i="187"/>
  <c r="F28" i="187" l="1"/>
  <c r="B32" i="187"/>
  <c r="C30" i="187"/>
  <c r="E29" i="187"/>
  <c r="D29" i="187"/>
  <c r="F81" i="187"/>
  <c r="F80" i="187"/>
  <c r="F29" i="187" l="1"/>
  <c r="B33" i="187"/>
  <c r="C31" i="187"/>
  <c r="D30" i="187"/>
  <c r="E30" i="187"/>
  <c r="F82" i="187"/>
  <c r="B34" i="187" l="1"/>
  <c r="C32" i="187"/>
  <c r="E31" i="187"/>
  <c r="D31" i="187"/>
  <c r="F30" i="187"/>
  <c r="B35" i="187" l="1"/>
  <c r="C33" i="187"/>
  <c r="E32" i="187"/>
  <c r="D32" i="187"/>
  <c r="F31" i="187"/>
  <c r="F84" i="187"/>
  <c r="F83" i="187"/>
  <c r="B36" i="187" l="1"/>
  <c r="C34" i="187"/>
  <c r="E33" i="187"/>
  <c r="D33" i="187"/>
  <c r="F32" i="187"/>
  <c r="F85" i="187"/>
  <c r="B37" i="187" l="1"/>
  <c r="C35" i="187"/>
  <c r="D34" i="187"/>
  <c r="E34" i="187"/>
  <c r="F33" i="187"/>
  <c r="F34" i="187" l="1"/>
  <c r="B38" i="187"/>
  <c r="C36" i="187"/>
  <c r="F87" i="187"/>
  <c r="B39" i="187" l="1"/>
  <c r="C37" i="187"/>
  <c r="E36" i="187"/>
  <c r="D36" i="187"/>
  <c r="F88" i="187"/>
  <c r="B40" i="187" l="1"/>
  <c r="C38" i="187"/>
  <c r="D37" i="187"/>
  <c r="E37" i="187"/>
  <c r="F36" i="187"/>
  <c r="F37" i="187" l="1"/>
  <c r="B41" i="187"/>
  <c r="C39" i="187"/>
  <c r="E38" i="187"/>
  <c r="D38" i="187"/>
  <c r="F89" i="187"/>
  <c r="B42" i="187" l="1"/>
  <c r="C40" i="187"/>
  <c r="E39" i="187"/>
  <c r="D39" i="187"/>
  <c r="F38" i="187"/>
  <c r="F90" i="187"/>
  <c r="F91" i="187"/>
  <c r="B43" i="187" l="1"/>
  <c r="C41" i="187"/>
  <c r="D40" i="187"/>
  <c r="E40" i="187"/>
  <c r="F39" i="187"/>
  <c r="F40" i="187" l="1"/>
  <c r="B44" i="187"/>
  <c r="C42" i="187"/>
  <c r="D41" i="187"/>
  <c r="E41" i="187"/>
  <c r="F92" i="187"/>
  <c r="F41" i="187" l="1"/>
  <c r="B45" i="187"/>
  <c r="C43" i="187"/>
  <c r="E42" i="187"/>
  <c r="D42" i="187"/>
  <c r="F93" i="187"/>
  <c r="F94" i="187"/>
  <c r="B46" i="187" l="1"/>
  <c r="C44" i="187"/>
  <c r="E43" i="187"/>
  <c r="D43" i="187"/>
  <c r="F42" i="187"/>
  <c r="F95" i="187"/>
  <c r="D44" i="187" l="1"/>
  <c r="E44" i="187"/>
  <c r="B47" i="187"/>
  <c r="C45" i="187"/>
  <c r="F43" i="187"/>
  <c r="F96" i="187"/>
  <c r="F44" i="187" l="1"/>
  <c r="B48" i="187"/>
  <c r="C46" i="187"/>
  <c r="E46" i="187" l="1"/>
  <c r="D46" i="187"/>
  <c r="B49" i="187"/>
  <c r="C47" i="187"/>
  <c r="F98" i="187"/>
  <c r="F97" i="187"/>
  <c r="F46" i="187" l="1"/>
  <c r="B50" i="187"/>
  <c r="C48" i="187"/>
  <c r="D47" i="187"/>
  <c r="E47" i="187"/>
  <c r="F99" i="187"/>
  <c r="F47" i="187" l="1"/>
  <c r="B51" i="187"/>
  <c r="C49" i="187"/>
  <c r="D48" i="187"/>
  <c r="E48" i="187"/>
  <c r="F48" i="187" l="1"/>
  <c r="E49" i="187"/>
  <c r="D49" i="187"/>
  <c r="B52" i="187"/>
  <c r="C50" i="187"/>
  <c r="F100" i="187"/>
  <c r="F49" i="187" l="1"/>
  <c r="B53" i="187"/>
  <c r="C51" i="187"/>
  <c r="E50" i="187"/>
  <c r="D50" i="187"/>
  <c r="F101" i="187"/>
  <c r="F50" i="187" l="1"/>
  <c r="B54" i="187"/>
  <c r="C52" i="187"/>
  <c r="D51" i="187"/>
  <c r="E51" i="187"/>
  <c r="F102" i="187"/>
  <c r="B55" i="187" l="1"/>
  <c r="C53" i="187"/>
  <c r="D52" i="187"/>
  <c r="E52" i="187"/>
  <c r="F51" i="187"/>
  <c r="F103" i="187"/>
  <c r="F52" i="187" l="1"/>
  <c r="E53" i="187"/>
  <c r="D53" i="187"/>
  <c r="B56" i="187"/>
  <c r="C54" i="187"/>
  <c r="F104" i="187"/>
  <c r="F53" i="187" l="1"/>
  <c r="B57" i="187"/>
  <c r="C55" i="187"/>
  <c r="E54" i="187"/>
  <c r="D54" i="187"/>
  <c r="F54" i="187" l="1"/>
  <c r="B58" i="187"/>
  <c r="C56" i="187"/>
  <c r="B59" i="187" l="1"/>
  <c r="C57" i="187"/>
  <c r="E56" i="187"/>
  <c r="D56" i="187"/>
  <c r="F56" i="187" l="1"/>
  <c r="C58" i="187"/>
  <c r="B60" i="187"/>
  <c r="E57" i="187"/>
  <c r="D57" i="187"/>
  <c r="E58" i="187" l="1"/>
  <c r="D58" i="187"/>
  <c r="C59" i="187"/>
  <c r="B61" i="187"/>
  <c r="F57" i="187"/>
  <c r="F58" i="187" l="1"/>
  <c r="D59" i="187"/>
  <c r="E59" i="187"/>
  <c r="C60" i="187"/>
  <c r="B62" i="187"/>
  <c r="F59" i="187" l="1"/>
  <c r="C61" i="187"/>
  <c r="B63" i="187"/>
  <c r="D60" i="187"/>
  <c r="E60" i="187"/>
  <c r="D61" i="187" l="1"/>
  <c r="E61" i="187"/>
  <c r="C62" i="187"/>
  <c r="B64" i="187"/>
  <c r="F60" i="187"/>
  <c r="F61" i="187" l="1"/>
  <c r="E62" i="187"/>
  <c r="D62" i="187"/>
  <c r="C63" i="187"/>
  <c r="B65" i="187"/>
  <c r="F62" i="187" l="1"/>
  <c r="D63" i="187"/>
  <c r="E63" i="187"/>
  <c r="B66" i="187"/>
  <c r="C64" i="187"/>
  <c r="D64" i="187" l="1"/>
  <c r="E64" i="187"/>
  <c r="F63" i="187"/>
  <c r="B67" i="187"/>
  <c r="C65" i="187"/>
  <c r="F64" i="187" l="1"/>
  <c r="B68" i="187"/>
  <c r="C66" i="187"/>
  <c r="C67" i="187" l="1"/>
  <c r="B69" i="187"/>
  <c r="D66" i="187"/>
  <c r="E66" i="187"/>
  <c r="F66" i="187" l="1"/>
  <c r="C68" i="187"/>
  <c r="B70" i="187"/>
  <c r="C69" i="187" l="1"/>
  <c r="B71" i="187"/>
  <c r="C70" i="187" l="1"/>
  <c r="B72" i="187"/>
  <c r="C71" i="187" l="1"/>
  <c r="B73" i="187"/>
  <c r="C72" i="187" l="1"/>
  <c r="B74" i="187"/>
  <c r="C73" i="187" l="1"/>
  <c r="B75" i="187"/>
  <c r="C74" i="187" l="1"/>
  <c r="B76" i="187"/>
  <c r="C75" i="187" l="1"/>
  <c r="B77" i="187"/>
  <c r="C76" i="187" l="1"/>
  <c r="B78" i="187"/>
  <c r="B79" i="187" l="1"/>
  <c r="C77" i="187"/>
  <c r="C78" i="187" l="1"/>
  <c r="B80" i="187"/>
  <c r="C79" i="187" l="1"/>
  <c r="B81" i="187"/>
  <c r="C80" i="187" l="1"/>
  <c r="B82" i="187"/>
  <c r="C81" i="187" l="1"/>
  <c r="B83" i="187"/>
  <c r="C82" i="187" l="1"/>
  <c r="B84" i="187"/>
  <c r="C83" i="187" l="1"/>
  <c r="B85" i="187"/>
  <c r="C84" i="187" l="1"/>
  <c r="B86" i="187"/>
  <c r="C85" i="187" l="1"/>
  <c r="B87" i="187"/>
  <c r="C86" i="187" l="1"/>
  <c r="E86" i="187" s="1"/>
  <c r="F86" i="187" s="1"/>
  <c r="B88" i="187"/>
  <c r="C87" i="187" l="1"/>
  <c r="B89" i="187"/>
  <c r="C88" i="187" l="1"/>
  <c r="B90" i="187"/>
  <c r="C89" i="187" l="1"/>
  <c r="B91" i="187"/>
  <c r="C90" i="187" l="1"/>
  <c r="B92" i="187"/>
  <c r="C91" i="187" l="1"/>
  <c r="B93" i="187"/>
  <c r="C92" i="187" l="1"/>
  <c r="B94" i="187"/>
  <c r="C93" i="187" l="1"/>
  <c r="B95" i="187"/>
  <c r="C94" i="187" l="1"/>
  <c r="B96" i="187"/>
  <c r="C95" i="187" l="1"/>
  <c r="B97" i="187"/>
  <c r="C96" i="187" l="1"/>
  <c r="B98" i="187"/>
  <c r="C97" i="187" l="1"/>
  <c r="B99" i="187"/>
  <c r="C98" i="187" l="1"/>
  <c r="B100" i="187"/>
  <c r="B101" i="187" l="1"/>
  <c r="C99" i="187"/>
  <c r="C100" i="187" l="1"/>
  <c r="B102" i="187"/>
  <c r="B103" i="187" l="1"/>
  <c r="C101" i="187"/>
  <c r="B104" i="187" l="1"/>
  <c r="C102" i="187"/>
  <c r="C103" i="187" l="1"/>
  <c r="B105" i="187"/>
  <c r="C104" i="187" l="1"/>
  <c r="B106" i="187"/>
  <c r="AU22" i="2" l="1"/>
  <c r="AU21" i="2"/>
  <c r="AU23" i="2"/>
  <c r="B107" i="187"/>
  <c r="B108" i="187" l="1"/>
  <c r="C106" i="187"/>
  <c r="D106" i="187" s="1"/>
  <c r="F106" i="187" s="1"/>
  <c r="C107" i="187" l="1"/>
  <c r="D107" i="187" s="1"/>
  <c r="F107" i="187" s="1"/>
  <c r="B109" i="187"/>
  <c r="C108" i="187" l="1"/>
  <c r="D108" i="187" s="1"/>
  <c r="F108" i="187" s="1"/>
  <c r="B110" i="187"/>
  <c r="C109" i="187" l="1"/>
  <c r="D109" i="187" s="1"/>
  <c r="F109" i="187" s="1"/>
  <c r="B111" i="187"/>
  <c r="B112" i="187" l="1"/>
  <c r="C110" i="187"/>
  <c r="D110" i="187" s="1"/>
  <c r="F110" i="187" s="1"/>
  <c r="C111" i="187" l="1"/>
  <c r="D111" i="187" s="1"/>
  <c r="F111" i="187" s="1"/>
  <c r="B113" i="187"/>
  <c r="C112" i="187" l="1"/>
  <c r="D112" i="187" s="1"/>
  <c r="F112" i="187" s="1"/>
  <c r="B114" i="187"/>
  <c r="C113" i="187" l="1"/>
  <c r="D113" i="187" s="1"/>
  <c r="F113" i="187" s="1"/>
  <c r="B115" i="187"/>
  <c r="C114" i="187" l="1"/>
  <c r="D114" i="187" s="1"/>
  <c r="F114" i="187" s="1"/>
  <c r="B116" i="187"/>
  <c r="C115" i="187" l="1"/>
  <c r="B117" i="187"/>
  <c r="C116" i="187" l="1"/>
  <c r="B118" i="187"/>
  <c r="C117" i="187" l="1"/>
  <c r="B119" i="187"/>
  <c r="C118" i="187" l="1"/>
  <c r="B120" i="187"/>
  <c r="C119" i="187" l="1"/>
  <c r="B121" i="187"/>
  <c r="C120" i="187" l="1"/>
  <c r="B122" i="187"/>
  <c r="C121" i="187" l="1"/>
  <c r="B123" i="187"/>
  <c r="C122" i="187" l="1"/>
  <c r="B124" i="187"/>
  <c r="C123" i="187" l="1"/>
  <c r="B125" i="187"/>
  <c r="C124" i="187" l="1"/>
  <c r="B126" i="187"/>
  <c r="C125" i="187" l="1"/>
  <c r="B127" i="187"/>
  <c r="C126" i="187" l="1"/>
  <c r="E126" i="187" s="1"/>
  <c r="F126" i="187" s="1"/>
  <c r="B128" i="187"/>
  <c r="C127" i="187" l="1"/>
  <c r="B129" i="187"/>
  <c r="C128" i="187" l="1"/>
  <c r="B130" i="187"/>
  <c r="C129" i="187" l="1"/>
  <c r="B131" i="187"/>
  <c r="C130" i="187" l="1"/>
  <c r="B132" i="187"/>
  <c r="C131" i="187" l="1"/>
  <c r="B133" i="187"/>
  <c r="C132" i="187" l="1"/>
  <c r="B134" i="187"/>
  <c r="C133" i="187" l="1"/>
  <c r="B135" i="187"/>
  <c r="C134" i="187" l="1"/>
  <c r="B136" i="187"/>
  <c r="C135" i="187" l="1"/>
  <c r="B137" i="187"/>
  <c r="C136" i="187" l="1"/>
  <c r="E136" i="187" s="1"/>
  <c r="F136" i="187" s="1"/>
  <c r="B138" i="187"/>
  <c r="C137" i="187" l="1"/>
  <c r="B139" i="187"/>
  <c r="C138" i="187" l="1"/>
  <c r="B140" i="187"/>
  <c r="C139" i="187" l="1"/>
  <c r="B141" i="187"/>
  <c r="C140" i="187" l="1"/>
  <c r="B142" i="187"/>
  <c r="C141" i="187" l="1"/>
  <c r="B143" i="187"/>
  <c r="C142" i="187" l="1"/>
  <c r="B144" i="187"/>
  <c r="C143" i="187" l="1"/>
  <c r="B145" i="187"/>
  <c r="C144" i="187" l="1"/>
  <c r="B146" i="187"/>
  <c r="C145" i="187" l="1"/>
  <c r="D145" i="187" s="1"/>
  <c r="F145" i="187" s="1"/>
  <c r="B147" i="187"/>
  <c r="C146" i="187" l="1"/>
  <c r="D146" i="187" s="1"/>
  <c r="F146" i="187" s="1"/>
  <c r="B148" i="187"/>
  <c r="C147" i="187" l="1"/>
  <c r="D147" i="187" s="1"/>
  <c r="F147" i="187" s="1"/>
  <c r="B149" i="187"/>
  <c r="C148" i="187" l="1"/>
  <c r="D148" i="187" s="1"/>
  <c r="F148" i="187" s="1"/>
  <c r="B150" i="187"/>
  <c r="C149" i="187" l="1"/>
  <c r="D149" i="187" s="1"/>
  <c r="F149" i="187" s="1"/>
  <c r="B151" i="187"/>
  <c r="C150" i="187" l="1"/>
  <c r="D150" i="187" s="1"/>
  <c r="F150" i="187" s="1"/>
  <c r="B152" i="187"/>
  <c r="B153" i="187" l="1"/>
  <c r="C151" i="187"/>
  <c r="D151" i="187" s="1"/>
  <c r="F151" i="187" s="1"/>
  <c r="B154" i="187" l="1"/>
  <c r="C152" i="187"/>
  <c r="D152" i="187" s="1"/>
  <c r="F152" i="187" s="1"/>
  <c r="B155" i="187" l="1"/>
  <c r="C153" i="187"/>
  <c r="D153" i="187" s="1"/>
  <c r="F153" i="187" s="1"/>
  <c r="AU15" i="2" l="1"/>
  <c r="AU29" i="2"/>
  <c r="AU11" i="2"/>
  <c r="AU25" i="2"/>
  <c r="AU14" i="2"/>
  <c r="AU41" i="2"/>
  <c r="AU20" i="2"/>
  <c r="AU43" i="2"/>
  <c r="AU34" i="2"/>
  <c r="AU40" i="2"/>
  <c r="AU19" i="2"/>
  <c r="AU39" i="2"/>
  <c r="AU42" i="2"/>
  <c r="AU44" i="2"/>
  <c r="C154" i="187"/>
  <c r="D154" i="187" s="1"/>
  <c r="F154" i="187" s="1"/>
  <c r="B156" i="187"/>
  <c r="AU26" i="2" l="1"/>
  <c r="AU37" i="2"/>
  <c r="AU16" i="2"/>
  <c r="AU32" i="2"/>
  <c r="AU13" i="2"/>
  <c r="AU45" i="2"/>
  <c r="AU38" i="2"/>
  <c r="AU17" i="2"/>
  <c r="AU33" i="2"/>
  <c r="AU12" i="2"/>
  <c r="AU28" i="2"/>
  <c r="AU35" i="2"/>
  <c r="AU18" i="2"/>
  <c r="AU24" i="2"/>
  <c r="AU31" i="2"/>
  <c r="AU30" i="2"/>
  <c r="AU36" i="2"/>
  <c r="AU27" i="2"/>
  <c r="AU47" i="2"/>
  <c r="C155" i="187"/>
  <c r="D155" i="187" s="1"/>
  <c r="F155" i="187" s="1"/>
  <c r="B157" i="187"/>
  <c r="C156" i="187" l="1"/>
  <c r="D156" i="187" s="1"/>
  <c r="F156" i="187" s="1"/>
  <c r="B158" i="187"/>
  <c r="C157" i="187" l="1"/>
  <c r="D157" i="187" s="1"/>
  <c r="F157" i="187" s="1"/>
  <c r="B159" i="187"/>
  <c r="C158" i="187" l="1"/>
  <c r="D158" i="187" s="1"/>
  <c r="F158" i="187" s="1"/>
  <c r="B160" i="187"/>
  <c r="C159" i="187" l="1"/>
  <c r="D159" i="187" s="1"/>
  <c r="F159" i="187" s="1"/>
  <c r="B161" i="187"/>
  <c r="C160" i="187" l="1"/>
  <c r="D160" i="187" s="1"/>
  <c r="F160" i="187" s="1"/>
  <c r="B162" i="187"/>
  <c r="C161" i="187" l="1"/>
  <c r="D161" i="187" s="1"/>
  <c r="F161" i="187" s="1"/>
  <c r="B163" i="187"/>
  <c r="C162" i="187" l="1"/>
  <c r="D162" i="187" s="1"/>
  <c r="F162" i="187" s="1"/>
  <c r="B164" i="187"/>
  <c r="C163" i="187" l="1"/>
  <c r="D163" i="187" s="1"/>
  <c r="F163" i="187" s="1"/>
  <c r="B165" i="187"/>
  <c r="C164" i="187" l="1"/>
  <c r="D164" i="187" s="1"/>
  <c r="F164" i="187" s="1"/>
  <c r="B166" i="187"/>
  <c r="C165" i="187" l="1"/>
  <c r="D165" i="187" s="1"/>
  <c r="F165" i="187" s="1"/>
  <c r="B167" i="187"/>
  <c r="C166" i="187" l="1"/>
  <c r="D166" i="187" s="1"/>
  <c r="F166" i="187" s="1"/>
  <c r="B168" i="187"/>
  <c r="B169" i="187" l="1"/>
  <c r="C167" i="187"/>
  <c r="D167" i="187" s="1"/>
  <c r="F167" i="187" s="1"/>
  <c r="B170" i="187" l="1"/>
  <c r="C168" i="187"/>
  <c r="D168" i="187" s="1"/>
  <c r="F168" i="187" s="1"/>
  <c r="B171" i="187" l="1"/>
  <c r="C169" i="187"/>
  <c r="D169" i="187" s="1"/>
  <c r="F169" i="187" s="1"/>
  <c r="C170" i="187" l="1"/>
  <c r="D170" i="187" s="1"/>
  <c r="F170" i="187" s="1"/>
  <c r="B172" i="187"/>
  <c r="C171" i="187" l="1"/>
  <c r="D171" i="187" s="1"/>
  <c r="F171" i="187" s="1"/>
  <c r="B173" i="187"/>
  <c r="C172" i="187" l="1"/>
  <c r="D172" i="187" s="1"/>
  <c r="F172" i="187" s="1"/>
  <c r="B174" i="187"/>
  <c r="C173" i="187" l="1"/>
  <c r="D173" i="187" s="1"/>
  <c r="F173" i="187" s="1"/>
  <c r="B175" i="187"/>
  <c r="C174" i="187" l="1"/>
  <c r="D174" i="187" s="1"/>
  <c r="F174" i="187" s="1"/>
  <c r="B176" i="187"/>
  <c r="C175" i="187" l="1"/>
  <c r="D175" i="187" s="1"/>
  <c r="F175" i="187" s="1"/>
  <c r="B177" i="187"/>
  <c r="C176" i="187" l="1"/>
  <c r="D176" i="187" s="1"/>
  <c r="F176" i="187" s="1"/>
  <c r="B178" i="187"/>
  <c r="C177" i="187" l="1"/>
  <c r="D177" i="187" s="1"/>
  <c r="F177" i="187" s="1"/>
  <c r="B179" i="187"/>
  <c r="C178" i="187" l="1"/>
  <c r="D178" i="187" s="1"/>
  <c r="F178" i="187" s="1"/>
  <c r="B180" i="187"/>
  <c r="C179" i="187" l="1"/>
  <c r="D179" i="187" s="1"/>
  <c r="F179" i="187" s="1"/>
  <c r="B181" i="187"/>
  <c r="C180" i="187" l="1"/>
  <c r="D180" i="187" s="1"/>
  <c r="F180" i="187" s="1"/>
  <c r="B182" i="187"/>
  <c r="C181" i="187" l="1"/>
  <c r="D181" i="187" s="1"/>
  <c r="F181" i="187" s="1"/>
  <c r="B183" i="187"/>
  <c r="C182" i="187" l="1"/>
  <c r="D182" i="187" s="1"/>
  <c r="F182" i="187" s="1"/>
  <c r="B184" i="187"/>
  <c r="B185" i="187" l="1"/>
  <c r="C183" i="187"/>
  <c r="D183" i="187" s="1"/>
  <c r="F183" i="187" s="1"/>
  <c r="B186" i="187" l="1"/>
  <c r="C184" i="187"/>
  <c r="D184" i="187" s="1"/>
  <c r="F184" i="187" s="1"/>
  <c r="B187" i="187" l="1"/>
  <c r="C185" i="187"/>
  <c r="D185" i="187" s="1"/>
  <c r="F185" i="187" s="1"/>
  <c r="C186" i="187" l="1"/>
  <c r="D186" i="187" s="1"/>
  <c r="F186" i="187" s="1"/>
  <c r="B188" i="187"/>
  <c r="C187" i="187" l="1"/>
  <c r="D187" i="187" s="1"/>
  <c r="F187" i="187" s="1"/>
  <c r="B189" i="187"/>
  <c r="B190" i="187" l="1"/>
  <c r="C188" i="187"/>
  <c r="D188" i="187" s="1"/>
  <c r="F188" i="187" s="1"/>
  <c r="B191" i="187" l="1"/>
  <c r="C189" i="187"/>
  <c r="D189" i="187" s="1"/>
  <c r="F189" i="187" s="1"/>
  <c r="C190" i="187" l="1"/>
  <c r="D190" i="187" s="1"/>
  <c r="F190" i="187" s="1"/>
  <c r="B192" i="187"/>
  <c r="C191" i="187" l="1"/>
  <c r="D191" i="187" s="1"/>
  <c r="F191" i="187" s="1"/>
  <c r="B193" i="187"/>
  <c r="C192" i="187" l="1"/>
  <c r="D192" i="187" s="1"/>
  <c r="F192" i="187" s="1"/>
  <c r="B194" i="187"/>
  <c r="AU10" i="2" s="1"/>
  <c r="C193" i="187" l="1"/>
  <c r="D193" i="187" s="1"/>
  <c r="F193" i="187" s="1"/>
  <c r="B195" i="187"/>
  <c r="C194" i="187" l="1"/>
  <c r="D194" i="187" s="1"/>
  <c r="F194" i="187" s="1"/>
  <c r="B196" i="187"/>
  <c r="C195" i="187" l="1"/>
  <c r="D195" i="187" s="1"/>
  <c r="F195" i="187" s="1"/>
  <c r="B197" i="187"/>
  <c r="B198" i="187" l="1"/>
  <c r="C196" i="187"/>
  <c r="D196" i="187" s="1"/>
  <c r="F196" i="187" s="1"/>
  <c r="B199" i="187" l="1"/>
  <c r="C197" i="187"/>
  <c r="D197" i="187" s="1"/>
  <c r="F197" i="187" s="1"/>
  <c r="C198" i="187" l="1"/>
  <c r="D198" i="187" s="1"/>
  <c r="F198" i="187" s="1"/>
  <c r="B200" i="187"/>
  <c r="C199" i="187" l="1"/>
  <c r="D199" i="187" s="1"/>
  <c r="F199" i="187" s="1"/>
  <c r="B201" i="187"/>
  <c r="B202" i="187" l="1"/>
  <c r="C200" i="187"/>
  <c r="D200" i="187" s="1"/>
  <c r="F200" i="187" s="1"/>
  <c r="C201" i="187" l="1"/>
  <c r="D201" i="187" s="1"/>
  <c r="F201" i="187" s="1"/>
  <c r="B203" i="187"/>
  <c r="C202" i="187" l="1"/>
  <c r="D202" i="187" s="1"/>
  <c r="F202" i="187" s="1"/>
  <c r="B204" i="187"/>
  <c r="C203" i="187" l="1"/>
  <c r="D203" i="187" s="1"/>
  <c r="F203" i="187" s="1"/>
  <c r="B205" i="187"/>
  <c r="C205" i="187" l="1"/>
  <c r="D205" i="187" s="1"/>
  <c r="C204" i="187"/>
  <c r="D204" i="187" s="1"/>
  <c r="F204" i="187" s="1"/>
  <c r="E205" i="187" l="1"/>
  <c r="F205" i="187" l="1"/>
  <c r="AU46" i="2" s="1"/>
</calcChain>
</file>

<file path=xl/sharedStrings.xml><?xml version="1.0" encoding="utf-8"?>
<sst xmlns="http://schemas.openxmlformats.org/spreadsheetml/2006/main" count="9710" uniqueCount="3884">
  <si>
    <t>BIRTLE COLLEGIATE</t>
  </si>
  <si>
    <t>VIRDEN COLLEGIATE</t>
  </si>
  <si>
    <t>MANITOBA YOUTH CENTRE</t>
  </si>
  <si>
    <t>FOREST PARK SCHOOL</t>
  </si>
  <si>
    <t>JAMES VALLEY COLONY SCHOOL</t>
  </si>
  <si>
    <t>LAKESIDE COLONY SCHOOL</t>
  </si>
  <si>
    <t>ST. FRANCOIS XAVIER COMMUNITY SCHOOL</t>
  </si>
  <si>
    <t>SUNNYSIDE SCHOOL</t>
  </si>
  <si>
    <t>INGLIS ELEMENTARY</t>
  </si>
  <si>
    <t>CHEMAWAWIN SCHOOL</t>
  </si>
  <si>
    <t>ROSS L. GRAY SCHOOL</t>
  </si>
  <si>
    <t>ARGYLE ALTERNATIVE HIGH SCHOOL</t>
  </si>
  <si>
    <t>ANDREW MYNARSKI V.C. SCHOOL</t>
  </si>
  <si>
    <t>VINCENT MASSEY COLLEGIATE</t>
  </si>
  <si>
    <t>GLENELLA SCHOOL</t>
  </si>
  <si>
    <t>SOURIS RIVER COLONY SCHOOL</t>
  </si>
  <si>
    <t>INDIAN SPRINGS SCHOOL</t>
  </si>
  <si>
    <t>PEACE VALLEY SCHOOL</t>
  </si>
  <si>
    <t>ST. PAUL'S COLLEGIATE</t>
  </si>
  <si>
    <t>DAUPHIN REGIONAL COMP SECONDARY</t>
  </si>
  <si>
    <t>WEST LYNN HEIGHTS SCHOOL</t>
  </si>
  <si>
    <t>WESTWOOD COLLEGIATE</t>
  </si>
  <si>
    <t>CALVIN CHRISTIAN SCHOOL</t>
  </si>
  <si>
    <t>VICTORY SCHOOL</t>
  </si>
  <si>
    <t>O. V. JEWITT ELEMENTARY</t>
  </si>
  <si>
    <t>TRANSCONA COLLEGIATE</t>
  </si>
  <si>
    <t>MORRIS SCHOOL</t>
  </si>
  <si>
    <t>TAYLOR ELEMENTARY</t>
  </si>
  <si>
    <t>PARKLAND CHRISTIAN SCHOOL</t>
  </si>
  <si>
    <t>ST. ALPHONSUS SCHOOL</t>
  </si>
  <si>
    <t>400 CROISSANT WILLOW LAKE</t>
  </si>
  <si>
    <t>PINE CREEK COLONY</t>
  </si>
  <si>
    <t>O'HANLEY</t>
  </si>
  <si>
    <t>3300 NESS AVENUE</t>
  </si>
  <si>
    <t>75 COTTINGHAM STREET</t>
  </si>
  <si>
    <t>28 SIXTH AVENUE S.W.</t>
  </si>
  <si>
    <t>NELSON HOUSE</t>
  </si>
  <si>
    <t>BOX 69</t>
  </si>
  <si>
    <t>CARTWRIGHT</t>
  </si>
  <si>
    <t>101 BEAVER CRESCENT</t>
  </si>
  <si>
    <t>511 CLIFTON STREET</t>
  </si>
  <si>
    <t>350 ROCKWOOD STREET</t>
  </si>
  <si>
    <t>80 CUNNINGTON AVENUE</t>
  </si>
  <si>
    <t>151 ST. GEORGE ROAD</t>
  </si>
  <si>
    <t>BOX 355</t>
  </si>
  <si>
    <t>FISHER BRANCH</t>
  </si>
  <si>
    <t>BOX 340</t>
  </si>
  <si>
    <t>RESTON</t>
  </si>
  <si>
    <t>345 - 5TH STREET</t>
  </si>
  <si>
    <t>MORDEN</t>
  </si>
  <si>
    <t>PINAWA</t>
  </si>
  <si>
    <t>836 ARLINGTON STREET</t>
  </si>
  <si>
    <t>390 BURNELL STREET</t>
  </si>
  <si>
    <t>175 CHEMIN WINSTON</t>
  </si>
  <si>
    <t>INTERLAKE COLONY</t>
  </si>
  <si>
    <t>BOX 138</t>
  </si>
  <si>
    <t>TEULON</t>
  </si>
  <si>
    <t>BOX 518</t>
  </si>
  <si>
    <t>CARBERRY</t>
  </si>
  <si>
    <t>115 RIVER AVENUE</t>
  </si>
  <si>
    <t>GOOD HOPE COLONY</t>
  </si>
  <si>
    <t>BALDUR</t>
  </si>
  <si>
    <t>3 BORROWMAN PLACE</t>
  </si>
  <si>
    <t>175 DARWIN STREET</t>
  </si>
  <si>
    <t>177 ST. ALPHONSE AVENUE</t>
  </si>
  <si>
    <t>CRYSTAL CITY</t>
  </si>
  <si>
    <t>BOX 249</t>
  </si>
  <si>
    <t>MACGREGOR</t>
  </si>
  <si>
    <t>266 LINWOOD STREET</t>
  </si>
  <si>
    <t>50 PTH 12 NORTH</t>
  </si>
  <si>
    <t>BRUXELLES</t>
  </si>
  <si>
    <t>1516 BOND STREET</t>
  </si>
  <si>
    <t>WASKADA</t>
  </si>
  <si>
    <t>500 RIVERTON AVENUE</t>
  </si>
  <si>
    <t>405 MUNROE AVENUE</t>
  </si>
  <si>
    <t>BOX 136</t>
  </si>
  <si>
    <t>ELMA</t>
  </si>
  <si>
    <t>110 ATHLONE DRIVE</t>
  </si>
  <si>
    <t>333 BOOTH DRIVE</t>
  </si>
  <si>
    <t>81 BELIVEAU ROAD</t>
  </si>
  <si>
    <t>STE. AGATHE</t>
  </si>
  <si>
    <t>BOX 174</t>
  </si>
  <si>
    <t>MINTO</t>
  </si>
  <si>
    <t>450 LAXDAL ROAD</t>
  </si>
  <si>
    <t>870 STE. THERESE AVENUE</t>
  </si>
  <si>
    <t>ST. NORBERT</t>
  </si>
  <si>
    <t>550 WELLINGTON CRESCENT</t>
  </si>
  <si>
    <t>111 POLSON AVENUE</t>
  </si>
  <si>
    <t>110 ELLEN STREET</t>
  </si>
  <si>
    <t>CASCADE COLONY SCHOOL</t>
  </si>
  <si>
    <t>ST. JAMES-ASSINIBOIA SUMMER SCHOOL</t>
  </si>
  <si>
    <t>WINNIPEG S.D. SUMMER SCHOOL</t>
  </si>
  <si>
    <t>UNIV. OF WINNIPEG COLL. SUMMER SCHOOL</t>
  </si>
  <si>
    <t>NELSON MCINTYRE COLL. SUMMER SCHOOL</t>
  </si>
  <si>
    <t>SISTER MACNAMARA SCHOOL</t>
  </si>
  <si>
    <t>H. S. PAUL SCHOOL</t>
  </si>
  <si>
    <t>GYPSUMVILLE SCHOOL</t>
  </si>
  <si>
    <t>LAKE ST. MARTIN SCHOOL</t>
  </si>
  <si>
    <t>SKOWNAN SCHOOL</t>
  </si>
  <si>
    <t>MINNEWASTA SCHOOL</t>
  </si>
  <si>
    <t>LINDEN MEADOWS SCHOOL</t>
  </si>
  <si>
    <t>ROSEBANK COLONY SCHOOL</t>
  </si>
  <si>
    <t>RED SUCKER LAKE SCHOOL</t>
  </si>
  <si>
    <t>ST. THERESA POINT SCHOOL</t>
  </si>
  <si>
    <t>CHIEF SAM COOK MAHMUWEE EDUCATION CENTRE</t>
  </si>
  <si>
    <t>PRINCE CHARLES EDU. RESOURCE CENTRE</t>
  </si>
  <si>
    <t>NORQUAY COLONY SCHOOL</t>
  </si>
  <si>
    <t>STARLITE COLONY SCHOOL</t>
  </si>
  <si>
    <t>KAMSLEY SCHOOL</t>
  </si>
  <si>
    <t>WAVERLY PARK SCHOOL</t>
  </si>
  <si>
    <t>GREEN ACRES COLONY SCHOOL</t>
  </si>
  <si>
    <t>CHILDREN OF THE EARTH HIGH SCHOOL</t>
  </si>
  <si>
    <t>LANDMARK ELEMENTARY SCHOOL</t>
  </si>
  <si>
    <t>ALBRIGHT SCHOOL</t>
  </si>
  <si>
    <t>PARKLAND ELEMENTARY SCHOOL</t>
  </si>
  <si>
    <t>KISTIGANWACHEENG ELEMENTARY SCHOOL</t>
  </si>
  <si>
    <t>CARTWRIGHT COMMUNITY INDEPENDENT SCH.</t>
  </si>
  <si>
    <t>VALLEY MENNONITE ACADEMY</t>
  </si>
  <si>
    <t>DONALD AHMO SCHOOL</t>
  </si>
  <si>
    <t>HIGHBURY SCHOOL</t>
  </si>
  <si>
    <t>WESTROC SCHOOL</t>
  </si>
  <si>
    <t>WHYTE RIDGE ELEMENTARY</t>
  </si>
  <si>
    <t>GEORGE KNOTT SCHOOL</t>
  </si>
  <si>
    <t>SERGEANT TOMMY PRINCE SCHOOL</t>
  </si>
  <si>
    <t>SKY VIEW SCHOOL</t>
  </si>
  <si>
    <t>CARTWRIGHT SCHOOL</t>
  </si>
  <si>
    <t>WILLOW CREEK COLONY SCHOOL</t>
  </si>
  <si>
    <t>PRAIRIE ROSE ELEMENTARY SCHOOL</t>
  </si>
  <si>
    <t>NIJI MAHKWA SCHOOL</t>
  </si>
  <si>
    <t>GOD'S LAKE NARROWS FIRST NATION SCHOOL</t>
  </si>
  <si>
    <t>OXFORD HOUSE ELEMENTARY SCHOOL</t>
  </si>
  <si>
    <t>SHADY LANE SCHOOL</t>
  </si>
  <si>
    <t>MANY FACES EDUCATION CENTRE</t>
  </si>
  <si>
    <t>BLUE CLAY COLONY SCHOOL</t>
  </si>
  <si>
    <t>WHISTLING WIND SCHOOL</t>
  </si>
  <si>
    <t>STE. ANNE COLLEGIATE</t>
  </si>
  <si>
    <t>CHIEF CHARLES THOMAS AUDY MEMORIAL SCH.</t>
  </si>
  <si>
    <t>BOX 894</t>
  </si>
  <si>
    <t>BOX 129</t>
  </si>
  <si>
    <t>ELPHINSTONE</t>
  </si>
  <si>
    <t>2W04-515 PORTAGE AVENUE</t>
  </si>
  <si>
    <t>460 SARGENT AVENUE</t>
  </si>
  <si>
    <t>25 ANGLIA AVENUE</t>
  </si>
  <si>
    <t>160 SOUTHGLEN BOULEVARD</t>
  </si>
  <si>
    <t>SKOWNAN</t>
  </si>
  <si>
    <t>1128 RUE DAKOTA</t>
  </si>
  <si>
    <t>1 ACADEMY DRIVE</t>
  </si>
  <si>
    <t>335 LINDENWOOD DRIVE EAST</t>
  </si>
  <si>
    <t>216 RUE REDONDA</t>
  </si>
  <si>
    <t>ST. THERESA POINT</t>
  </si>
  <si>
    <t>SPLIT LAKE</t>
  </si>
  <si>
    <t>170 ASHLAND AVENUE</t>
  </si>
  <si>
    <t>BOX 403</t>
  </si>
  <si>
    <t>3800 PARK AVENUE</t>
  </si>
  <si>
    <t>100 SALTER STREET</t>
  </si>
  <si>
    <t>PO BOX 260</t>
  </si>
  <si>
    <t>OAK BLUFF COLONY</t>
  </si>
  <si>
    <t>BOX 819</t>
  </si>
  <si>
    <t>1100 ROBLIN BLVD</t>
  </si>
  <si>
    <t>ISLAND LAKE</t>
  </si>
  <si>
    <t>BOX 139 GRP 7 RR 1</t>
  </si>
  <si>
    <t>99 HIGHBURY ROAD</t>
  </si>
  <si>
    <t>65 - 3RD STREET S.W.</t>
  </si>
  <si>
    <t>20 ALLAN BLYE DRIVE</t>
  </si>
  <si>
    <t>400 SCURFIELD BOULEVARD</t>
  </si>
  <si>
    <t>WAASAGOMACH</t>
  </si>
  <si>
    <t>STUARTBURN</t>
  </si>
  <si>
    <t>SCANTERBURY</t>
  </si>
  <si>
    <t>BOX 307</t>
  </si>
  <si>
    <t>WILLOW CREEK COLONY</t>
  </si>
  <si>
    <t>510 RUE HAY</t>
  </si>
  <si>
    <t>105 LUCAS AVENUE</t>
  </si>
  <si>
    <t>SAINT-LAURENT</t>
  </si>
  <si>
    <t>450 FLORA AVENUE</t>
  </si>
  <si>
    <t>GOD'S LAKE NARROWS</t>
  </si>
  <si>
    <t>OXFORD HOUSE</t>
  </si>
  <si>
    <t>P.O. BOX 279</t>
  </si>
  <si>
    <t>BOX 26</t>
  </si>
  <si>
    <t>CASE POSTALE 489</t>
  </si>
  <si>
    <t>197 ST. ALPHONSE AVENUE</t>
  </si>
  <si>
    <t>STE ANNE</t>
  </si>
  <si>
    <t>CASE POSTALE 159</t>
  </si>
  <si>
    <t>SAINT-GEORGES</t>
  </si>
  <si>
    <t>1525 WILSON PLACE</t>
  </si>
  <si>
    <t>123 RED RIVER BOULEVARD WEST</t>
  </si>
  <si>
    <t>BOX 128</t>
  </si>
  <si>
    <t>P.O.BOX 330</t>
  </si>
  <si>
    <t>C/O MAPLES COLL.  I.T. CENTRE</t>
  </si>
  <si>
    <t>2ND FLOOR-1330 JEFFERSON AVE.</t>
  </si>
  <si>
    <t>316 RUE ASHWORTH</t>
  </si>
  <si>
    <t>52 BIRCHDALE AVE.</t>
  </si>
  <si>
    <t>CASE POSTALE 135</t>
  </si>
  <si>
    <t>283 - ROUTE PROV. 480</t>
  </si>
  <si>
    <t>BOX 990</t>
  </si>
  <si>
    <t>190 FERRY ROAD</t>
  </si>
  <si>
    <t>BOX 839</t>
  </si>
  <si>
    <t>418 ABERDEEN AVENUE</t>
  </si>
  <si>
    <t>BOX 146</t>
  </si>
  <si>
    <t>PIPESTONE</t>
  </si>
  <si>
    <t>PETERSFIELD</t>
  </si>
  <si>
    <t>MAIN PLAZA</t>
  </si>
  <si>
    <t>555 MAIN STREET</t>
  </si>
  <si>
    <t>410 DESALABERRY AVENUE</t>
  </si>
  <si>
    <t>245 LEMAIRE STREET</t>
  </si>
  <si>
    <t>BOX 1400</t>
  </si>
  <si>
    <t>1301 LEE BLVD.</t>
  </si>
  <si>
    <t>BOX 164</t>
  </si>
  <si>
    <t>PINEY</t>
  </si>
  <si>
    <t>800 SALTER STREET</t>
  </si>
  <si>
    <t>BOX 2484</t>
  </si>
  <si>
    <t>960 SCURFIELD BLVD.</t>
  </si>
  <si>
    <t>2069 HENDERSON HIGHWAY</t>
  </si>
  <si>
    <t>475 RUE SENEZ</t>
  </si>
  <si>
    <t>BOX 7, GROUP 40</t>
  </si>
  <si>
    <t>CASE POSTALE 147</t>
  </si>
  <si>
    <t>SAINT-CLAUDE</t>
  </si>
  <si>
    <t>445 ISLAND SHORE BLVD.</t>
  </si>
  <si>
    <t>BOX 553</t>
  </si>
  <si>
    <t>PINE RIVER</t>
  </si>
  <si>
    <t>BOX 358</t>
  </si>
  <si>
    <t>81 CHEMIN QUAIL RIDGE</t>
  </si>
  <si>
    <t>BOX 7500</t>
  </si>
  <si>
    <t>BOX 193</t>
  </si>
  <si>
    <t>ST. MARTIN</t>
  </si>
  <si>
    <t>SPERLING</t>
  </si>
  <si>
    <t>BOX 107</t>
  </si>
  <si>
    <t>CASE POSTALE 240</t>
  </si>
  <si>
    <t>BOX 790</t>
  </si>
  <si>
    <t>C/O CROCUS PLAINS HIGH SCHOOL</t>
  </si>
  <si>
    <t>35 AVE DE LA DIGUE</t>
  </si>
  <si>
    <t>MARGARET</t>
  </si>
  <si>
    <t>BOX 1309</t>
  </si>
  <si>
    <t>125 - 4TH AVENUE</t>
  </si>
  <si>
    <t>675 PRAIRIEVIEW DRIVE</t>
  </si>
  <si>
    <t xml:space="preserve"> Marion School</t>
  </si>
  <si>
    <t xml:space="preserve"> Minnetonka School</t>
  </si>
  <si>
    <t xml:space="preserve"> Nelson Mcintyre Collegiate</t>
  </si>
  <si>
    <t xml:space="preserve"> Niakwa Place School</t>
  </si>
  <si>
    <t xml:space="preserve"> Nordale School</t>
  </si>
  <si>
    <t xml:space="preserve"> Samuel Burland School</t>
  </si>
  <si>
    <t xml:space="preserve"> Shamrock School</t>
  </si>
  <si>
    <t xml:space="preserve"> Strathclair Community School</t>
  </si>
  <si>
    <t xml:space="preserve"> Acadia School</t>
  </si>
  <si>
    <t xml:space="preserve"> Arthur A. Leach Junior High</t>
  </si>
  <si>
    <t xml:space="preserve"> Bairdmore School</t>
  </si>
  <si>
    <t xml:space="preserve"> Beaumont School</t>
  </si>
  <si>
    <t xml:space="preserve"> Beaverlodge School</t>
  </si>
  <si>
    <t xml:space="preserve"> Chancellor Elementary</t>
  </si>
  <si>
    <t xml:space="preserve"> Chapman School</t>
  </si>
  <si>
    <t xml:space="preserve"> Charleswood Junior High</t>
  </si>
  <si>
    <t xml:space="preserve"> Dalhousie School</t>
  </si>
  <si>
    <t xml:space="preserve"> École Crane</t>
  </si>
  <si>
    <t xml:space="preserve"> École Dieppe</t>
  </si>
  <si>
    <t xml:space="preserve"> École Tuxedo Park</t>
  </si>
  <si>
    <t xml:space="preserve"> École Viscount Alexander</t>
  </si>
  <si>
    <t xml:space="preserve"> Peonan Point School</t>
  </si>
  <si>
    <t xml:space="preserve"> Philomene Chartrand School</t>
  </si>
  <si>
    <t xml:space="preserve"> Pikwitonei School</t>
  </si>
  <si>
    <t xml:space="preserve"> Rod Martin School</t>
  </si>
  <si>
    <t xml:space="preserve"> Rorketon School</t>
  </si>
  <si>
    <t xml:space="preserve"> San Antonio School</t>
  </si>
  <si>
    <t xml:space="preserve"> Skownan School</t>
  </si>
  <si>
    <t xml:space="preserve"> École Communautaire Thompson</t>
  </si>
  <si>
    <t xml:space="preserve"> Chan Kagha Otina Dakota Wayawa Tipi Sch.</t>
  </si>
  <si>
    <t>Division Name</t>
  </si>
  <si>
    <t>BOX 715</t>
  </si>
  <si>
    <t>DAUPHIN, MANITOBA   R7N 3B3</t>
  </si>
  <si>
    <t>BOX 450, 45 MAIN STREET SOUTH</t>
  </si>
  <si>
    <t>408 THOMPSON DRIVE NORTH</t>
  </si>
  <si>
    <t>Page</t>
  </si>
  <si>
    <t>5</t>
  </si>
  <si>
    <t>6</t>
  </si>
  <si>
    <t>7</t>
  </si>
  <si>
    <t>1</t>
  </si>
  <si>
    <t>2</t>
  </si>
  <si>
    <t>3</t>
  </si>
  <si>
    <t>4</t>
  </si>
  <si>
    <t>DUFFERIN CHRISTIAN SCHOOL</t>
  </si>
  <si>
    <t>OAK RIVER ELEMENTARY</t>
  </si>
  <si>
    <t>WOODLANDS SCHOOL</t>
  </si>
  <si>
    <t>ETHELBERT SCHOOL</t>
  </si>
  <si>
    <t>COOL SPRING COLONY SCHOOL</t>
  </si>
  <si>
    <t>JOSEPH H. KERR SCHOOL</t>
  </si>
  <si>
    <t>GARDEN GROVE SCHOOL</t>
  </si>
  <si>
    <t>BUCHANAN SCHOOL</t>
  </si>
  <si>
    <t>MARBLE RIDGE COLONY SCHOOL</t>
  </si>
  <si>
    <t>PORTAGE LA PRAIRIE SCHOOL DIVISION</t>
  </si>
  <si>
    <t>GARDEN VALLEY SCHOOL DIVISION</t>
  </si>
  <si>
    <t>PINE CREEK SCHOOL DIVISION</t>
  </si>
  <si>
    <t>SE</t>
  </si>
  <si>
    <t>N</t>
  </si>
  <si>
    <t>K</t>
  </si>
  <si>
    <t>TOTAL</t>
  </si>
  <si>
    <t>ASSINIBOINE SOUTH SCHOOL DIVISION NO. 3</t>
  </si>
  <si>
    <t>ST. BONIFACE SCHOOL DIVISION NO. 4</t>
  </si>
  <si>
    <t>FORT GARRY SCHOOL DIVISION NO. 5</t>
  </si>
  <si>
    <t>ST. VITAL SCHOOL DIVISION NO. 6</t>
  </si>
  <si>
    <t>P.O. BOX 1206</t>
  </si>
  <si>
    <t>P.O. BOX 1001</t>
  </si>
  <si>
    <t>P.O. BOX 219</t>
  </si>
  <si>
    <t>P.O. BOX 390</t>
  </si>
  <si>
    <t>P.O. BOX 400</t>
  </si>
  <si>
    <t>1577 WALL STREET EAST</t>
  </si>
  <si>
    <t>2574 PORTAGE AVENUE</t>
  </si>
  <si>
    <t>3401 ROBLIN BOULEVARD</t>
  </si>
  <si>
    <t>50 MONTEREY ROAD</t>
  </si>
  <si>
    <t>181 HENLOW BAY</t>
  </si>
  <si>
    <t>900 ST.MARY'S ROAD</t>
  </si>
  <si>
    <t>589 ROCH STREET</t>
  </si>
  <si>
    <t>830 POWERS STREET</t>
  </si>
  <si>
    <t>205 MERCY STREET</t>
  </si>
  <si>
    <t>760 KILDARE AVENUE EAST</t>
  </si>
  <si>
    <t>535-3RD STREET N.W.</t>
  </si>
  <si>
    <t>780 MAIN STREET</t>
  </si>
  <si>
    <t>505 MAIN STREET S</t>
  </si>
  <si>
    <t>1031 - 6TH STREET</t>
  </si>
  <si>
    <t>215 - 12TH STREET</t>
  </si>
  <si>
    <t>1402 NOTRE DAME AVENUE</t>
  </si>
  <si>
    <t>Division/District</t>
  </si>
  <si>
    <t>BEAUTIFUL PLAINS SCHOOL DIVISION</t>
  </si>
  <si>
    <t>SWAN VALLEY SCHOOL DIVISION</t>
  </si>
  <si>
    <t>ROLLING RIVER SCHOOL DIVISION</t>
  </si>
  <si>
    <t>BRANDON SCHOOL DIVISION</t>
  </si>
  <si>
    <t>FORT LA BOSSE SCHOOL DIVISION</t>
  </si>
  <si>
    <t>TURTLE MOUNTAIN SCHOOL DIVISION</t>
  </si>
  <si>
    <t>P.O. BOX 160</t>
  </si>
  <si>
    <t>P.O. BOX 640</t>
  </si>
  <si>
    <t>P.O. BOX 820</t>
  </si>
  <si>
    <t>P.O. BOX 370</t>
  </si>
  <si>
    <t>P.O. BOX 77</t>
  </si>
  <si>
    <t>P.O. BOX 338</t>
  </si>
  <si>
    <t>P.O. BOX 220</t>
  </si>
  <si>
    <t>P.O. BOX 730</t>
  </si>
  <si>
    <t>P.O. BOX 69</t>
  </si>
  <si>
    <t xml:space="preserve"> Dr. D. W. Penner School</t>
  </si>
  <si>
    <t xml:space="preserve"> École Guyot</t>
  </si>
  <si>
    <t xml:space="preserve"> École Henri-Bergeron</t>
  </si>
  <si>
    <t xml:space="preserve"> École Howden</t>
  </si>
  <si>
    <t xml:space="preserve"> École Julie-Riel</t>
  </si>
  <si>
    <t xml:space="preserve"> École Marie-Anne-Gaboury</t>
  </si>
  <si>
    <t xml:space="preserve"> École Provencher</t>
  </si>
  <si>
    <t xml:space="preserve"> École Saint-Germain</t>
  </si>
  <si>
    <t xml:space="preserve"> École Van Belleghem</t>
  </si>
  <si>
    <t>FIRST NATIONS SCHOOLS</t>
  </si>
  <si>
    <t>CHAN KAGHA OTINA DAKOTA WAYAWA TIPI SCH.</t>
  </si>
  <si>
    <t>HOSANNA CHRISTIAN SCHOOL</t>
  </si>
  <si>
    <t>SOUTHEAST COLLEGIATE</t>
  </si>
  <si>
    <t>EDMUND PARTRIDGE COMMUNITY SCHOOL</t>
  </si>
  <si>
    <t>JAMESWOOD ALTERNATIVE SCHOOL</t>
  </si>
  <si>
    <t>SAINT-BONIFACE</t>
  </si>
  <si>
    <t>LAKE MAN.  FIRST NATION</t>
  </si>
  <si>
    <t>FALCON LAKE</t>
  </si>
  <si>
    <t>BOX 1249</t>
  </si>
  <si>
    <t>NEGGINAN P.O. 120</t>
  </si>
  <si>
    <t>160 ELMDALE STREET</t>
  </si>
  <si>
    <t>155 BARKMAN AVENUE</t>
  </si>
  <si>
    <t>250 BEDSON STREET</t>
  </si>
  <si>
    <t>C/O PORTAGE LA PRARIE SD</t>
  </si>
  <si>
    <t>C/O PORTAGE LA PRAIRIE SD</t>
  </si>
  <si>
    <t>101 RIDGECREST AVENUE</t>
  </si>
  <si>
    <t xml:space="preserve"> Pilot Mound School</t>
  </si>
  <si>
    <t xml:space="preserve"> Sandy Bank School</t>
  </si>
  <si>
    <t xml:space="preserve"> Shady Lane School</t>
  </si>
  <si>
    <t xml:space="preserve"> St. Claude School Complex</t>
  </si>
  <si>
    <t xml:space="preserve"> Ste. Marie School</t>
  </si>
  <si>
    <t>DIVISIONS</t>
  </si>
  <si>
    <t xml:space="preserve"> Neil Campbell School</t>
  </si>
  <si>
    <t xml:space="preserve"> Polson School</t>
  </si>
  <si>
    <t xml:space="preserve"> Prince Edward School</t>
  </si>
  <si>
    <t xml:space="preserve"> Princess Margaret School</t>
  </si>
  <si>
    <t xml:space="preserve"> Radisson School</t>
  </si>
  <si>
    <t xml:space="preserve"> River East Collegiate</t>
  </si>
  <si>
    <t xml:space="preserve"> Robert Andrews School</t>
  </si>
  <si>
    <t xml:space="preserve"> Salisbury Morse Place School</t>
  </si>
  <si>
    <t xml:space="preserve"> Sherwood School</t>
  </si>
  <si>
    <t xml:space="preserve"> Springfield Heights School</t>
  </si>
  <si>
    <t xml:space="preserve"> Sun Valley School</t>
  </si>
  <si>
    <t xml:space="preserve"> Transcona Collegiate</t>
  </si>
  <si>
    <t xml:space="preserve"> Valley Gardens Junior High</t>
  </si>
  <si>
    <t xml:space="preserve"> Wayoata School</t>
  </si>
  <si>
    <t xml:space="preserve"> Westview School</t>
  </si>
  <si>
    <t xml:space="preserve"> Cool Spring Colony School</t>
  </si>
  <si>
    <t xml:space="preserve"> Deerboine Colony School</t>
  </si>
  <si>
    <t xml:space="preserve"> Douglas Elementary</t>
  </si>
  <si>
    <t xml:space="preserve"> West Kildonan Collegiate</t>
  </si>
  <si>
    <t xml:space="preserve"> West St. Paul School</t>
  </si>
  <si>
    <t xml:space="preserve"> Green Acres Colony School</t>
  </si>
  <si>
    <t xml:space="preserve"> Hartney School</t>
  </si>
  <si>
    <t xml:space="preserve"> Maple Grove Colony School</t>
  </si>
  <si>
    <t xml:space="preserve"> Melita School</t>
  </si>
  <si>
    <t xml:space="preserve"> River Elm School</t>
  </si>
  <si>
    <t xml:space="preserve"> River Heights School</t>
  </si>
  <si>
    <t xml:space="preserve"> Robert H. Smith School</t>
  </si>
  <si>
    <t xml:space="preserve"> Robertson School</t>
  </si>
  <si>
    <t xml:space="preserve"> Rockwood School</t>
  </si>
  <si>
    <t xml:space="preserve"> Sargent Park School</t>
  </si>
  <si>
    <t xml:space="preserve"> Pinawa Secondary School</t>
  </si>
  <si>
    <t>WINNIPEG, MANITOBA   R3Y 1M7</t>
  </si>
  <si>
    <t>WINNIPEG, MANITOBA   R2M 3R3</t>
  </si>
  <si>
    <t xml:space="preserve"> Prairie Rose</t>
  </si>
  <si>
    <t xml:space="preserve"> Prairie Spirit</t>
  </si>
  <si>
    <t xml:space="preserve"> River East Transcona</t>
  </si>
  <si>
    <t xml:space="preserve"> Rolling River</t>
  </si>
  <si>
    <t xml:space="preserve"> Seven Oaks</t>
  </si>
  <si>
    <t xml:space="preserve"> Southwest Horizon</t>
  </si>
  <si>
    <t xml:space="preserve"> Sunrise</t>
  </si>
  <si>
    <t xml:space="preserve"> Swan Valley</t>
  </si>
  <si>
    <t xml:space="preserve"> Turtle Mountain</t>
  </si>
  <si>
    <t xml:space="preserve"> Turtle River </t>
  </si>
  <si>
    <t xml:space="preserve"> Western</t>
  </si>
  <si>
    <t xml:space="preserve"> Winnipeg</t>
  </si>
  <si>
    <t xml:space="preserve"> Whiteshell</t>
  </si>
  <si>
    <t>Total Funded Independent Schools</t>
  </si>
  <si>
    <t>444 LA SEINE STREET</t>
  </si>
  <si>
    <t>ST. ADOLPHE</t>
  </si>
  <si>
    <t>751 CRESCENT ROAD EAST</t>
  </si>
  <si>
    <t>FAIRHOLME COLONY</t>
  </si>
  <si>
    <t>BOX 610</t>
  </si>
  <si>
    <t>RIVERS</t>
  </si>
  <si>
    <t>633 AVENUE PATRICIA</t>
  </si>
  <si>
    <t>30 MABERLEY ROAD</t>
  </si>
  <si>
    <t>8 ST. ANDREWS ROAD</t>
  </si>
  <si>
    <t>ST. ANDREWS</t>
  </si>
  <si>
    <t>221 MERCY STREET</t>
  </si>
  <si>
    <t>PEMBINA COLONY</t>
  </si>
  <si>
    <t>BOX 38</t>
  </si>
  <si>
    <t>BOUNDARY SCHOOL DIVISION NO. 16</t>
  </si>
  <si>
    <t>RED RIVER SCHOOL DIVISION NO. 17</t>
  </si>
  <si>
    <t>RHINELAND SCHOOL DIVISION NO. 18</t>
  </si>
  <si>
    <t>MORRIS-MACDONALD SCHOOL DIVISION NO. 19</t>
  </si>
  <si>
    <t>MIDLAND SCHOOL DIVISION NO. 25</t>
  </si>
  <si>
    <t>LYNN LAKE, MANITOBA   R0B 0W0</t>
  </si>
  <si>
    <t>THOMPSON, MANITOBA   R8N 0C5</t>
  </si>
  <si>
    <t>PINAWA, MANITOBA   R0E 1L0</t>
  </si>
  <si>
    <t>SPRAGUE, MANITOBA   R0A 1Z0</t>
  </si>
  <si>
    <t>LEAF RAPIDS, MANITOBA   R0B 1W0</t>
  </si>
  <si>
    <t>WINNIPEG, MANITOBA   R3E 2S5</t>
  </si>
  <si>
    <t>ANICINABE COMMUNITY SCHOOL</t>
  </si>
  <si>
    <t>GROSVENOR SCHOOL</t>
  </si>
  <si>
    <t>ISAAC NEWTON SCHOOL</t>
  </si>
  <si>
    <t>H. C. AVERY MIDDLE SCHOOL</t>
  </si>
  <si>
    <t>BLUMENFELD SCHOOL</t>
  </si>
  <si>
    <t>STE. ROSE SCHOOL</t>
  </si>
  <si>
    <t>GLENWOOD SCHOOL</t>
  </si>
  <si>
    <t>HOCHFELD SCHOOL</t>
  </si>
  <si>
    <t>ST. CLAUDE SCHOOL COMPLEX</t>
  </si>
  <si>
    <t>R. D. PARKER COLLEGIATE</t>
  </si>
  <si>
    <t>JOHN TAYLOR COLLEGIATE</t>
  </si>
  <si>
    <t>WALTER WHYTE SCHOOL</t>
  </si>
  <si>
    <t>ROSENFELD ELEMENTARY</t>
  </si>
  <si>
    <t>MENNONITE COLLEGIATE INSTITUTE</t>
  </si>
  <si>
    <t>ROSSER SCHOOL</t>
  </si>
  <si>
    <t>NEW ROSEDALE SCHOOL</t>
  </si>
  <si>
    <t>WINNIPEGOSIS ELEMENTARY</t>
  </si>
  <si>
    <t>RICHLAND SCHOOL</t>
  </si>
  <si>
    <t>STEINBACH REGIONAL SECONDARY</t>
  </si>
  <si>
    <t>ROBLIN ELEMENTARY</t>
  </si>
  <si>
    <t>WILLIAM WHYTE SCHOOL</t>
  </si>
  <si>
    <t>CRESTVIEW SCHOOL</t>
  </si>
  <si>
    <t>CENTENNIAL SCHOOL</t>
  </si>
  <si>
    <t>RALPH BROWN SCHOOL</t>
  </si>
  <si>
    <t>BIRD'S HILL SCHOOL</t>
  </si>
  <si>
    <t>GIMLI HIGH SCHOOL</t>
  </si>
  <si>
    <t>CLEARVIEW COLONY SCHOOL</t>
  </si>
  <si>
    <t>MAPLE GROVE COLONY SCHOOL</t>
  </si>
  <si>
    <t>NIAKWA PLACE SCHOOL</t>
  </si>
  <si>
    <t>MAYFAIR COLONY SCHOOL</t>
  </si>
  <si>
    <t>DALHOUSIE SCHOOL</t>
  </si>
  <si>
    <t>MURDOCH MACKAY COLLEGIATE</t>
  </si>
  <si>
    <t>GLENWAY COLONY SCHOOL</t>
  </si>
  <si>
    <t>STONY MOUNTAIN ELEMENTARY</t>
  </si>
  <si>
    <t>MELITA SCHOOL</t>
  </si>
  <si>
    <t>ABBALAK THUNDERSWIFT MEMORIAL SCHOOL</t>
  </si>
  <si>
    <t>LORD ROBERTS COMMUNITY SCHOOL</t>
  </si>
  <si>
    <t>RALPH MAYBANK SCHOOL</t>
  </si>
  <si>
    <t>ROBERT ANDREWS SCHOOL</t>
  </si>
  <si>
    <t>WAWANESA SCHOOL</t>
  </si>
  <si>
    <t>INKSTER SCHOOL</t>
  </si>
  <si>
    <t>WESTDALE JUNIOR HIGH</t>
  </si>
  <si>
    <t>RIVERDALE SCHOOL</t>
  </si>
  <si>
    <t>ISAAC BEAULIEU MEMORIAL</t>
  </si>
  <si>
    <t>WAPANOHK COMMUNITY SCHOOL</t>
  </si>
  <si>
    <t>PINE CREEK SCHOOL</t>
  </si>
  <si>
    <t>COLLICUTT SCHOOL</t>
  </si>
  <si>
    <t>WHITMORE SCHOOL</t>
  </si>
  <si>
    <t>LONG PLAIN SCHOOL</t>
  </si>
  <si>
    <t>OTETISKEWIN KISKINWAMAHTOWEKAMIK</t>
  </si>
  <si>
    <t>ROCK LAKE SCHOOL</t>
  </si>
  <si>
    <t>DEERWOOD SCHOOL</t>
  </si>
  <si>
    <t>WOLSELEY SCHOOL</t>
  </si>
  <si>
    <t>ROCKWOOD SCHOOL</t>
  </si>
  <si>
    <t>WINDSOR SCHOOL</t>
  </si>
  <si>
    <t>ST. GEORGE SCHOOL</t>
  </si>
  <si>
    <t>DARLINGFORD</t>
  </si>
  <si>
    <t>CYPRESS RIVER COLONY</t>
  </si>
  <si>
    <t>CYPRESS RIVER</t>
  </si>
  <si>
    <t>1360 REDWOOD AVENUE</t>
  </si>
  <si>
    <t>90 CHEMIN ARENA</t>
  </si>
  <si>
    <t>SAINTE-ANNE</t>
  </si>
  <si>
    <t>319 SELKIRK AVENUE</t>
  </si>
  <si>
    <t>2221 KING EDWARD STREET</t>
  </si>
  <si>
    <t>181 SANSOME AVENUE</t>
  </si>
  <si>
    <t>129 LOCKPORT ROAD</t>
  </si>
  <si>
    <t>LOCKPORT</t>
  </si>
  <si>
    <t>BOX 176</t>
  </si>
  <si>
    <t>BOX 7</t>
  </si>
  <si>
    <t>OAK LAKE</t>
  </si>
  <si>
    <t>510 HAY STREET</t>
  </si>
  <si>
    <t>190 HOUDE DRIVE</t>
  </si>
  <si>
    <t>550 ROBERTSON STREET</t>
  </si>
  <si>
    <t>205 HILLMAN AVENUE</t>
  </si>
  <si>
    <t>FORREST</t>
  </si>
  <si>
    <t>429 SMITH AVENUE</t>
  </si>
  <si>
    <t>PLUMAS</t>
  </si>
  <si>
    <t>RUSSELL</t>
  </si>
  <si>
    <t>DEERBOINE COLONY</t>
  </si>
  <si>
    <t>R. R. #1</t>
  </si>
  <si>
    <t>ALEXANDER</t>
  </si>
  <si>
    <t>605 RENFREW STREET</t>
  </si>
  <si>
    <t>RIVERSIDE COLONY</t>
  </si>
  <si>
    <t>BOX 1360</t>
  </si>
  <si>
    <t>OPASKWAYAK EDUCATION AUTHORITY</t>
  </si>
  <si>
    <t>BOX 10160</t>
  </si>
  <si>
    <t>OPASKWAYAK</t>
  </si>
  <si>
    <t>251 MCIVOR AVENUE</t>
  </si>
  <si>
    <t>367 HAWTHORNE AVENUE</t>
  </si>
  <si>
    <t>691 MONTROSE STREET</t>
  </si>
  <si>
    <t>509 GREY STREET</t>
  </si>
  <si>
    <t>400 DONWOOD DRIVE</t>
  </si>
  <si>
    <t>323 EMERSON STREET</t>
  </si>
  <si>
    <t>BOX 869</t>
  </si>
  <si>
    <t>BOX 690</t>
  </si>
  <si>
    <t>6691 RANNOCK AVENUE</t>
  </si>
  <si>
    <t>295 SUTTON AVENUE</t>
  </si>
  <si>
    <t>505 BREWSTER STREET</t>
  </si>
  <si>
    <t>SOMMERFELD COLONY (HIGH BLUFF)</t>
  </si>
  <si>
    <t>1020 BRANDON AVENUE</t>
  </si>
  <si>
    <t>47 HERITAGE BOULEVARD</t>
  </si>
  <si>
    <t>43 WHITEHALL BOULEVARD</t>
  </si>
  <si>
    <t>545 ALEXANDER AVENUE</t>
  </si>
  <si>
    <t>385 CORK AVENUE</t>
  </si>
  <si>
    <t>361 RUE SENEZ</t>
  </si>
  <si>
    <t>BOX 396</t>
  </si>
  <si>
    <t>270 FLORA AVENUE</t>
  </si>
  <si>
    <t>500 REDONDA STREET</t>
  </si>
  <si>
    <t>BOX 239</t>
  </si>
  <si>
    <t>1900 PORTAGE AVENUE</t>
  </si>
  <si>
    <t>831 BEAVERHILL BOULEVARD</t>
  </si>
  <si>
    <t>795 PRINCE RUPERT AVENUE</t>
  </si>
  <si>
    <t>43 BEAUDRY STREET</t>
  </si>
  <si>
    <t>LA SALLE</t>
  </si>
  <si>
    <t>BOX 90</t>
  </si>
  <si>
    <t>DUCK BAY</t>
  </si>
  <si>
    <t>2300 AVENUE CORYDON</t>
  </si>
  <si>
    <t>150 CHEMIN HOWDEN</t>
  </si>
  <si>
    <t>552 ST. ANNE'S ROAD</t>
  </si>
  <si>
    <t>LOWE FARM</t>
  </si>
  <si>
    <t>BOX 519</t>
  </si>
  <si>
    <t>1555 WALL STREET</t>
  </si>
  <si>
    <t>442 SCOTIA STREET</t>
  </si>
  <si>
    <t>430 MORRIS AVENUE</t>
  </si>
  <si>
    <t>TADOULE LAKE</t>
  </si>
  <si>
    <t>1400 ROTHESAY STREET</t>
  </si>
  <si>
    <t>600 HOKA STREET</t>
  </si>
  <si>
    <t>744 RUE LANGEVIN</t>
  </si>
  <si>
    <t>BOX 3140</t>
  </si>
  <si>
    <t>R. R. #3</t>
  </si>
  <si>
    <t>LEAF RAPIDS</t>
  </si>
  <si>
    <t xml:space="preserve"> Heyes Elementary</t>
  </si>
  <si>
    <t xml:space="preserve"> Minitonas Early Years School</t>
  </si>
  <si>
    <t xml:space="preserve"> Minitonas Middle Years School</t>
  </si>
  <si>
    <t xml:space="preserve"> Swan Valley Regional Secondary School</t>
  </si>
  <si>
    <t xml:space="preserve"> Taylor Elementary</t>
  </si>
  <si>
    <t xml:space="preserve"> Boissevain School</t>
  </si>
  <si>
    <t xml:space="preserve"> Can Am Colony School</t>
  </si>
  <si>
    <t xml:space="preserve"> Holmfield Colony School</t>
  </si>
  <si>
    <t xml:space="preserve"> Killarney School</t>
  </si>
  <si>
    <t xml:space="preserve"> Mayfair Colony School</t>
  </si>
  <si>
    <t xml:space="preserve"> Minto School</t>
  </si>
  <si>
    <t xml:space="preserve"> Wellwood School</t>
  </si>
  <si>
    <t xml:space="preserve"> Alonsa School</t>
  </si>
  <si>
    <t xml:space="preserve"> École Laurier</t>
  </si>
  <si>
    <t xml:space="preserve"> Glenella School</t>
  </si>
  <si>
    <t xml:space="preserve"> Grass River School</t>
  </si>
  <si>
    <t xml:space="preserve"> Parkview School</t>
  </si>
  <si>
    <t xml:space="preserve"> Ste. Rose School</t>
  </si>
  <si>
    <t xml:space="preserve"> Maple Leaf Elementary School</t>
  </si>
  <si>
    <t xml:space="preserve"> Minnewasta School</t>
  </si>
  <si>
    <t xml:space="preserve"> Morden Collegiate</t>
  </si>
  <si>
    <t xml:space="preserve"> Morden Middle School</t>
  </si>
  <si>
    <t xml:space="preserve"> Andrew Mynarski V.C. School</t>
  </si>
  <si>
    <t xml:space="preserve"> Argyle Alternative High School</t>
  </si>
  <si>
    <t xml:space="preserve"> Brock-Corydon School</t>
  </si>
  <si>
    <t xml:space="preserve"> Carpathia School</t>
  </si>
  <si>
    <t xml:space="preserve"> Cecil Rhodes School</t>
  </si>
  <si>
    <t xml:space="preserve"> Champlain School</t>
  </si>
  <si>
    <t xml:space="preserve"> Children Of The Earth High School</t>
  </si>
  <si>
    <t xml:space="preserve"> Churchill High</t>
  </si>
  <si>
    <t xml:space="preserve"> Clifton School</t>
  </si>
  <si>
    <t xml:space="preserve"> Collège Churchill</t>
  </si>
  <si>
    <t xml:space="preserve"> Daniel Mcintyre Collegiate Institute</t>
  </si>
  <si>
    <t xml:space="preserve"> David Livingstone School</t>
  </si>
  <si>
    <t xml:space="preserve"> Dufferin School</t>
  </si>
  <si>
    <t xml:space="preserve"> Earl Grey School</t>
  </si>
  <si>
    <t xml:space="preserve"> École La Vérendrye Immersion</t>
  </si>
  <si>
    <t xml:space="preserve"> École Riverbend Community School</t>
  </si>
  <si>
    <t xml:space="preserve"> Elwick Community School</t>
  </si>
  <si>
    <t xml:space="preserve"> Forest Park School</t>
  </si>
  <si>
    <t xml:space="preserve"> Garden City Collegiate</t>
  </si>
  <si>
    <t xml:space="preserve"> Governor Semple School</t>
  </si>
  <si>
    <t xml:space="preserve"> H. C. Avery Middle School</t>
  </si>
  <si>
    <t xml:space="preserve"> Collège Pierre-Elliott-Trudeau</t>
  </si>
  <si>
    <t xml:space="preserve"> Donwood School</t>
  </si>
  <si>
    <t xml:space="preserve"> Dr. F.W.L. Hamilton School</t>
  </si>
  <si>
    <t xml:space="preserve"> École Centrale</t>
  </si>
  <si>
    <t xml:space="preserve"> École Regent Park</t>
  </si>
  <si>
    <t xml:space="preserve"> Hampstead School</t>
  </si>
  <si>
    <t xml:space="preserve"> Harold Hatcher School</t>
  </si>
  <si>
    <t xml:space="preserve"> O. V. Jewitt Elementary</t>
  </si>
  <si>
    <t xml:space="preserve"> R. F. Morrison School</t>
  </si>
  <si>
    <t xml:space="preserve"> Seven Oaks Middle School</t>
  </si>
  <si>
    <t xml:space="preserve"> Victory School</t>
  </si>
  <si>
    <t xml:space="preserve">COMMUNITY </t>
  </si>
  <si>
    <t xml:space="preserve"> Thomas Greenway Middle Years School</t>
  </si>
  <si>
    <t xml:space="preserve"> Treherne Collegiate</t>
  </si>
  <si>
    <t xml:space="preserve"> Treherne Elementary</t>
  </si>
  <si>
    <t xml:space="preserve"> Valleyview School</t>
  </si>
  <si>
    <t xml:space="preserve"> West Valley Elementary</t>
  </si>
  <si>
    <t xml:space="preserve"> Westmount School Complex</t>
  </si>
  <si>
    <t xml:space="preserve"> Whistling Wind School</t>
  </si>
  <si>
    <t xml:space="preserve"> Willow Creek Colony School</t>
  </si>
  <si>
    <t xml:space="preserve"> Windy Bay School</t>
  </si>
  <si>
    <t xml:space="preserve"> Albright School</t>
  </si>
  <si>
    <t xml:space="preserve"> Domain Elementary</t>
  </si>
  <si>
    <t xml:space="preserve"> École Héritage Immersion</t>
  </si>
  <si>
    <t xml:space="preserve"> École Saint-Malo School</t>
  </si>
  <si>
    <t xml:space="preserve"> Inst. Coll. Saint-Pierre</t>
  </si>
  <si>
    <t xml:space="preserve"> J. A. Cuddy Elementary</t>
  </si>
  <si>
    <t xml:space="preserve"> Lowe Farm School</t>
  </si>
  <si>
    <t xml:space="preserve"> Morris School</t>
  </si>
  <si>
    <t xml:space="preserve"> Oak Bluff Community School</t>
  </si>
  <si>
    <t xml:space="preserve"> Peace Valley School</t>
  </si>
  <si>
    <t xml:space="preserve"> Rosenort School</t>
  </si>
  <si>
    <t xml:space="preserve"> Sanford Collegiate</t>
  </si>
  <si>
    <t xml:space="preserve"> Starbuck School</t>
  </si>
  <si>
    <t xml:space="preserve"> Suncrest Colony School</t>
  </si>
  <si>
    <t xml:space="preserve"> Vermillion Colony School</t>
  </si>
  <si>
    <t>Total</t>
  </si>
  <si>
    <t>BO</t>
  </si>
  <si>
    <t>FR</t>
  </si>
  <si>
    <t>PO</t>
  </si>
  <si>
    <t>RO</t>
  </si>
  <si>
    <t>SO</t>
  </si>
  <si>
    <t>ST</t>
  </si>
  <si>
    <t>SW</t>
  </si>
  <si>
    <t>TR</t>
  </si>
  <si>
    <t>TM</t>
  </si>
  <si>
    <t>535 PARK STREET</t>
  </si>
  <si>
    <t>491 MUNROE AVENUE</t>
  </si>
  <si>
    <t>351 HAROLD AVENUE WEST</t>
  </si>
  <si>
    <t>361 KENT ROAD</t>
  </si>
  <si>
    <t>BOX 397</t>
  </si>
  <si>
    <t>GILBERT PLAINS</t>
  </si>
  <si>
    <t>GOD'S RIVER</t>
  </si>
  <si>
    <t>485 MEADOWOOD DRIVE</t>
  </si>
  <si>
    <t>CASE POSTALE 250</t>
  </si>
  <si>
    <t>45 AVENUE NOTRE-DAME OUEST</t>
  </si>
  <si>
    <t>BOX 312</t>
  </si>
  <si>
    <t>KOLA</t>
  </si>
  <si>
    <t>245 QUEENSTON STREET</t>
  </si>
  <si>
    <t>P.O. BOX 157</t>
  </si>
  <si>
    <t>POWERVIEW</t>
  </si>
  <si>
    <t>HILLSIDE COLONY</t>
  </si>
  <si>
    <t>JUSTICE</t>
  </si>
  <si>
    <t>BOX 344</t>
  </si>
  <si>
    <t>BERENS RIVER</t>
  </si>
  <si>
    <t>WANIPIGOW</t>
  </si>
  <si>
    <t>WABOWDEN</t>
  </si>
  <si>
    <t>306 JUNIPER DRIVE</t>
  </si>
  <si>
    <t>132 LUSTED AVENUE</t>
  </si>
  <si>
    <t>1105 WINONA STREET</t>
  </si>
  <si>
    <t>STEVENSON ISLAND</t>
  </si>
  <si>
    <t>515 PORTAGE AVENUE</t>
  </si>
  <si>
    <t>WILD ROSE SCHOOL</t>
  </si>
  <si>
    <t>STE. MARIE SCHOOL</t>
  </si>
  <si>
    <t>LT. COL. BARKER V.C. SCHOOL</t>
  </si>
  <si>
    <t>WASKADA SCHOOL</t>
  </si>
  <si>
    <t>RIVER ELM SCHOOL</t>
  </si>
  <si>
    <t>MACGREGOR COLLEGIATE</t>
  </si>
  <si>
    <t>ATHLONE SCHOOL</t>
  </si>
  <si>
    <t>BRUCE MIDDLE SCHOOL</t>
  </si>
  <si>
    <t>VICTOR MAGER SCHOOL</t>
  </si>
  <si>
    <t>CRYSTAL SPRINGS SCHOOL</t>
  </si>
  <si>
    <t>MINTO SCHOOL</t>
  </si>
  <si>
    <t>ROYAL SCHOOL</t>
  </si>
  <si>
    <t>ELKHORN SCHOOL</t>
  </si>
  <si>
    <t>ST. MARY'S ACADEMY</t>
  </si>
  <si>
    <t>LUXTON SCHOOL</t>
  </si>
  <si>
    <t>VICTORIA-ALBERT SCHOOL</t>
  </si>
  <si>
    <t>CHRIST THE KING SCHOOL</t>
  </si>
  <si>
    <t>SPRINGFIELD COLLEGIATE</t>
  </si>
  <si>
    <t>SMITH-JACKSON SCHOOL</t>
  </si>
  <si>
    <t>BENITO SCHOOL</t>
  </si>
  <si>
    <t>SIOUX VALLEY SCHOOL</t>
  </si>
  <si>
    <t>STRATHCONA SCHOOL</t>
  </si>
  <si>
    <t>TEULON ELEMENTARY</t>
  </si>
  <si>
    <t>WESTWOOD ELEMENTARY</t>
  </si>
  <si>
    <t>GLADSTONE SCHOOL</t>
  </si>
  <si>
    <t>WINNIPEG ADULT EDUCATION CENTRE</t>
  </si>
  <si>
    <t>RYERSON ELEMENTARY</t>
  </si>
  <si>
    <t>MINNEDOSA COLLEGIATE</t>
  </si>
  <si>
    <t>SAGKEENG CONSOLIDATED SCHOOL</t>
  </si>
  <si>
    <t>STEVENSON SCHOOL</t>
  </si>
  <si>
    <t>WEST ST. PAUL SCHOOL</t>
  </si>
  <si>
    <t>LAKE CENTRE MENNONITE FELLOWSHIP SCH.</t>
  </si>
  <si>
    <t>WESTGROVE SCHOOL</t>
  </si>
  <si>
    <t>SOUTHWOOD SCHOOL</t>
  </si>
  <si>
    <t>MIAMI SCHOOL</t>
  </si>
  <si>
    <t>MINEGOZIIBE ANISHINABE SCHOOL</t>
  </si>
  <si>
    <t>HEDGES MIDDLE SCHOOL</t>
  </si>
  <si>
    <t>HAMPSTEAD SCHOOL</t>
  </si>
  <si>
    <t>BOISSEVAIN SCHOOL</t>
  </si>
  <si>
    <t>BROCHET SCHOOL</t>
  </si>
  <si>
    <t>IMMACULATE HEART OF MARY SCHOOL</t>
  </si>
  <si>
    <t>960 WOLSELEY AVENUE</t>
  </si>
  <si>
    <t>525 AGNES STREET</t>
  </si>
  <si>
    <t>MOOSEHORN</t>
  </si>
  <si>
    <t>RIVERDALE COLONY</t>
  </si>
  <si>
    <t>BOX 39</t>
  </si>
  <si>
    <t>ERICKSON</t>
  </si>
  <si>
    <t>BARROWS JUNCTION</t>
  </si>
  <si>
    <t>320 MOUNTAIN AVENUE</t>
  </si>
  <si>
    <t>661 DAKOTA STREET</t>
  </si>
  <si>
    <t>CASE POSTALE 188</t>
  </si>
  <si>
    <t>ST. PIERRE-JOLYS</t>
  </si>
  <si>
    <t>239 HARROW STREET</t>
  </si>
  <si>
    <t>265 GREY STREET</t>
  </si>
  <si>
    <t>2200 GRANT AVENUE</t>
  </si>
  <si>
    <t>188 ST. MARY'S ROAD</t>
  </si>
  <si>
    <t>516 STANLEY AVENUE</t>
  </si>
  <si>
    <t>500 - 7TH AVENUE N.W.</t>
  </si>
  <si>
    <t>CORMORANT</t>
  </si>
  <si>
    <t>VALLEYVIEW COLONY</t>
  </si>
  <si>
    <t>BOX 119</t>
  </si>
  <si>
    <t>WELLWOOD COLONY</t>
  </si>
  <si>
    <t>BOX 603</t>
  </si>
  <si>
    <t>C.F.B.SHILO</t>
  </si>
  <si>
    <t>SHILO</t>
  </si>
  <si>
    <t>253 MAPLEWOOD AVENUE</t>
  </si>
  <si>
    <t>845 CONCORDIA AVENUE</t>
  </si>
  <si>
    <t>410 - 6TH AVENUE N.E.</t>
  </si>
  <si>
    <t>275 CHURCH AVENUE</t>
  </si>
  <si>
    <t>405 PARR STREET</t>
  </si>
  <si>
    <t>25 PLACE REGINA</t>
  </si>
  <si>
    <t>BOX 749</t>
  </si>
  <si>
    <t>ASPENHEIM COLONY</t>
  </si>
  <si>
    <t>CASE POSTALE 100</t>
  </si>
  <si>
    <t>LAURIER</t>
  </si>
  <si>
    <t>150 PACIFIC AVENUE</t>
  </si>
  <si>
    <t>115 GREEN STREET</t>
  </si>
  <si>
    <t>750 WOLSELEY AVENUE</t>
  </si>
  <si>
    <t>505 CHALMERS AVENUE</t>
  </si>
  <si>
    <t>95 BOURNAIS DRIVE</t>
  </si>
  <si>
    <t>CASE POSTALE 490</t>
  </si>
  <si>
    <t>377 RUE SABOURIN</t>
  </si>
  <si>
    <t>SAINT-PIERRE-JOLYS</t>
  </si>
  <si>
    <t>BOX 269</t>
  </si>
  <si>
    <t>BOX 510</t>
  </si>
  <si>
    <t>296 CHEMIN SPEERS</t>
  </si>
  <si>
    <t>573 - 2ND AVENUE N</t>
  </si>
  <si>
    <t>715 MCDIARMID DRIVE</t>
  </si>
  <si>
    <t>WHITESHELL COLONY</t>
  </si>
  <si>
    <t>RIVER HILLS</t>
  </si>
  <si>
    <t xml:space="preserve"> Interdivisional Student Services</t>
  </si>
  <si>
    <t xml:space="preserve"> Isaac Brock School</t>
  </si>
  <si>
    <t xml:space="preserve"> Isaac Newton School</t>
  </si>
  <si>
    <t xml:space="preserve"> J. B. Mitchell School</t>
  </si>
  <si>
    <t xml:space="preserve"> John M. King School</t>
  </si>
  <si>
    <t xml:space="preserve"> Kelvin High</t>
  </si>
  <si>
    <t xml:space="preserve"> Kent Road School</t>
  </si>
  <si>
    <t xml:space="preserve"> King Edward Community School</t>
  </si>
  <si>
    <t xml:space="preserve"> Acadia Colony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</si>
  <si>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</si>
  <si>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</si>
  <si>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</si>
  <si>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</si>
  <si>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</si>
  <si>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</si>
  <si>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</si>
  <si>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</si>
  <si>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</si>
  <si>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Rolling Acres School</t>
  </si>
  <si>
    <t xml:space="preserve"> Spruce Woods School</t>
  </si>
  <si>
    <t xml:space="preserve"> Twilight Colony School</t>
  </si>
  <si>
    <t xml:space="preserve"> Willerton School</t>
  </si>
  <si>
    <t xml:space="preserve"> SUB-TOTAL</t>
  </si>
  <si>
    <t>SANFORD COLLEGIATE</t>
  </si>
  <si>
    <t>HEYES ELEMENTARY</t>
  </si>
  <si>
    <t>GLENELM SCHOOL</t>
  </si>
  <si>
    <t>PHOENIX SCHOOL</t>
  </si>
  <si>
    <t xml:space="preserve"> Arborg Collegiate</t>
  </si>
  <si>
    <t xml:space="preserve"> Arborg Early/Middle Years School</t>
  </si>
  <si>
    <t xml:space="preserve"> Gimli High School</t>
  </si>
  <si>
    <t xml:space="preserve"> Riverton Collegiate</t>
  </si>
  <si>
    <t xml:space="preserve"> Riverton Early Middle Years School</t>
  </si>
  <si>
    <t xml:space="preserve"> Sigurbjorg Stefansson Early School</t>
  </si>
  <si>
    <t xml:space="preserve"> Winnipeg Beach School</t>
  </si>
  <si>
    <t xml:space="preserve"> Hapnot Collegiate</t>
  </si>
  <si>
    <t xml:space="preserve"> Many Faces Education Centre</t>
  </si>
  <si>
    <t xml:space="preserve"> Ruth Betts School</t>
  </si>
  <si>
    <t>%</t>
  </si>
  <si>
    <t>9 TERRACE AVENUE</t>
  </si>
  <si>
    <t>FLIN FLON, MANITOBA   R8A 1S2</t>
  </si>
  <si>
    <t>Schools</t>
  </si>
  <si>
    <t xml:space="preserve"> Boundary Lane Colony School</t>
  </si>
  <si>
    <t xml:space="preserve"> Elkhorn School</t>
  </si>
  <si>
    <t xml:space="preserve"> Goulter School</t>
  </si>
  <si>
    <t xml:space="preserve"> Kola School</t>
  </si>
  <si>
    <t xml:space="preserve"> Mary Montgomery School</t>
  </si>
  <si>
    <t xml:space="preserve"> Oak Lake Community School</t>
  </si>
  <si>
    <t xml:space="preserve"> Plainview Colony School</t>
  </si>
  <si>
    <t xml:space="preserve"> Reston Collegiate</t>
  </si>
  <si>
    <t xml:space="preserve"> Virden Collegiate</t>
  </si>
  <si>
    <t xml:space="preserve"> Virden Junior High</t>
  </si>
  <si>
    <t xml:space="preserve"> Berens River School</t>
  </si>
  <si>
    <t xml:space="preserve"> Jack River School</t>
  </si>
  <si>
    <t xml:space="preserve"> Mallard School</t>
  </si>
  <si>
    <t xml:space="preserve"> New Haven School</t>
  </si>
  <si>
    <t xml:space="preserve"> Omega School</t>
  </si>
  <si>
    <t xml:space="preserve"> Prairie Blossom School</t>
  </si>
  <si>
    <t xml:space="preserve"> R. W. Bobby Bend School</t>
  </si>
  <si>
    <t xml:space="preserve"> Rock Lake School</t>
  </si>
  <si>
    <t>BARRICKMAN COLONY SCHOOL</t>
  </si>
  <si>
    <t>CARMAN ELEMENTARY</t>
  </si>
  <si>
    <t>TREHERNE COLLEGIATE</t>
  </si>
  <si>
    <t>WILLIAM MORTON COLLEGIATE</t>
  </si>
  <si>
    <t>FORREST ELEMENTARY</t>
  </si>
  <si>
    <t>STONEWALL CENTENNIAL SCHOOL</t>
  </si>
  <si>
    <t>VINCENT MASSEY HIGH</t>
  </si>
  <si>
    <t>GROSS COLONY SCHOOL</t>
  </si>
  <si>
    <t>BOTHWELL SCHOOL</t>
  </si>
  <si>
    <t>MORDEN MIDDLE SCHOOL</t>
  </si>
  <si>
    <t>GILBERT PLAINS COLLEGIATE INSTITUTE</t>
  </si>
  <si>
    <t>WATERHEN SCHOOL</t>
  </si>
  <si>
    <t>BROCK-CORYDON SCHOOL</t>
  </si>
  <si>
    <t>OAK BLUFF COMMUNITY SCHOOL</t>
  </si>
  <si>
    <t>STRATHMILLAN SCHOOL</t>
  </si>
  <si>
    <t>ROBERT SMITH ELEMENTARY</t>
  </si>
  <si>
    <t>MULLER SCHOOL</t>
  </si>
  <si>
    <t>SHADY OAK CHRISTIAN SCHOOL</t>
  </si>
  <si>
    <t>PARKVIEW SCHOOL</t>
  </si>
  <si>
    <t>ALEXANDER SCHOOL</t>
  </si>
  <si>
    <t>MARY MONTGOMERY SCHOOL</t>
  </si>
  <si>
    <t>DUKE OF MARLBOROUGH SCHOOL</t>
  </si>
  <si>
    <t>PINAWA SECONDARY SCHOOL</t>
  </si>
  <si>
    <t>WARREN COLLEGIATE</t>
  </si>
  <si>
    <t>GLENBORO SCHOOL</t>
  </si>
  <si>
    <t>SAN ANTONIO SCHOOL</t>
  </si>
  <si>
    <t>GINEW SCHOOL</t>
  </si>
  <si>
    <t>CHANCELLOR ELEMENTARY</t>
  </si>
  <si>
    <t>ERICKSON ELEMENTARY</t>
  </si>
  <si>
    <t>MAPLE LEAF ELEMENTARY SCHOOL</t>
  </si>
  <si>
    <t>ROBERT H. SMITH SCHOOL</t>
  </si>
  <si>
    <t>ONANOLE ELEMENTARY</t>
  </si>
  <si>
    <t>JACK RIVER SCHOOL</t>
  </si>
  <si>
    <t>DIAGNOSTIC LEARNING CENTRE</t>
  </si>
  <si>
    <t>CHIEF CLIFFORD LYNXLEG ANISHINABE SCHOOL</t>
  </si>
  <si>
    <t xml:space="preserve"> École Communautaire Réal-Bérard</t>
  </si>
  <si>
    <t xml:space="preserve"> École Communautaire Saint-Georges</t>
  </si>
  <si>
    <t xml:space="preserve"> École Jours De Plaine</t>
  </si>
  <si>
    <t xml:space="preserve"> École La Source</t>
  </si>
  <si>
    <t xml:space="preserve"> École Lacerte</t>
  </si>
  <si>
    <t xml:space="preserve"> École Lagimodière</t>
  </si>
  <si>
    <t xml:space="preserve"> École Noël-Ritchot</t>
  </si>
  <si>
    <t xml:space="preserve"> École Pointe-Des-Chênes</t>
  </si>
  <si>
    <t xml:space="preserve"> École Précieux-Sang</t>
  </si>
  <si>
    <t xml:space="preserve"> École Régionale Saint-Jean-Baptiste</t>
  </si>
  <si>
    <t xml:space="preserve"> École Roméo-Dallaire</t>
  </si>
  <si>
    <t xml:space="preserve"> École Sainte-Agathe</t>
  </si>
  <si>
    <t xml:space="preserve"> École Saint-Joachim</t>
  </si>
  <si>
    <t xml:space="preserve"> École Saint-Lazare</t>
  </si>
  <si>
    <t xml:space="preserve"> École Taché</t>
  </si>
  <si>
    <t>EDELWEISS SCHOOL</t>
  </si>
  <si>
    <t>KELSEY COMMUNITY SCHOOL</t>
  </si>
  <si>
    <t>CASA MONTESSORI AND ORFF SCHOOL</t>
  </si>
  <si>
    <t>77 LUMBER AVENUE</t>
  </si>
  <si>
    <t>715 RUE WIGINTON</t>
  </si>
  <si>
    <t>619 - 4TH STREET EAST</t>
  </si>
  <si>
    <t>1095 CHEMIN SAINTE-ANNE</t>
  </si>
  <si>
    <t xml:space="preserve"> Rosser School</t>
  </si>
  <si>
    <t>DOUGLAS ELEMENTARY</t>
  </si>
  <si>
    <t>LOUIS RIEL S.D. ARTS AND TECHNOLOGY CTR.</t>
  </si>
  <si>
    <t>GREENLAND SCHOOL</t>
  </si>
  <si>
    <t>EMERSON ELEMENTARY</t>
  </si>
  <si>
    <t>HAPPY THOUGHT SCHOOL</t>
  </si>
  <si>
    <t>WOODLAWN SCHOOL</t>
  </si>
  <si>
    <t>J. M. YOUNG SCHOOL</t>
  </si>
  <si>
    <t>RORKETON SCHOOL</t>
  </si>
  <si>
    <t>NATURE VALLEY COLONY SCHOOL</t>
  </si>
  <si>
    <t>NORDALE SCHOOL</t>
  </si>
  <si>
    <t>OAK BANK ELEMENTARY</t>
  </si>
  <si>
    <t>8</t>
  </si>
  <si>
    <t>9</t>
  </si>
  <si>
    <t>10</t>
  </si>
  <si>
    <t>12</t>
  </si>
  <si>
    <t>MCCREARY SCHOOL</t>
  </si>
  <si>
    <t>HENDERSON ELEMENTARY</t>
  </si>
  <si>
    <t>GOULTER SCHOOL</t>
  </si>
  <si>
    <t>OAKENWALD SCHOOL</t>
  </si>
  <si>
    <t>BOYNE VIEW SCHOOL</t>
  </si>
  <si>
    <t>GENERAL BYNG SCHOOL</t>
  </si>
  <si>
    <t>ST. MAURICE SCHOOL</t>
  </si>
  <si>
    <t>MILES MACDONELL COLLEGIATE</t>
  </si>
  <si>
    <t>KLEEFELD SCHOOL</t>
  </si>
  <si>
    <t>OAKVILLE SCHOOL</t>
  </si>
  <si>
    <t>TREHERNE ELEMENTARY</t>
  </si>
  <si>
    <t>COMMUNITY BIBLE FELLOWSHIP CHRISTIAN</t>
  </si>
  <si>
    <t>EBB AND FLOW SCHOOL</t>
  </si>
  <si>
    <t>OUR LADY OF VICTORY SCHOOL</t>
  </si>
  <si>
    <t>ST. CHARLES INTERPAROCHIAL SCHOOL</t>
  </si>
  <si>
    <t>J. H. BRUNS COLLEGIATE</t>
  </si>
  <si>
    <t>SOURIS SCHOOL</t>
  </si>
  <si>
    <t>WELLINGTON SCHOOL</t>
  </si>
  <si>
    <t>VOYAGEUR SCHOOL</t>
  </si>
  <si>
    <t>ST. BONIFACE DIOCESAN HIGH SCHOOL</t>
  </si>
  <si>
    <t>SCOTT BATEMAN MIDDLE SCHOOL</t>
  </si>
  <si>
    <t>R.H.G. BONNYCASTLE SCHOOL</t>
  </si>
  <si>
    <t>PRINCE EDWARD SCHOOL</t>
  </si>
  <si>
    <t>JOHN DE GRAFF SCHOOL</t>
  </si>
  <si>
    <t>GILLIS SCHOOL</t>
  </si>
  <si>
    <t>FORT LA REINE SCHOOL</t>
  </si>
  <si>
    <t>J. R. REID SCHOOL</t>
  </si>
  <si>
    <t>MATHESON ISLAND SCHOOL</t>
  </si>
  <si>
    <t>CARPATHIA SCHOOL</t>
  </si>
  <si>
    <t>LAIDLAW SCHOOL</t>
  </si>
  <si>
    <t>IMMANUEL CHRISTIAN SCHOOL</t>
  </si>
  <si>
    <t>HAMIOTA ELEMENTARY</t>
  </si>
  <si>
    <t>GRAND RAPIDS SCHOOL</t>
  </si>
  <si>
    <t>JULIE LINDAL SCHOOL</t>
  </si>
  <si>
    <t>WESTON SCHOOL</t>
  </si>
  <si>
    <t>FORT RICHMOND COLLEGIATE</t>
  </si>
  <si>
    <t>GROSSE ISLE SCHOOL</t>
  </si>
  <si>
    <t>LIGHTLY SCHOOL</t>
  </si>
  <si>
    <t>WESTGATE MENNONITE COLLEGIATE</t>
  </si>
  <si>
    <t xml:space="preserve"> Westroc School</t>
  </si>
  <si>
    <t xml:space="preserve"> Woodland Colony School</t>
  </si>
  <si>
    <t xml:space="preserve"> Yellowquill School</t>
  </si>
  <si>
    <t xml:space="preserve"> Barrickman Colony School</t>
  </si>
  <si>
    <t xml:space="preserve"> Bon Homme Colony School</t>
  </si>
  <si>
    <t xml:space="preserve"> Boyne View School</t>
  </si>
  <si>
    <t xml:space="preserve"> Carman Collegiate</t>
  </si>
  <si>
    <t xml:space="preserve"> Carman Elementary</t>
  </si>
  <si>
    <t xml:space="preserve"> Clearview Colony School</t>
  </si>
  <si>
    <t xml:space="preserve"> École Saint-Eustache</t>
  </si>
  <si>
    <t xml:space="preserve"> Landmark Collegiate</t>
  </si>
  <si>
    <t xml:space="preserve"> Landmark Elementary School</t>
  </si>
  <si>
    <t xml:space="preserve"> Mitchell Elementary School</t>
  </si>
  <si>
    <t xml:space="preserve"> Mitchell Middle School</t>
  </si>
  <si>
    <t xml:space="preserve"> Niverville Collegiate</t>
  </si>
  <si>
    <t xml:space="preserve"> Niverville Elementary</t>
  </si>
  <si>
    <t xml:space="preserve"> South Oaks Elementary</t>
  </si>
  <si>
    <t xml:space="preserve"> Southwood School</t>
  </si>
  <si>
    <t xml:space="preserve"> Steinbach Junior High</t>
  </si>
  <si>
    <t xml:space="preserve"> Steinbach Regional Secondary</t>
  </si>
  <si>
    <t xml:space="preserve"> Woodlawn School</t>
  </si>
  <si>
    <t>PRAIRIE ROSE SCHOOL DIVISION</t>
  </si>
  <si>
    <t>RE</t>
  </si>
  <si>
    <t xml:space="preserve"> Elm Creek School</t>
  </si>
  <si>
    <t xml:space="preserve"> Iberville Colony School</t>
  </si>
  <si>
    <t xml:space="preserve"> James Valley Colony School</t>
  </si>
  <si>
    <t xml:space="preserve"> Lakeside Colony School</t>
  </si>
  <si>
    <t xml:space="preserve"> John De Graff School</t>
  </si>
  <si>
    <t xml:space="preserve"> John G. Stewart School</t>
  </si>
  <si>
    <t xml:space="preserve"> John Henderson Junior High</t>
  </si>
  <si>
    <t xml:space="preserve"> John Pritchard School</t>
  </si>
  <si>
    <t xml:space="preserve"> John W. Gunn Middle School</t>
  </si>
  <si>
    <t>OAK RIVER COLONY SCHOOL</t>
  </si>
  <si>
    <t>TURTLE MOUNTAIN SCH. DIV. SUMMER SCHOOL</t>
  </si>
  <si>
    <t>MALLARD SCHOOL</t>
  </si>
  <si>
    <t>LIGHTHOUSE CHRISTIAN SCHOOL</t>
  </si>
  <si>
    <t>TWIN RIVERS COUNTRY SCHOOL</t>
  </si>
  <si>
    <t>EDRANS CHRISTIAN SCHOOL</t>
  </si>
  <si>
    <t>GREEN ACRES COLONY HIGH SCHOOL</t>
  </si>
  <si>
    <t>ISLAND LAKES COMMUNITY SCHOOL</t>
  </si>
  <si>
    <t>KOLA COMMUNITY SCHOOL</t>
  </si>
  <si>
    <t>NISICHAWAYASIHK NEYO OHTINWAK COLLEGIATE</t>
  </si>
  <si>
    <t>ACADIA COLONY SCHOOL</t>
  </si>
  <si>
    <t>SIGURBJORG STEFANSSON EARLY SCHOOL</t>
  </si>
  <si>
    <t>PEONAN POINT SCHOOL</t>
  </si>
  <si>
    <t>SILVERWINDS SCHOOL</t>
  </si>
  <si>
    <t>CHRIST FULL GOSPEL ACADEMY</t>
  </si>
  <si>
    <t>MITCHELL MIDDLE SCHOOL</t>
  </si>
  <si>
    <t>GRAY ACADEMY OF JEWISH EDUCATION</t>
  </si>
  <si>
    <t>HELEN BETTY OSBORNE ININIW EDU. RES. CTR</t>
  </si>
  <si>
    <t>BRANDON SCHOOL DIVISION SUMMER SCHOOL</t>
  </si>
  <si>
    <t>BEHAVIOURAL HEALTH FOUNDATION</t>
  </si>
  <si>
    <t>ROLLING ACRES SCHOOL</t>
  </si>
  <si>
    <t>CAN AM COLONY SCHOOL</t>
  </si>
  <si>
    <t>WE</t>
  </si>
  <si>
    <t>WI</t>
  </si>
  <si>
    <t>FRONTIER SCHOOL DIVISION</t>
  </si>
  <si>
    <t>LR</t>
  </si>
  <si>
    <t>LOUIS RIEL SCHOOL DIVISION</t>
  </si>
  <si>
    <t>MO</t>
  </si>
  <si>
    <t>MOUNTAIN VIEW SCHOOL DIVISION</t>
  </si>
  <si>
    <t>PA</t>
  </si>
  <si>
    <t>PARK WEST SCHOOL DIVISION</t>
  </si>
  <si>
    <t>PE</t>
  </si>
  <si>
    <t>PEMBINA TRAILS SCHOOL DIVISION</t>
  </si>
  <si>
    <t>PR</t>
  </si>
  <si>
    <t>BON HOMME COLONY SCHOOL</t>
  </si>
  <si>
    <t>ARBORG EARLY/MIDDLE YEARS SCHOOL</t>
  </si>
  <si>
    <t>FISHER BRANCH EARLY YEARS SCHOOL</t>
  </si>
  <si>
    <t>BIRTLE ELEMENTARY</t>
  </si>
  <si>
    <t>MORDEN COLLEGIATE</t>
  </si>
  <si>
    <t>F. W. GILBERT SCHOOL</t>
  </si>
  <si>
    <t>ST. EDWARD'S SCHOOL</t>
  </si>
  <si>
    <t>GREENWAY SCHOOL</t>
  </si>
  <si>
    <t>OMEGA SCHOOL</t>
  </si>
  <si>
    <t>CARBERRY COLLEGIATE</t>
  </si>
  <si>
    <t>FORT ROUGE SCHOOL</t>
  </si>
  <si>
    <t>GOOD HOPE COLONY SCHOOL</t>
  </si>
  <si>
    <t>BALDUR SCHOOL</t>
  </si>
  <si>
    <t>DARWIN SCHOOL</t>
  </si>
  <si>
    <t>STE. ANNE ELEMENTARY SCHOOL</t>
  </si>
  <si>
    <t>WALDHEIM ELEMENTARY</t>
  </si>
  <si>
    <t>BORDER VALLEY ELEMENTARY</t>
  </si>
  <si>
    <t>CRYSTAL CITY EARLY YEARS SCHOOL</t>
  </si>
  <si>
    <t>MACGREGOR ELEMENTARY</t>
  </si>
  <si>
    <t>LINWOOD SCHOOL</t>
  </si>
  <si>
    <t>WINNIPEG, MANITOBA   R3R 0C6</t>
  </si>
  <si>
    <t>WINNIPEG, MANITOBA   R2J 1X1</t>
  </si>
  <si>
    <t>Southwest Horizon</t>
  </si>
  <si>
    <t>Sunrise</t>
  </si>
  <si>
    <t xml:space="preserve">Turtle River </t>
  </si>
  <si>
    <t>45 MAIN STREET SOUTH</t>
  </si>
  <si>
    <t>SNOW LAKE SCHOOL DISTRICT NO. 2309</t>
  </si>
  <si>
    <t>LYNN LAKE SCHOOL DISTRICT NO. 2312</t>
  </si>
  <si>
    <t>SPRAGUE SCHOOL DISTRICT NO. 2439</t>
  </si>
  <si>
    <t>LEAF RAPIDS SCHOOL DISTRICT NO. 2460</t>
  </si>
  <si>
    <t>Div</t>
  </si>
  <si>
    <t>1520 JEFFERSON AVENUE</t>
  </si>
  <si>
    <t>ASHERN</t>
  </si>
  <si>
    <t>WINKLER</t>
  </si>
  <si>
    <t>OAK RIDGE COLONY</t>
  </si>
  <si>
    <t>BOX 279</t>
  </si>
  <si>
    <t>HOLLAND</t>
  </si>
  <si>
    <t>MINIOTA</t>
  </si>
  <si>
    <t>PLUM COULEE</t>
  </si>
  <si>
    <t>BOX 339</t>
  </si>
  <si>
    <t>MANITOU</t>
  </si>
  <si>
    <t>BOX 248</t>
  </si>
  <si>
    <t>BOWSMAN</t>
  </si>
  <si>
    <t>HOLMFIELD COLONY</t>
  </si>
  <si>
    <t>BOX 927</t>
  </si>
  <si>
    <t>KILLARNEY</t>
  </si>
  <si>
    <t>PIKWITONEI</t>
  </si>
  <si>
    <t>1827 CHANCELLOR DRIVE</t>
  </si>
  <si>
    <t>220 ANTRIM ROAD</t>
  </si>
  <si>
    <t>377-2ND AVE. NORTH</t>
  </si>
  <si>
    <t>STONEWALL</t>
  </si>
  <si>
    <t>PLUM COULEE UNIT</t>
  </si>
  <si>
    <t>3225 HENDERSON HWY</t>
  </si>
  <si>
    <t>EAST ST. PAUL</t>
  </si>
  <si>
    <t>BOX 250</t>
  </si>
  <si>
    <t>335 QUEENS AVENUE EAST</t>
  </si>
  <si>
    <t>1570 ELGIN AVENUE WEST</t>
  </si>
  <si>
    <t>2240 GRANT AVENUE</t>
  </si>
  <si>
    <t>1082 DAWSON ROAD</t>
  </si>
  <si>
    <t>LORETTE</t>
  </si>
  <si>
    <t>BOX 179</t>
  </si>
  <si>
    <t>ERIKSDALE</t>
  </si>
  <si>
    <t>BROOKDALE</t>
  </si>
  <si>
    <t>OCHRE RIVER</t>
  </si>
  <si>
    <t>1720 JOHN BREBEUF PLACE</t>
  </si>
  <si>
    <t>BOX 100</t>
  </si>
  <si>
    <t>BLUMENORT</t>
  </si>
  <si>
    <t>BROAD VALLEY COLONY</t>
  </si>
  <si>
    <t>POPLARFIELD</t>
  </si>
  <si>
    <t>284 8TH STREET</t>
  </si>
  <si>
    <t>STRATHCLAIR</t>
  </si>
  <si>
    <t>BOX 5</t>
  </si>
  <si>
    <t>SINCLAIR</t>
  </si>
  <si>
    <t>866 AUTUMNWOOD DRIVE</t>
  </si>
  <si>
    <t>BOX 40</t>
  </si>
  <si>
    <t>LANDMARK</t>
  </si>
  <si>
    <t>BOX 602</t>
  </si>
  <si>
    <t>LUNDAR</t>
  </si>
  <si>
    <t>1641 MANITOBA AVENUE</t>
  </si>
  <si>
    <t>LAVALLEE SCHOOL</t>
  </si>
  <si>
    <t>NEEPAWA AREA COLLEGIATE</t>
  </si>
  <si>
    <t>RIVERBEND COLONY SCHOOL</t>
  </si>
  <si>
    <t>WINNIPEGOSIS COLLEGIATE</t>
  </si>
  <si>
    <t>SWAN VALLEY REGIONAL SECONDARY SCHOOL</t>
  </si>
  <si>
    <t>ROSENORT SCHOOL</t>
  </si>
  <si>
    <t>AIRPORT COLONY SCHOOL</t>
  </si>
  <si>
    <t>ROLAND ELEMENTARY</t>
  </si>
  <si>
    <t>GOOSE LAKE HIGH</t>
  </si>
  <si>
    <t>ARBORG COLLEGIATE</t>
  </si>
  <si>
    <t>DR. D. W. PENNER SCHOOL</t>
  </si>
  <si>
    <t>SOUTH OAKS ELEMENTARY</t>
  </si>
  <si>
    <t>BROOKLANDS SCHOOL</t>
  </si>
  <si>
    <t>COUNTRY VIEW SCHOOL</t>
  </si>
  <si>
    <t>HURON COLONY SCHOOL</t>
  </si>
  <si>
    <t>SAGKEENG ANICINABE HIGH SCHOOL</t>
  </si>
  <si>
    <t>GLENLAWN COLLEGIATE</t>
  </si>
  <si>
    <t>HAZELRIDGE SCHOOL</t>
  </si>
  <si>
    <t>PRAIRIE VIEW SCHOOL</t>
  </si>
  <si>
    <t>BALMORAL HALL SCHOOL</t>
  </si>
  <si>
    <t>SARGENT PARK SCHOOL</t>
  </si>
  <si>
    <t>INGLESIDE SCHOOL</t>
  </si>
  <si>
    <t>CLIFTON SCHOOL</t>
  </si>
  <si>
    <t>MARION SCHOOL</t>
  </si>
  <si>
    <t>J. R. WALKOF ELEMENTARY</t>
  </si>
  <si>
    <t>ROSSBURN COLLEGIATE</t>
  </si>
  <si>
    <t>R.B. RUSSELL VOCATIONAL SCHOOL</t>
  </si>
  <si>
    <t>HOLY CROSS SCHOOL</t>
  </si>
  <si>
    <t>SHEVCHENKO SCHOOL</t>
  </si>
  <si>
    <t>HAMIOTA COLLEGIATE</t>
  </si>
  <si>
    <t>WAYWAYSEECAPPO COMMUNITY SCHOOL</t>
  </si>
  <si>
    <t>JOHN PRITCHARD SCHOOL</t>
  </si>
  <si>
    <t>ST. LAURENT SCHOOL</t>
  </si>
  <si>
    <t>EVERGREEN COLONY SCHOOL</t>
  </si>
  <si>
    <t>TANNER'S CROSSING SCHOOL</t>
  </si>
  <si>
    <t>ST. GERARD SCHOOL</t>
  </si>
  <si>
    <t>GARDEN VALLEY COLLEGIATE</t>
  </si>
  <si>
    <t>SHOAL LAKE SCHOOL</t>
  </si>
  <si>
    <t>VIRDEN JUNIOR HIGH</t>
  </si>
  <si>
    <t>ISAAC BROCK SCHOOL</t>
  </si>
  <si>
    <t>MANITOBA SCHOOL FOR THE DEAF</t>
  </si>
  <si>
    <t>Total Non-Funded Independent Schools</t>
  </si>
  <si>
    <t xml:space="preserve"> Edmund Partridge Community School</t>
  </si>
  <si>
    <t xml:space="preserve"> Jameswood Alternative School</t>
  </si>
  <si>
    <t>WARREN ELEMENTARY</t>
  </si>
  <si>
    <t>OAK LAKE COMMUNITY SCHOOL</t>
  </si>
  <si>
    <t>PARC LA SALLE SCHOOL</t>
  </si>
  <si>
    <t>PLUM COULEE SCHOOL</t>
  </si>
  <si>
    <t>ROBERTSON SCHOOL</t>
  </si>
  <si>
    <t>ROSEDALE COLONY SCHOOL</t>
  </si>
  <si>
    <t>ELTON COLLEGIATE</t>
  </si>
  <si>
    <t>MARGARET BARBOUR COLLEGIATE INSTITUTE</t>
  </si>
  <si>
    <t>PLUMAS ELEMENTARY</t>
  </si>
  <si>
    <t>MAJOR PRATT SCHOOL</t>
  </si>
  <si>
    <t>DEERBOINE COLONY SCHOOL</t>
  </si>
  <si>
    <t>ST. JOHN BREBEUF SCHOOL</t>
  </si>
  <si>
    <t>AUSTIN CHRISTIAN ACADEMY</t>
  </si>
  <si>
    <t>RIVERSIDE COLONY SCHOOL</t>
  </si>
  <si>
    <t>GRANDVIEW SCHOOL</t>
  </si>
  <si>
    <t>JOE A. ROSS SCHOOL</t>
  </si>
  <si>
    <t>MAPLE LEAF SCHOOL</t>
  </si>
  <si>
    <t>PRINCESS MARGARET SCHOOL</t>
  </si>
  <si>
    <t>MONTROSE SCHOOL</t>
  </si>
  <si>
    <t>SHERWOOD SCHOOL</t>
  </si>
  <si>
    <t>DONWOOD SCHOOL</t>
  </si>
  <si>
    <t>IBERVILLE COLONY SCHOOL</t>
  </si>
  <si>
    <t>BRANT-ARGYLE SCHOOL</t>
  </si>
  <si>
    <t>GLADSTONE ELEMENTARY</t>
  </si>
  <si>
    <t>BEAVERLODGE SCHOOL</t>
  </si>
  <si>
    <t>RIVER EAST COLLEGIATE</t>
  </si>
  <si>
    <t>ST. JOSEPH THE WORKER SCHOOL</t>
  </si>
  <si>
    <t>SOMMERFELD COLONY SCHOOL</t>
  </si>
  <si>
    <t>NEELIN HIGH</t>
  </si>
  <si>
    <t>HERITAGE SCHOOL</t>
  </si>
  <si>
    <t>ARTHUR DAY MIDDLE SCHOOL</t>
  </si>
  <si>
    <t>NEW BOTHWELL</t>
  </si>
  <si>
    <t>150 WARDROP STREET</t>
  </si>
  <si>
    <t>209 RUE KENNY</t>
  </si>
  <si>
    <t>543 HOLLAND STREET</t>
  </si>
  <si>
    <t>WATERHEN</t>
  </si>
  <si>
    <t>1510 CORYDON AVENUE</t>
  </si>
  <si>
    <t>1330 JEFFERSON AVENUE</t>
  </si>
  <si>
    <t>OAK BLUFF</t>
  </si>
  <si>
    <t>339 STRATHMILLAN ROAD</t>
  </si>
  <si>
    <t>505 OAKDALE DRIVE</t>
  </si>
  <si>
    <t>300 SOPHIA STREET</t>
  </si>
  <si>
    <t>BOX 149</t>
  </si>
  <si>
    <t>BIRNIE</t>
  </si>
  <si>
    <t>PARKVIEW COLONY</t>
  </si>
  <si>
    <t>RIDING MOUNTAIN</t>
  </si>
  <si>
    <t>BOX 21</t>
  </si>
  <si>
    <t>BOX 338</t>
  </si>
  <si>
    <t>CHURCHILL</t>
  </si>
  <si>
    <t>GLENBORO</t>
  </si>
  <si>
    <t>BISSETT</t>
  </si>
  <si>
    <t>GINEW</t>
  </si>
  <si>
    <t>1520 CHANCELLOR DRIVE</t>
  </si>
  <si>
    <t>225 - 12TH STREET</t>
  </si>
  <si>
    <t>290 RUE LILAC</t>
  </si>
  <si>
    <t>315 OAK STREET</t>
  </si>
  <si>
    <t>130 BOULEVARD BROWNING</t>
  </si>
  <si>
    <t>ONANOLE</t>
  </si>
  <si>
    <t>NORWAY HOUSE</t>
  </si>
  <si>
    <t>C/O ASHLAND SCHOOL</t>
  </si>
  <si>
    <t>170 ASHLAND AVE</t>
  </si>
  <si>
    <t>BEULAH</t>
  </si>
  <si>
    <t>EDWIN</t>
  </si>
  <si>
    <t>VALLEY RIVER RESERVE</t>
  </si>
  <si>
    <t>SHORTDALE</t>
  </si>
  <si>
    <t>525 AVENUE BELMONT</t>
  </si>
  <si>
    <t>RED SUCKER LAKE</t>
  </si>
  <si>
    <t>261 YOUVILLE STREET</t>
  </si>
  <si>
    <t>VERMILLION COLONY</t>
  </si>
  <si>
    <t>BOX 238</t>
  </si>
  <si>
    <t>1240 - 10TH STREET</t>
  </si>
  <si>
    <t>PEGUIS FIRST NATION</t>
  </si>
  <si>
    <t>BLOODVEIN</t>
  </si>
  <si>
    <t>130 HENLOW BAY</t>
  </si>
  <si>
    <t>125 SUN VALLEY DRIVE</t>
  </si>
  <si>
    <t>700 BAIRDMORE BOULEVARD</t>
  </si>
  <si>
    <t>99 STANWAY BAY</t>
  </si>
  <si>
    <t>MITCHELL</t>
  </si>
  <si>
    <t>870 SCOTLAND AVE.</t>
  </si>
  <si>
    <t>851 PANET ROAD</t>
  </si>
  <si>
    <t>BOX 79</t>
  </si>
  <si>
    <t>HORNDEAN</t>
  </si>
  <si>
    <t>192 BURLAND AVENUE</t>
  </si>
  <si>
    <t>77 CHEMIN JOHN FORSYTH</t>
  </si>
  <si>
    <t>150 INKSTER GARDEN DRIVE</t>
  </si>
  <si>
    <t>CONCORD COLONY</t>
  </si>
  <si>
    <t>BOX 140</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</si>
  <si>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</si>
  <si>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</si>
  <si>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</si>
  <si>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</si>
  <si>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</si>
  <si>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</si>
  <si>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</si>
  <si>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</si>
  <si>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</si>
  <si>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</si>
  <si>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</si>
  <si>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</si>
  <si>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</si>
  <si>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</si>
  <si>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DAVID LIVINGSTONE SCHOOL</t>
  </si>
  <si>
    <t>HAROLD HATCHER SCHOOL</t>
  </si>
  <si>
    <t>NIVERVILLE ELEMENTARY</t>
  </si>
  <si>
    <t>W. C. MILLER COLLEGIATE</t>
  </si>
  <si>
    <t>ST. JAMES COLLEGIATE</t>
  </si>
  <si>
    <t>SHAMROCK SCHOOL</t>
  </si>
  <si>
    <t>SALISBURY MORSE PLACE SCHOOL</t>
  </si>
  <si>
    <t>LA SALLE SCHOOL</t>
  </si>
  <si>
    <t>GRETNA ELEMENTARY</t>
  </si>
  <si>
    <t>DUCK BAY SCHOOL</t>
  </si>
  <si>
    <t>ST. EMILE SCHOOL</t>
  </si>
  <si>
    <t>LOWE FARM SCHOOL</t>
  </si>
  <si>
    <t>RIVERS COLLEGIATE</t>
  </si>
  <si>
    <t>MARYMOUND SCHOOL</t>
  </si>
  <si>
    <t>RUTH HOOKER SCHOOL</t>
  </si>
  <si>
    <t>CARMAN COLLEGIATE</t>
  </si>
  <si>
    <t>PETER YASSIE MEMORIAL SCHOOL</t>
  </si>
  <si>
    <t>CHIEF PEGUIS JUNIOR HIGH</t>
  </si>
  <si>
    <t>WESTVIEW SCHOOL</t>
  </si>
  <si>
    <t>HOFER SCHOOL</t>
  </si>
  <si>
    <t>LEAF RAPIDS EDUCATION CENTRE</t>
  </si>
  <si>
    <t>LAURA SECORD SCHOOL</t>
  </si>
  <si>
    <t>JOHN M. KING SCHOOL</t>
  </si>
  <si>
    <t>ALF CUTHBERT SCHOOL</t>
  </si>
  <si>
    <t>FOREST HOME SCHOOL</t>
  </si>
  <si>
    <t>ERICKSON COLLEGIATE INSTITUTE</t>
  </si>
  <si>
    <t>MACHRAY SCHOOL</t>
  </si>
  <si>
    <t>DAKOTA COLLEGIATE</t>
  </si>
  <si>
    <t>INST. COLL. SAINT-PIERRE</t>
  </si>
  <si>
    <t>ROSSBURN ELEMENTARY</t>
  </si>
  <si>
    <t>KILLARNEY SCHOOL</t>
  </si>
  <si>
    <t>ST. IGNATIUS SCHOOL</t>
  </si>
  <si>
    <t>GEORGE V SCHOOL</t>
  </si>
  <si>
    <t>ST. PAUL'S HIGH SCHOOL</t>
  </si>
  <si>
    <t>NELSON MCINTYRE COLLEGIATE</t>
  </si>
  <si>
    <t>SELKIRK JUNIOR HIGH</t>
  </si>
  <si>
    <t>LA VERENDRYE SCHOOL</t>
  </si>
  <si>
    <t>CORMORANT LAKE SCHOOL</t>
  </si>
  <si>
    <t>THOMAS GREENWAY MIDDLE YEARS SCHOOL</t>
  </si>
  <si>
    <t>VALLEYVIEW SCHOOL</t>
  </si>
  <si>
    <t>WELLWOOD SCHOOL</t>
  </si>
  <si>
    <t>O'KELLY SCHOOL</t>
  </si>
  <si>
    <t>KILDONAN-EAST COLLEGIATE</t>
  </si>
  <si>
    <t>NORTH MEMORIAL SCHOOL</t>
  </si>
  <si>
    <t>PHILOMENE CHARTRAND SCHOOL</t>
  </si>
  <si>
    <t>CHAMPLAIN SCHOOL</t>
  </si>
  <si>
    <t>FARADAY SCHOOL</t>
  </si>
  <si>
    <t>RIVERTON COLLEGIATE</t>
  </si>
  <si>
    <t>YELLOWQUILL SCHOOL</t>
  </si>
  <si>
    <t>BEAVER CREEK SCHOOL</t>
  </si>
  <si>
    <t>CHILDREN'S HOUSE</t>
  </si>
  <si>
    <t>AUSTIN ELEMENTARY</t>
  </si>
  <si>
    <t>HAPNOT COLLEGIATE</t>
  </si>
  <si>
    <t>MULVEY SCHOOL</t>
  </si>
  <si>
    <t>ELMWOOD HIGH</t>
  </si>
  <si>
    <t>BERNIE WOLFE COMMUNITY SCHOOL</t>
  </si>
  <si>
    <t>MEADOWS WEST SCHOOL</t>
  </si>
  <si>
    <t>CONCORD SCHOOL</t>
  </si>
  <si>
    <t>DAUPHIN RIVER SCHOOL</t>
  </si>
  <si>
    <t>CHARLES SINCLAIR SCHOOL</t>
  </si>
  <si>
    <t>LAWRENCE SINCLAIR MEMORIAL SCHOOL</t>
  </si>
  <si>
    <t>LAKE MANITOBA SCHOOL</t>
  </si>
  <si>
    <t>PINAYMOOTANG SCHOOL</t>
  </si>
  <si>
    <t>SAKASTEW SCHOOL</t>
  </si>
  <si>
    <t>PACIFIC JUNCTION SCHOOL</t>
  </si>
  <si>
    <t>VAN WALLEGHEM SCHOOL</t>
  </si>
  <si>
    <t>WINDY BAY SCHOOL</t>
  </si>
  <si>
    <t>THE LAUREATE ACADEMY</t>
  </si>
  <si>
    <t>LINDEN CHRISTIAN SCHOOL</t>
  </si>
  <si>
    <t>WESTPARK SCHOOL</t>
  </si>
  <si>
    <t>FALCON BEACH SCHOOL</t>
  </si>
  <si>
    <t>STANLEY KNOWLES SCHOOL</t>
  </si>
  <si>
    <t>KIRKCALDY HEIGHTS SCHOOL</t>
  </si>
  <si>
    <t>WINGHAM HB SCHOOL</t>
  </si>
  <si>
    <t>BRANTWOOD SCHOOL</t>
  </si>
  <si>
    <t>OTTER NELSON RIVER</t>
  </si>
  <si>
    <t>JOSEPH TERES SCHOOL</t>
  </si>
  <si>
    <t>LIVING HOPE SCHOOL</t>
  </si>
  <si>
    <t>OHOLEI TORAH SCHOOL</t>
  </si>
  <si>
    <t>LAKESIDE CHRISTIAN SCHOOL</t>
  </si>
  <si>
    <t>KEESEEKOOWENIN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</si>
  <si>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</si>
  <si>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</si>
  <si>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</si>
  <si>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</si>
  <si>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</si>
  <si>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</si>
  <si>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</si>
  <si>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</si>
  <si>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Kelsey Elementary</t>
  </si>
  <si>
    <t xml:space="preserve"> Margaret Barbour Collegiate Institute</t>
  </si>
  <si>
    <t xml:space="preserve"> Scott Bateman Middle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</si>
  <si>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</si>
  <si>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</si>
  <si>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</si>
  <si>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</si>
  <si>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</si>
  <si>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</si>
  <si>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</si>
  <si>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</si>
  <si>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</si>
  <si>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</si>
  <si>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Centennial School</t>
  </si>
  <si>
    <t xml:space="preserve"> Daerwood School</t>
  </si>
  <si>
    <t xml:space="preserve"> École Bonaventure</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</si>
  <si>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</si>
  <si>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</si>
  <si>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</si>
  <si>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</si>
  <si>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</si>
  <si>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</si>
  <si>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</si>
  <si>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 xml:space="preserve"> St. George School</t>
  </si>
  <si>
    <t xml:space="preserve"> Victor H.L. Wyatt School</t>
  </si>
  <si>
    <t xml:space="preserve"> Victor Mager School</t>
  </si>
  <si>
    <t xml:space="preserve"> Windsor Park Collegiate</t>
  </si>
  <si>
    <t xml:space="preserve"> Windsor School</t>
  </si>
  <si>
    <t xml:space="preserve"> Dauphin Regional Comp Secondary</t>
  </si>
  <si>
    <t xml:space="preserve"> Ethelbert School</t>
  </si>
  <si>
    <t xml:space="preserve"> Gilbert Plains Collegiate Institute</t>
  </si>
  <si>
    <t xml:space="preserve"> Gilbert Plains Elementary</t>
  </si>
  <si>
    <t xml:space="preserve"> Goose Lake High</t>
  </si>
  <si>
    <t xml:space="preserve"> Grandview School</t>
  </si>
  <si>
    <t xml:space="preserve"> Henderson Elementary</t>
  </si>
  <si>
    <t xml:space="preserve"> Mackenzie Middle School</t>
  </si>
  <si>
    <t xml:space="preserve"> Ochre River School</t>
  </si>
  <si>
    <t xml:space="preserve"> Roblin Elementary</t>
  </si>
  <si>
    <t xml:space="preserve"> Smith-Jackson School</t>
  </si>
  <si>
    <t xml:space="preserve"> Whitmore School</t>
  </si>
  <si>
    <t xml:space="preserve"> Winnipegosis Collegiate</t>
  </si>
  <si>
    <t xml:space="preserve"> Winnipegosis Elementary</t>
  </si>
  <si>
    <t xml:space="preserve"> Burntwood Elementary</t>
  </si>
  <si>
    <t xml:space="preserve"> Deerwood School</t>
  </si>
  <si>
    <t xml:space="preserve"> Juniper School</t>
  </si>
  <si>
    <t xml:space="preserve"> R. D. Parker Collegiate</t>
  </si>
  <si>
    <t xml:space="preserve"> Riverside School</t>
  </si>
  <si>
    <t xml:space="preserve"> Wapanohk Community School</t>
  </si>
  <si>
    <t xml:space="preserve"> Westwood Elementary</t>
  </si>
  <si>
    <t xml:space="preserve"> Binscarth Elementary</t>
  </si>
  <si>
    <t xml:space="preserve"> Birtle Collegiate</t>
  </si>
  <si>
    <t xml:space="preserve"> Birtle Elementary</t>
  </si>
  <si>
    <t xml:space="preserve"> Decker Colony School</t>
  </si>
  <si>
    <t xml:space="preserve"> Hamiota Collegiate</t>
  </si>
  <si>
    <t xml:space="preserve"> Hamiota Elementary</t>
  </si>
  <si>
    <t xml:space="preserve"> Inglis Elementary</t>
  </si>
  <si>
    <t xml:space="preserve"> Major Pratt School</t>
  </si>
  <si>
    <t xml:space="preserve"> Miniota School</t>
  </si>
  <si>
    <t xml:space="preserve"> Rossburn Collegiate</t>
  </si>
  <si>
    <t xml:space="preserve"> Rossburn Elementary</t>
  </si>
  <si>
    <t xml:space="preserve"> Shoal Lake School</t>
  </si>
  <si>
    <t xml:space="preserve"> R.H.G. Bonnycastle School</t>
  </si>
  <si>
    <t xml:space="preserve"> Ralph Maybank School</t>
  </si>
  <si>
    <t xml:space="preserve"> River West Park School</t>
  </si>
  <si>
    <t xml:space="preserve"> Royal School</t>
  </si>
  <si>
    <t xml:space="preserve"> Ryerson Elementary</t>
  </si>
  <si>
    <t xml:space="preserve"> Shaftesbury High</t>
  </si>
  <si>
    <t xml:space="preserve"> Van Walleghem School</t>
  </si>
  <si>
    <t xml:space="preserve"> Vincent Massey Collegiate</t>
  </si>
  <si>
    <t xml:space="preserve"> Westdale Junior High</t>
  </si>
  <si>
    <t xml:space="preserve"> Westgrove School</t>
  </si>
  <si>
    <t xml:space="preserve"> Whyte Ridge Elementary</t>
  </si>
  <si>
    <t xml:space="preserve"> Austin Elementary</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</si>
  <si>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</si>
  <si>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</si>
  <si>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</si>
  <si>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</si>
  <si>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</si>
  <si>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</si>
  <si>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Muller School</t>
  </si>
  <si>
    <t xml:space="preserve"> Plumas Elementary</t>
  </si>
  <si>
    <t xml:space="preserve"> West Plains School</t>
  </si>
  <si>
    <t xml:space="preserve"> William Morton Collegiate</t>
  </si>
  <si>
    <t xml:space="preserve"> Brantwood School</t>
  </si>
  <si>
    <t xml:space="preserve"> Brennan School</t>
  </si>
  <si>
    <t xml:space="preserve"> Fort La Reine School</t>
  </si>
  <si>
    <t xml:space="preserve"> Good Hope Colony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</si>
  <si>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</si>
  <si>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</si>
  <si>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</si>
  <si>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</si>
  <si>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</si>
  <si>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</si>
  <si>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Sommerfeld Colony School</t>
  </si>
  <si>
    <t xml:space="preserve"> Sunnyside School</t>
  </si>
  <si>
    <t>HENRY G. IZATT MIDDLE SCHOOL</t>
  </si>
  <si>
    <t>RIVERTON EARLY MIDDLE YEARS SCHOOL</t>
  </si>
  <si>
    <t>NORTHERN BREEZE COLONY SCHOOL</t>
  </si>
  <si>
    <t>'72 MEMORIAL HIGH SCHOOL</t>
  </si>
  <si>
    <t>JOHN G. STEWART SCHOOL</t>
  </si>
  <si>
    <t>Morweena Christian School</t>
  </si>
  <si>
    <t xml:space="preserve"> Frontier Collegiate Institute</t>
  </si>
  <si>
    <t xml:space="preserve"> Gillam School</t>
  </si>
  <si>
    <t xml:space="preserve"> Grand Rapids School</t>
  </si>
  <si>
    <t xml:space="preserve"> Gypsumville School</t>
  </si>
  <si>
    <t xml:space="preserve"> Helen Betty Osborne Ininiw Edu. Res. Ctr</t>
  </si>
  <si>
    <t>KELSEY SCHOOL DIVISION</t>
  </si>
  <si>
    <t xml:space="preserve"> Joseph H. Kerr School</t>
  </si>
  <si>
    <t xml:space="preserve"> Julie Lindal School</t>
  </si>
  <si>
    <t xml:space="preserve"> Lakefront School</t>
  </si>
  <si>
    <t xml:space="preserve"> Leaf Rapids Education Centre</t>
  </si>
  <si>
    <t xml:space="preserve"> Mary Newell School</t>
  </si>
  <si>
    <t xml:space="preserve"> Matheson Island School</t>
  </si>
  <si>
    <t xml:space="preserve"> Mel Johnson School</t>
  </si>
  <si>
    <t xml:space="preserve"> Ministic School</t>
  </si>
  <si>
    <t xml:space="preserve"> Mountain View School</t>
  </si>
  <si>
    <t xml:space="preserve"> Oscar Blackburn School</t>
  </si>
  <si>
    <t xml:space="preserve"> Pelican Rapids School</t>
  </si>
  <si>
    <t>RED RIVER VALLEY SCHOOL DIVISION</t>
  </si>
  <si>
    <t>RI</t>
  </si>
  <si>
    <t>RIVER EAST TRANSCONA SCHOOL DIVISION</t>
  </si>
  <si>
    <t>SR</t>
  </si>
  <si>
    <t>SOUTHWEST HORIZON SCHOOL DIVISION</t>
  </si>
  <si>
    <t>SU</t>
  </si>
  <si>
    <t>SUNRISE SCHOOL DIVISION</t>
  </si>
  <si>
    <t>PS</t>
  </si>
  <si>
    <t>PRAIRIE SPIRIT SCHOOL DIVISION</t>
  </si>
  <si>
    <t>475-A SENEZ STREET</t>
  </si>
  <si>
    <t>LORETTE, MANITOBA   R0A 0Y0</t>
  </si>
  <si>
    <t>Previous Div No</t>
  </si>
  <si>
    <t>16, 17, 18, 2439</t>
  </si>
  <si>
    <t>48, 34, 2264, 2309, 2312, 2460</t>
  </si>
  <si>
    <t>34 - 1850 Philomeme Chartrand, 1185 Rorketon School</t>
  </si>
  <si>
    <t>4, 6</t>
  </si>
  <si>
    <t>33, 34, 36</t>
  </si>
  <si>
    <t>37, 38</t>
  </si>
  <si>
    <t>3, 5</t>
  </si>
  <si>
    <t>MOUNTAIN SCHOOL DIVISION NO. 28</t>
  </si>
  <si>
    <t>DUCK MOUNTAIN SCHOOL DIVISION NO. 34</t>
  </si>
  <si>
    <t>INTERMOUNTAIN SCHOOL DIVISION NO. 36</t>
  </si>
  <si>
    <t>PELLY TRAIL SCHOOL DIVISION NO. 37</t>
  </si>
  <si>
    <t>BIRDTAIL RIVER SCHOOL DIVISION NO. 38</t>
  </si>
  <si>
    <t xml:space="preserve"> James Nisbet Community School</t>
  </si>
  <si>
    <t xml:space="preserve"> Maples Collegiate Institute</t>
  </si>
  <si>
    <t xml:space="preserve"> Margaret Park School</t>
  </si>
  <si>
    <t>192-2ND AVENUE NORTH</t>
  </si>
  <si>
    <t>Div No.</t>
  </si>
  <si>
    <t>Code</t>
  </si>
  <si>
    <t>School Name</t>
  </si>
  <si>
    <t>SS</t>
  </si>
  <si>
    <t>NONFUNDEDIS</t>
  </si>
  <si>
    <t>BORDER LAND SCHOOL DIVISION</t>
  </si>
  <si>
    <t>MANITOU ELEMENTARY</t>
  </si>
  <si>
    <t>ST. AUGUSTINE SCHOOL</t>
  </si>
  <si>
    <t>DELORAINE SCHOOL</t>
  </si>
  <si>
    <t>CRANBERRY PORTAGE ELEMENTARY</t>
  </si>
  <si>
    <t>LAKEWOOD SCHOOL</t>
  </si>
  <si>
    <t>MAPLETON SCHOOL</t>
  </si>
  <si>
    <t>WILLOW GROVE SCHOOL</t>
  </si>
  <si>
    <t>RICHER SCHOOL</t>
  </si>
  <si>
    <t>WINNIPEG BEACH SCHOOL</t>
  </si>
  <si>
    <t>RIVERVIEW SCHOOL</t>
  </si>
  <si>
    <t>RIVERHEIGHTS SCHOOL</t>
  </si>
  <si>
    <t>THICKET PORTAGE SCHOOL</t>
  </si>
  <si>
    <t>WINDSOR PARK COLLEGIATE</t>
  </si>
  <si>
    <t>KELSEY SCHOOL</t>
  </si>
  <si>
    <t>INWOOD SCHOOL</t>
  </si>
  <si>
    <t>ALONSA SCHOOL</t>
  </si>
  <si>
    <t>PIERSON SCHOOL</t>
  </si>
  <si>
    <t>MARY DUNCAN SCHOOL</t>
  </si>
  <si>
    <t>ST. AMANT SCHOOL</t>
  </si>
  <si>
    <t>ANGUS MCKAY SCHOOL</t>
  </si>
  <si>
    <t>GRASS RIVER SCHOOL</t>
  </si>
  <si>
    <t>HUGH JOHN MACDONALD SCHOOL</t>
  </si>
  <si>
    <t>GOLDEN GATE MIDDLE SCHOOL</t>
  </si>
  <si>
    <t>LINDEN LANES SCHOOL</t>
  </si>
  <si>
    <t>STARBUCK SCHOOL</t>
  </si>
  <si>
    <t>FAIRHOLME COLONY SCHOOL</t>
  </si>
  <si>
    <t>RIVERS ELEMENTARY</t>
  </si>
  <si>
    <t>ELWICK COMMUNITY SCHOOL</t>
  </si>
  <si>
    <t>ST. ANDREWS SCHOOL</t>
  </si>
  <si>
    <t>LORD SELKIRK REGIONAL SECONDARY</t>
  </si>
  <si>
    <t>MAXWELL COLONY SCHOOL</t>
  </si>
  <si>
    <t>SANDY BANK SCHOOL</t>
  </si>
  <si>
    <t>R. J. WAUGH ELEMENTARY</t>
  </si>
  <si>
    <t>ARBORGATE SCHOOL</t>
  </si>
  <si>
    <t>TEULON COLLEGIATE</t>
  </si>
  <si>
    <t>HOLY GHOST SCHOOL</t>
  </si>
  <si>
    <t>TYNDALL PARK COMMUNITY SCHOOL</t>
  </si>
  <si>
    <t>SANSOME SCHOOL</t>
  </si>
  <si>
    <t>LOCKPORT SCHOOL</t>
  </si>
  <si>
    <t>ROSEAU VALLEY SCHOOL</t>
  </si>
  <si>
    <t>KING GEORGE SCHOOL</t>
  </si>
  <si>
    <t>POLSON SCHOOL</t>
  </si>
  <si>
    <t>JOHN W. GUNN MIDDLE SCHOOL</t>
  </si>
  <si>
    <t>KENT ROAD SCHOOL</t>
  </si>
  <si>
    <t>GILBERT PLAINS ELEMENTARY</t>
  </si>
  <si>
    <t>AMOS OKEMOW MEMORIAL SCHOOL</t>
  </si>
  <si>
    <t>VICTOR H.L. WYATT SCHOOL</t>
  </si>
  <si>
    <t>MORWEENA CHRISTIAN SCHOOL</t>
  </si>
  <si>
    <t>KOLA SCHOOL</t>
  </si>
  <si>
    <t>QUEENSTON SCHOOL</t>
  </si>
  <si>
    <t>BEAUMONT SCHOOL</t>
  </si>
  <si>
    <t>GLENDALE SCHOOL</t>
  </si>
  <si>
    <t>BERENS RIVER SCHOOL</t>
  </si>
  <si>
    <t>WANIPIGOW SCHOOL</t>
  </si>
  <si>
    <t>MEL JOHNSON SCHOOL</t>
  </si>
  <si>
    <t>JUNIPER SCHOOL</t>
  </si>
  <si>
    <t>NORQUAY SCHOOL</t>
  </si>
  <si>
    <t>RADISSON SCHOOL</t>
  </si>
  <si>
    <t>STEVENSON ISLAND SCHOOL</t>
  </si>
  <si>
    <t>UNIVERSITY OF WINNIPEG COLLEGIATE</t>
  </si>
  <si>
    <t>OAK PARK HIGH</t>
  </si>
  <si>
    <t>SPRINGWELL SCHOOL</t>
  </si>
  <si>
    <t>GREEN VALLEY SCHOOL</t>
  </si>
  <si>
    <t>LORD NELSON SCHOOL</t>
  </si>
  <si>
    <t>PETIT CASIMIR MEMORIAL SCHOOL</t>
  </si>
  <si>
    <t>POPLAR RIVER SCHOOL</t>
  </si>
  <si>
    <t>WHITEMOUTH SCHOOL</t>
  </si>
  <si>
    <t>VALLEYVIEW CENTENNIAL SCHOOL</t>
  </si>
  <si>
    <t>DANIEL MCINTYRE COLLEGIATE INSTITUTE</t>
  </si>
  <si>
    <t>BRENNAN SCHOOL</t>
  </si>
  <si>
    <t>BINSCARTH ELEMENTARY</t>
  </si>
  <si>
    <t>MEADOWS SCHOOL</t>
  </si>
  <si>
    <t>BURNTWOOD ELEMENTARY</t>
  </si>
  <si>
    <t>NEIL CAMPBELL SCHOOL</t>
  </si>
  <si>
    <t>Colony</t>
  </si>
  <si>
    <t>201 RIVER ROAD</t>
  </si>
  <si>
    <t>604 RUE DAY</t>
  </si>
  <si>
    <t>297 - 5TH ST WEST</t>
  </si>
  <si>
    <t>GLADSTONE</t>
  </si>
  <si>
    <t>2025 26TH STREET</t>
  </si>
  <si>
    <t>CASE POSTALE 130</t>
  </si>
  <si>
    <t>113, 2E AVENUE</t>
  </si>
  <si>
    <t>SAINT-JEAN-BAPTISTE</t>
  </si>
  <si>
    <t>HARTNEY</t>
  </si>
  <si>
    <t>400 SOUTH DRIVE</t>
  </si>
  <si>
    <t>200 MINNETONKA STREET</t>
  </si>
  <si>
    <t>BOX 1450</t>
  </si>
  <si>
    <t>CARMAN</t>
  </si>
  <si>
    <t>BOX 89</t>
  </si>
  <si>
    <t>OAK RIVER</t>
  </si>
  <si>
    <t>WOODLANDS</t>
  </si>
  <si>
    <t>BOX 241</t>
  </si>
  <si>
    <t>ETHELBERT</t>
  </si>
  <si>
    <t>COOL SPRING COLONY</t>
  </si>
  <si>
    <t>BOX 1015</t>
  </si>
  <si>
    <t>MINNEDOSA</t>
  </si>
  <si>
    <t>100 POPLAR AVENUE</t>
  </si>
  <si>
    <t>SNOW LAKE</t>
  </si>
  <si>
    <t>2340 BURROWS AVENUE</t>
  </si>
  <si>
    <t>815 BUCHANAN BOULEVARD</t>
  </si>
  <si>
    <t>MARBLE RIDGE COLONY</t>
  </si>
  <si>
    <t>HODGSON</t>
  </si>
  <si>
    <t>BOX 197</t>
  </si>
  <si>
    <t>DOUGLAS</t>
  </si>
  <si>
    <t>5 DEBOURMONT AVENUE</t>
  </si>
  <si>
    <t>BOX 22, GRP. 15, R.R.#1</t>
  </si>
  <si>
    <t>STE. ANNE</t>
  </si>
  <si>
    <t>BOX 422</t>
  </si>
  <si>
    <t>EMERSON</t>
  </si>
  <si>
    <t>336 PRINCESS BOULEVARD</t>
  </si>
  <si>
    <t>FLIN FLON</t>
  </si>
  <si>
    <t>1101 PROMENADE AUTUMNWOOD</t>
  </si>
  <si>
    <t>EAST SELKIRK</t>
  </si>
  <si>
    <t>BOX 430</t>
  </si>
  <si>
    <t>STEINBACH</t>
  </si>
  <si>
    <t>EDEN</t>
  </si>
  <si>
    <t>BOX 160</t>
  </si>
  <si>
    <t>RORKETON</t>
  </si>
  <si>
    <t>BOX 308</t>
  </si>
  <si>
    <t>WAWANESA</t>
  </si>
  <si>
    <t>99 BIRCHDALE AVENUE</t>
  </si>
  <si>
    <t>826 CEDAR AVENUE</t>
  </si>
  <si>
    <t>OAKBANK</t>
  </si>
  <si>
    <t>130 BLYTHEFIELD ROAD</t>
  </si>
  <si>
    <t>SANFORD</t>
  </si>
  <si>
    <t>BOX 1000</t>
  </si>
  <si>
    <t>96 CARMEN AVENUE</t>
  </si>
  <si>
    <t>111 ALBORO STREET</t>
  </si>
  <si>
    <t>HEADINGLEY</t>
  </si>
  <si>
    <t>30 STACK STREET</t>
  </si>
  <si>
    <t>45 AVENUE DE LA DIGUE</t>
  </si>
  <si>
    <t>SAINT-NORBERT</t>
  </si>
  <si>
    <t>NEW HAVEN COLONY</t>
  </si>
  <si>
    <t>ARGYLE</t>
  </si>
  <si>
    <t>GRANDVIEW</t>
  </si>
  <si>
    <t>825 SELKIRK AVENUE</t>
  </si>
  <si>
    <t>1075 WELLINGTON AVENUE</t>
  </si>
  <si>
    <t>527 LOUISE AVENUE</t>
  </si>
  <si>
    <t>BOX 5050</t>
  </si>
  <si>
    <t>GYPSUMVILLE</t>
  </si>
  <si>
    <t>PAUINGASSI FIRST NATION</t>
  </si>
  <si>
    <t>BOX 31</t>
  </si>
  <si>
    <t>PAUINGASSI</t>
  </si>
  <si>
    <t>450 NATHANIEL STREET</t>
  </si>
  <si>
    <t>#2 RIVER ROAD</t>
  </si>
  <si>
    <t>BOX 1342</t>
  </si>
  <si>
    <t>HIDDEN VALLEY COLONY</t>
  </si>
  <si>
    <t>AUSTIN</t>
  </si>
  <si>
    <t>BOX 220</t>
  </si>
  <si>
    <t>MCCREARY</t>
  </si>
  <si>
    <t>911 BOND STREET</t>
  </si>
  <si>
    <t>BOX 1090</t>
  </si>
  <si>
    <t>666 OAKENWALD AVENUE</t>
  </si>
  <si>
    <t>BOX 448</t>
  </si>
  <si>
    <t>RIVERTON</t>
  </si>
  <si>
    <t>1250 BEAUMONT STREET</t>
  </si>
  <si>
    <t>1639 PEMBINA HIGHWAY</t>
  </si>
  <si>
    <t>757 ROCH STREET</t>
  </si>
  <si>
    <t>BOX 80</t>
  </si>
  <si>
    <t>KLEEFELD</t>
  </si>
  <si>
    <t>ARBORG</t>
  </si>
  <si>
    <t>OAKVILLE</t>
  </si>
  <si>
    <t>BOX 110</t>
  </si>
  <si>
    <t>TREHERNE</t>
  </si>
  <si>
    <t>BOX 1630</t>
  </si>
  <si>
    <t>EBB AND FLOW</t>
  </si>
  <si>
    <t>249 ARNOLD AVENUE</t>
  </si>
  <si>
    <t>331 ST. CHARLES STREET</t>
  </si>
  <si>
    <t>250 LAKEWOOD BOULEVARD</t>
  </si>
  <si>
    <t>BOX 639</t>
  </si>
  <si>
    <t>690 BEVERLEY STREET</t>
  </si>
  <si>
    <t>37 VOYAGEUR AVENUE</t>
  </si>
  <si>
    <t>PELICAN RAPIDS</t>
  </si>
  <si>
    <t>282 DUBUC STREET</t>
  </si>
  <si>
    <t>PILOT MOUND, MANITOBA   R0G 1P0</t>
  </si>
  <si>
    <t>PINE FALLS, MANITOBA   R0E 1M0</t>
  </si>
  <si>
    <t>CHURCHILL, MANITOBA   R0B 0E0</t>
  </si>
  <si>
    <t>SNOW LAKE, MANITOBA   R0B 1M0</t>
  </si>
  <si>
    <t>MYSTERY LAKE SCHOOL DISTRICT</t>
  </si>
  <si>
    <t>Winnipeg</t>
  </si>
  <si>
    <t>St. James-Assiniboia</t>
  </si>
  <si>
    <t>Seven Oaks</t>
  </si>
  <si>
    <t>Lord Selkirk</t>
  </si>
  <si>
    <t>Seine River</t>
  </si>
  <si>
    <t>Interlake</t>
  </si>
  <si>
    <t>Evergreen</t>
  </si>
  <si>
    <t>Lakeshore</t>
  </si>
  <si>
    <t>Portage La Prairie</t>
  </si>
  <si>
    <t>Garden Valley</t>
  </si>
  <si>
    <t>Pine Creek</t>
  </si>
  <si>
    <t>Beautiful Plains</t>
  </si>
  <si>
    <t>Swan Valley</t>
  </si>
  <si>
    <t>Rolling River</t>
  </si>
  <si>
    <t>Brandon</t>
  </si>
  <si>
    <t>Fort La Bosse</t>
  </si>
  <si>
    <t>Turtle Mountain</t>
  </si>
  <si>
    <t>Kelsey</t>
  </si>
  <si>
    <t>Flin Flon</t>
  </si>
  <si>
    <t>Western</t>
  </si>
  <si>
    <t>Frontier</t>
  </si>
  <si>
    <t>Prairie Spirit</t>
  </si>
  <si>
    <t>Mystery Lake</t>
  </si>
  <si>
    <t>Whiteshell</t>
  </si>
  <si>
    <t xml:space="preserve">Border Land </t>
  </si>
  <si>
    <t xml:space="preserve">Hanover </t>
  </si>
  <si>
    <t>Louis Riel</t>
  </si>
  <si>
    <t>Mountain View</t>
  </si>
  <si>
    <t>Park West</t>
  </si>
  <si>
    <t>Pembina Trails</t>
  </si>
  <si>
    <t>Prairie Rose</t>
  </si>
  <si>
    <t>Red River Valley</t>
  </si>
  <si>
    <t>River East Transcona</t>
  </si>
  <si>
    <t>HARROW SCHOOL</t>
  </si>
  <si>
    <t>EDUCATIONAL SUPPORT SERVICES</t>
  </si>
  <si>
    <t>WOODLAND COLONY SCHOOL</t>
  </si>
  <si>
    <t>GEORGE FITTON SCHOOL</t>
  </si>
  <si>
    <t>D. R. HAMILTON SCHOOL</t>
  </si>
  <si>
    <t>LORD WOLSELEY SCHOOL</t>
  </si>
  <si>
    <t>LAC DU BONNET SENIOR</t>
  </si>
  <si>
    <t>DECKER COLONY SCHOOL</t>
  </si>
  <si>
    <t>HASTINGS SCHOOL</t>
  </si>
  <si>
    <t>WEST KILDONAN COLLEGIATE</t>
  </si>
  <si>
    <t>WAYOATA SCHOOL</t>
  </si>
  <si>
    <t>EARL GREY SCHOOL</t>
  </si>
  <si>
    <t>LANGRUTH ELEMENTARY</t>
  </si>
  <si>
    <t>GILLAM SCHOOL</t>
  </si>
  <si>
    <t>PINKHAM SCHOOL</t>
  </si>
  <si>
    <t>ANOLA SCHOOL</t>
  </si>
  <si>
    <t>BALMORAL SCHOOL</t>
  </si>
  <si>
    <t>PORTAGE COLLEGIATE INSTITUTE</t>
  </si>
  <si>
    <t>COLD LAKE SCHOOL</t>
  </si>
  <si>
    <t>OSCAR BLACKBURN SCHOOL</t>
  </si>
  <si>
    <t>RIVERSIDE SCHOOL</t>
  </si>
  <si>
    <t>SPRING VALLEY COLONY SCHOOL</t>
  </si>
  <si>
    <t>GENERAL VANIER SCHOOL</t>
  </si>
  <si>
    <t>DAERWOOD SCHOOL</t>
  </si>
  <si>
    <t>FISHER BRANCH COLLEGIATE</t>
  </si>
  <si>
    <t>DUFFERIN SCHOOL</t>
  </si>
  <si>
    <t>MARGARET PARK SCHOOL</t>
  </si>
  <si>
    <t>J. A. CUDDY ELEMENTARY</t>
  </si>
  <si>
    <t>NEWDALE COLONY SCHOOL</t>
  </si>
  <si>
    <t>N.-D.-DE-LOURDES</t>
  </si>
  <si>
    <t>810 AVENUE WATERFORD</t>
  </si>
  <si>
    <t>1100 CHANCELLOR DRIVE</t>
  </si>
  <si>
    <t>649 BRAZIER STREET</t>
  </si>
  <si>
    <t>1020 LOUELDA STREET</t>
  </si>
  <si>
    <t>BOX 1</t>
  </si>
  <si>
    <t>TYNDALL</t>
  </si>
  <si>
    <t>ST. EUSTACHE</t>
  </si>
  <si>
    <t>36 - 13TH STREET N.W.</t>
  </si>
  <si>
    <t>813 - 26TH STREET</t>
  </si>
  <si>
    <t>MATHESON ISLAND</t>
  </si>
  <si>
    <t>300 CARPATHIA ROAD</t>
  </si>
  <si>
    <t>515 LAIDLAW BOULEVARD</t>
  </si>
  <si>
    <t>215 ROUGEAU AVENUE</t>
  </si>
  <si>
    <t>BOX 427</t>
  </si>
  <si>
    <t>HAMIOTA</t>
  </si>
  <si>
    <t>GRAND RAPIDS</t>
  </si>
  <si>
    <t>ILFORD</t>
  </si>
  <si>
    <t>1410 LOGAN AVENUE</t>
  </si>
  <si>
    <t>99 KILLARNEY AVENUE</t>
  </si>
  <si>
    <t>GROSSE ISLE</t>
  </si>
  <si>
    <t>CLEARWATER COLONY</t>
  </si>
  <si>
    <t>BOX 103</t>
  </si>
  <si>
    <t>585 RUE ST-JEAN-BAPTISTE</t>
  </si>
  <si>
    <t>CLANDEBOYE</t>
  </si>
  <si>
    <t>ELM CREEK</t>
  </si>
  <si>
    <t>BOX 696</t>
  </si>
  <si>
    <t>NEEPAWA</t>
  </si>
  <si>
    <t>1150 SHERBURN STREET</t>
  </si>
  <si>
    <t>150 HARTFORD AVENUE</t>
  </si>
  <si>
    <t>1350 GROSVENOR AVENUE</t>
  </si>
  <si>
    <t>505 SHARRON BAY</t>
  </si>
  <si>
    <t>BOX 4</t>
  </si>
  <si>
    <t>TOUROND</t>
  </si>
  <si>
    <t>GIMLI</t>
  </si>
  <si>
    <t>BOX 299</t>
  </si>
  <si>
    <t>PILOT MOUND</t>
  </si>
  <si>
    <t>1930 - 1ST STREET</t>
  </si>
  <si>
    <t>CRANE RIVER</t>
  </si>
  <si>
    <t>56 GREY STREET</t>
  </si>
  <si>
    <t>661 BANNING STREET</t>
  </si>
  <si>
    <t>(MAN. ADOL. TREATMENT CENTRE)</t>
  </si>
  <si>
    <t>120 TECUMSEH STREET</t>
  </si>
  <si>
    <t>3180 MCBEY AVENUE</t>
  </si>
  <si>
    <t>BOX 188</t>
  </si>
  <si>
    <t>NIVERVILLE</t>
  </si>
  <si>
    <t>SPRINGHILL COLONY</t>
  </si>
  <si>
    <t>BOX 1930</t>
  </si>
  <si>
    <t>411 RUE MOROZ</t>
  </si>
  <si>
    <t>PLAINVIEW COLONY</t>
  </si>
  <si>
    <t>BOX 59</t>
  </si>
  <si>
    <t>ELKHORN</t>
  </si>
  <si>
    <t>YORK LANDING</t>
  </si>
  <si>
    <t>437 MATHESON AVE.</t>
  </si>
  <si>
    <t>425 SENEZ STREET</t>
  </si>
  <si>
    <t>310 CHEMIN PEMBINA TRAIL</t>
  </si>
  <si>
    <t>SAINTE-AGATHE</t>
  </si>
  <si>
    <t>212 - 1ST STREET N.E.</t>
  </si>
  <si>
    <t>RAPID CITY</t>
  </si>
  <si>
    <t>701 - 12TH STREET</t>
  </si>
  <si>
    <t>312 RUE SANDY</t>
  </si>
  <si>
    <t>BOX 219</t>
  </si>
  <si>
    <t>PINE FALLS</t>
  </si>
  <si>
    <t>1045 GROSVENOR AVENUE</t>
  </si>
  <si>
    <t>730 ABERDEEN AVENUE</t>
  </si>
  <si>
    <t>425 CHEMIN JOHN FORSYTH</t>
  </si>
  <si>
    <t>10 MARIGOLD BAY</t>
  </si>
  <si>
    <t>BORDER VALLEY UNIT</t>
  </si>
  <si>
    <t>BOX 1510</t>
  </si>
  <si>
    <t>STE ROSE DU LAC</t>
  </si>
  <si>
    <t>51 BLENHEIM AVENUE</t>
  </si>
  <si>
    <t>ST. CLAUDE</t>
  </si>
  <si>
    <t>272 THOMPSON DRIVE NORTH</t>
  </si>
  <si>
    <t>470 HAMILTON AVENUE</t>
  </si>
  <si>
    <t>BOX 189</t>
  </si>
  <si>
    <t>GRAND MARAIS</t>
  </si>
  <si>
    <t>BOX 33</t>
  </si>
  <si>
    <t>ROSENFELD</t>
  </si>
  <si>
    <t>GRETNA</t>
  </si>
  <si>
    <t>ROSSER</t>
  </si>
  <si>
    <t>NEW ROSEDALE COLONY</t>
  </si>
  <si>
    <t>BOX 460</t>
  </si>
  <si>
    <t>BOX 120</t>
  </si>
  <si>
    <t>WINNIPEGOSIS</t>
  </si>
  <si>
    <t>CASE POSTALE 70</t>
  </si>
  <si>
    <t>116 AVENUE CHARTIER EST</t>
  </si>
  <si>
    <t>SAINT-LAZARE</t>
  </si>
  <si>
    <t>RIDGELAND COLONY</t>
  </si>
  <si>
    <t>R. R. #1, BOX 508</t>
  </si>
  <si>
    <t>DUGALD</t>
  </si>
  <si>
    <t>BOX 2380</t>
  </si>
  <si>
    <t>BOX 699</t>
  </si>
  <si>
    <t>200 POWERS STREET</t>
  </si>
  <si>
    <t>333 MORGAN CRESCENT</t>
  </si>
  <si>
    <t>BOX 20</t>
  </si>
  <si>
    <t>BEAUSEJOUR</t>
  </si>
  <si>
    <t>460 ANDREWS STREET</t>
  </si>
  <si>
    <t>22 AVENUE VARENNES</t>
  </si>
  <si>
    <t>3950 RALEIGH STREET</t>
  </si>
  <si>
    <t>BOX 1260</t>
  </si>
  <si>
    <t>SOMERSET</t>
  </si>
  <si>
    <t>540 - 18TH STREET</t>
  </si>
  <si>
    <t>LAUDER</t>
  </si>
  <si>
    <t>200 PEBBLE BEACH ROAD</t>
  </si>
  <si>
    <t>70 DOUBLEDAY DRIVE</t>
  </si>
  <si>
    <t>MAYFAIR COLONY</t>
  </si>
  <si>
    <t>BOX 1438</t>
  </si>
  <si>
    <t>262 DALHOUSIE DRIVE</t>
  </si>
  <si>
    <t>260 REDONDA STREET</t>
  </si>
  <si>
    <t>GLENWAY COLONY</t>
  </si>
  <si>
    <t>BOX 291</t>
  </si>
  <si>
    <t>DOMINION CITY</t>
  </si>
  <si>
    <t>STONY MOUNTAIN</t>
  </si>
  <si>
    <t>BOX 579</t>
  </si>
  <si>
    <t>MELITA</t>
  </si>
  <si>
    <t>LITTLE GRAND RAPIDS</t>
  </si>
  <si>
    <t>BOX 1059</t>
  </si>
  <si>
    <t>665 BERESFORD AVENUE</t>
  </si>
  <si>
    <t>20 DONNELLY STREET</t>
  </si>
  <si>
    <t>3230 MANLIUS STREET</t>
  </si>
  <si>
    <t>BOX 310</t>
  </si>
  <si>
    <t>633 INKSTER BOULEVARD</t>
  </si>
  <si>
    <t>6720 BETSWORTH AVENUE</t>
  </si>
  <si>
    <t>CASE POSTALE 10</t>
  </si>
  <si>
    <t>29 BAIE NORMANDEAU</t>
  </si>
  <si>
    <t>LA BROQUERIE</t>
  </si>
  <si>
    <t>R.R. #1</t>
  </si>
  <si>
    <t>KENVILLE</t>
  </si>
  <si>
    <t>MARIUS POST OFFICE</t>
  </si>
  <si>
    <t>MARIUS</t>
  </si>
  <si>
    <t>453 PRINCETON DRIVE</t>
  </si>
  <si>
    <t>SPRINGS CHRISTIAN ACADEMY</t>
  </si>
  <si>
    <t>VERMILLION COLONY SCHOOL</t>
  </si>
  <si>
    <t>CHILD &amp; ADOLESCENT TREATMENT CENTRE</t>
  </si>
  <si>
    <t>PEGUIS CENTRAL SCHOOL</t>
  </si>
  <si>
    <t>MISKOOSEEPI SCHOOL</t>
  </si>
  <si>
    <t>SUN VALLEY SCHOOL</t>
  </si>
  <si>
    <t>BAIRDMORE SCHOOL</t>
  </si>
  <si>
    <t>MITCHELL ELEMENTARY SCHOOL</t>
  </si>
  <si>
    <t>WINNIPEG SOUTH ACADEMY</t>
  </si>
  <si>
    <t>THE KING'S SCHOOL</t>
  </si>
  <si>
    <t>HORNDEAN CHRISTIAN DAY SCHOOL</t>
  </si>
  <si>
    <t>SAMUEL BURLAND SCHOOL</t>
  </si>
  <si>
    <t>GARDEN HILL FIRST NATIONS HIGH SCHOOL</t>
  </si>
  <si>
    <t>WINNIPEG MONTESSORI SCHOOL INC.</t>
  </si>
  <si>
    <t>FAIRWAY COLONY SCHOOL</t>
  </si>
  <si>
    <t>SEVEN OAKS S.D. SUMMER SCHOOL</t>
  </si>
  <si>
    <t>NEIL DENNIS KEMATCH MEMORIAL SCHOOL</t>
  </si>
  <si>
    <t>BEAUTIFUL SAVIOR LUTHERAN SCHOOL</t>
  </si>
  <si>
    <t>ODANAH COLONY SCHOOL</t>
  </si>
  <si>
    <t>HEARTLAND COLONY SCHOOL</t>
  </si>
  <si>
    <t>GEORGE WATERS MIDDLE SCHOOL</t>
  </si>
  <si>
    <t>GRACE VALLEY MENNONITE ACADEMY</t>
  </si>
  <si>
    <t>ST. AIDAN'S CHRISTIAN SCHOOL</t>
  </si>
  <si>
    <t>WAMBDI IYOTAKA SCHOOL</t>
  </si>
  <si>
    <t>NETLEY SCHOOL</t>
  </si>
  <si>
    <t>PRAIRIE BLOSSOM SCHOOL</t>
  </si>
  <si>
    <t>ALHIJRA ISLAMIC SCHOOL</t>
  </si>
  <si>
    <t>LA BARRIERE CROSSINGS SCHOOL</t>
  </si>
  <si>
    <t>ASHERN EARLY YEARS SCHOOL</t>
  </si>
  <si>
    <t>H. B. COMMUNITY SCHOOL</t>
  </si>
  <si>
    <t>MINISTIC SCHOOL</t>
  </si>
  <si>
    <t>BOUNDARY LANE COLONY SCHOOL</t>
  </si>
  <si>
    <t>PINELAND COLONY SCHOOL</t>
  </si>
  <si>
    <t>RIDGEVILLE COLONY SCHOOL</t>
  </si>
  <si>
    <t>TWILIGHT COLONY SCHOOL</t>
  </si>
  <si>
    <t>SUNFLOWER VALLEY CHRISTIAN SCHOOL</t>
  </si>
  <si>
    <t xml:space="preserve"> École Saint-Norbert Immersion</t>
  </si>
  <si>
    <t xml:space="preserve"> Deloraine School</t>
  </si>
  <si>
    <t xml:space="preserve"> École Robert-Browning</t>
  </si>
  <si>
    <t xml:space="preserve"> Mccreary School</t>
  </si>
  <si>
    <t>TRANSCONA-SPRINGFIELD SCHOOL DIVISION NO. 12</t>
  </si>
  <si>
    <t>WHITE HORSE PLAIN SCHOOL DIVISION NO. 20</t>
  </si>
  <si>
    <t>DAUPHIN OCHRE SCHOOL DIVISION NO. 33</t>
  </si>
  <si>
    <t>P.O. BOX 68</t>
  </si>
  <si>
    <t>BIRTLE, MANITOBA   R0M 0C0</t>
  </si>
  <si>
    <t>WINNIPEG, MANITOBA   R3J 0H8</t>
  </si>
  <si>
    <t xml:space="preserve"> Brochet School</t>
  </si>
  <si>
    <t xml:space="preserve"> Cold Lake School</t>
  </si>
  <si>
    <t xml:space="preserve"> Cormorant Lake School</t>
  </si>
  <si>
    <t xml:space="preserve"> Cranberry Portage Elementary</t>
  </si>
  <si>
    <t xml:space="preserve"> D. R. Hamilton School</t>
  </si>
  <si>
    <t xml:space="preserve"> Disbrowe School</t>
  </si>
  <si>
    <t xml:space="preserve"> Duck Bay School</t>
  </si>
  <si>
    <t xml:space="preserve"> Duke Of Marlborough School</t>
  </si>
  <si>
    <t xml:space="preserve"> Falcon Beach School</t>
  </si>
  <si>
    <t>EVERGREEN SCHOOL DIVISION</t>
  </si>
  <si>
    <t>LAKESHORE SCHOOL DIVISION</t>
  </si>
  <si>
    <t xml:space="preserve"> Shaughnessy Park School</t>
  </si>
  <si>
    <t xml:space="preserve"> Sisler High</t>
  </si>
  <si>
    <t xml:space="preserve"> Sister Macnamara School</t>
  </si>
  <si>
    <t xml:space="preserve"> St. John's High</t>
  </si>
  <si>
    <t xml:space="preserve"> Stanley Knowles School</t>
  </si>
  <si>
    <t xml:space="preserve"> Strathcona School</t>
  </si>
  <si>
    <t xml:space="preserve"> Tech-Vocational High</t>
  </si>
  <si>
    <t xml:space="preserve"> Tyndall Park Community School</t>
  </si>
  <si>
    <t xml:space="preserve"> Victoria-Albert School</t>
  </si>
  <si>
    <t xml:space="preserve"> Wellington School</t>
  </si>
  <si>
    <t xml:space="preserve"> Weston School</t>
  </si>
  <si>
    <t xml:space="preserve"> William Whyte School</t>
  </si>
  <si>
    <t xml:space="preserve"> Winnipeg Adult Education Centre</t>
  </si>
  <si>
    <t xml:space="preserve"> Wolseley School</t>
  </si>
  <si>
    <t xml:space="preserve"> F. W. Gilbert School</t>
  </si>
  <si>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</si>
  <si>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</si>
  <si>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</si>
  <si>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</si>
  <si>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</si>
  <si>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</si>
  <si>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Selkirk Junior High</t>
  </si>
  <si>
    <t xml:space="preserve"> St. Andrews School</t>
  </si>
  <si>
    <t xml:space="preserve"> Walter Whyte School</t>
  </si>
  <si>
    <t xml:space="preserve"> William S. Patterson School</t>
  </si>
  <si>
    <t xml:space="preserve"> Archwood School</t>
  </si>
  <si>
    <t xml:space="preserve"> Collège Béliveau</t>
  </si>
  <si>
    <t xml:space="preserve"> Collège Jeanne-Sauvé</t>
  </si>
  <si>
    <t xml:space="preserve"> Dakota Collegiate</t>
  </si>
  <si>
    <t xml:space="preserve"> Darwin School</t>
  </si>
  <si>
    <t>TWELVE TRIBES SCHOOL</t>
  </si>
  <si>
    <t>EMERADO CENTENNIAL</t>
  </si>
  <si>
    <t>JOBWORKS ALTERNATIVE HIGH SCHOOL</t>
  </si>
  <si>
    <t>EAST SELKIRK MIDDLE SCHOOL</t>
  </si>
  <si>
    <t>INSTITUTIONAL SCHOOLS</t>
  </si>
  <si>
    <t>INDEPENDENT SCHOOLS</t>
  </si>
  <si>
    <t>CATHOLIC SCHOOLS COMMISSION</t>
  </si>
  <si>
    <t>ARCH. OF WINNIPEG CATHOLIC SCHOOLS</t>
  </si>
  <si>
    <t xml:space="preserve"> Stevenson Island School</t>
  </si>
  <si>
    <t xml:space="preserve"> Thicket Portage School</t>
  </si>
  <si>
    <t xml:space="preserve"> Wanipigow School</t>
  </si>
  <si>
    <t xml:space="preserve"> Waterhen School</t>
  </si>
  <si>
    <t xml:space="preserve"> West Lynn Heights School</t>
  </si>
  <si>
    <t xml:space="preserve"> Blumenfeld School</t>
  </si>
  <si>
    <t xml:space="preserve"> Border Valley Elementary</t>
  </si>
  <si>
    <t xml:space="preserve"> Ekfrid School</t>
  </si>
  <si>
    <t xml:space="preserve"> Garden Valley Collegiate</t>
  </si>
  <si>
    <t xml:space="preserve"> Hochfeld School</t>
  </si>
  <si>
    <t xml:space="preserve"> J. R. Walkof Elementary</t>
  </si>
  <si>
    <t xml:space="preserve"> Parkland Elementary School</t>
  </si>
  <si>
    <t xml:space="preserve"> Plum Coulee School</t>
  </si>
  <si>
    <t xml:space="preserve"> Southwood Elementary</t>
  </si>
  <si>
    <t xml:space="preserve"> Winkler Elementary</t>
  </si>
  <si>
    <t xml:space="preserve"> Blumenort School</t>
  </si>
  <si>
    <t xml:space="preserve"> Bothwell School</t>
  </si>
  <si>
    <t xml:space="preserve"> Crystal Springs School</t>
  </si>
  <si>
    <t xml:space="preserve"> Elmdale School</t>
  </si>
  <si>
    <t xml:space="preserve"> Green Valley School</t>
  </si>
  <si>
    <t xml:space="preserve"> Kleefeld School</t>
  </si>
  <si>
    <t>WHITESHELL SCHOOL DISTRICT</t>
  </si>
  <si>
    <t>WINNIPEG BOARD OF JEWISH ED.</t>
  </si>
  <si>
    <t>550 HARROW STREET</t>
  </si>
  <si>
    <t>WINNIPEG</t>
  </si>
  <si>
    <t>1 BRAINTREE CRESCENT</t>
  </si>
  <si>
    <t>WOODLAND COLONY (POPLAR POINT)</t>
  </si>
  <si>
    <t>PORTAGE LA PRAIRIE</t>
  </si>
  <si>
    <t>1129 - 3RD STREET</t>
  </si>
  <si>
    <t>BRANDON</t>
  </si>
  <si>
    <t>BOX 70</t>
  </si>
  <si>
    <t>CROSS LAKE</t>
  </si>
  <si>
    <t>939 HENDERSON HWY</t>
  </si>
  <si>
    <t>BOX 908</t>
  </si>
  <si>
    <t>LAC DU BONNET</t>
  </si>
  <si>
    <t>DECKER COLONY</t>
  </si>
  <si>
    <t>BOX 8</t>
  </si>
  <si>
    <t>DECKER</t>
  </si>
  <si>
    <t>1874 MAIN STREET</t>
  </si>
  <si>
    <t>605 WAYOATA STREET</t>
  </si>
  <si>
    <t>THE PAS</t>
  </si>
  <si>
    <t>340 COCKBURN STREET NORTH</t>
  </si>
  <si>
    <t>BOX 148</t>
  </si>
  <si>
    <t>LANGRUTH</t>
  </si>
  <si>
    <t>GILLAM</t>
  </si>
  <si>
    <t>765 PACIFIC AVENUE</t>
  </si>
  <si>
    <t>GENERAL DELIVERY</t>
  </si>
  <si>
    <t>ANOLA</t>
  </si>
  <si>
    <t>BALMORAL</t>
  </si>
  <si>
    <t>SHERRIDON</t>
  </si>
  <si>
    <t>SOUTH INDIAN LAKE</t>
  </si>
  <si>
    <t>119 RIVERSIDE DRIVE</t>
  </si>
  <si>
    <t>THOMPSON</t>
  </si>
  <si>
    <t>P.O. BOX 190</t>
  </si>
  <si>
    <t xml:space="preserve"> Nature Valley Colony School</t>
  </si>
  <si>
    <t xml:space="preserve"> Newdale Colony School</t>
  </si>
  <si>
    <t xml:space="preserve"> Pierson School</t>
  </si>
  <si>
    <t xml:space="preserve"> Souris River Colony School</t>
  </si>
  <si>
    <t xml:space="preserve"> Souris School</t>
  </si>
  <si>
    <t xml:space="preserve"> Waskada School</t>
  </si>
  <si>
    <t xml:space="preserve"> Wawanesa School</t>
  </si>
  <si>
    <t xml:space="preserve"> Riverview School</t>
  </si>
  <si>
    <t xml:space="preserve"> Gross Colony School</t>
  </si>
  <si>
    <t xml:space="preserve"> Hazelridge School</t>
  </si>
  <si>
    <t xml:space="preserve"> Heartland Colony School</t>
  </si>
  <si>
    <t xml:space="preserve"> Hofer School</t>
  </si>
  <si>
    <t xml:space="preserve"> Lac Du Bonnet Senior</t>
  </si>
  <si>
    <t>SFB</t>
  </si>
  <si>
    <t>School Division</t>
  </si>
  <si>
    <t>Type</t>
  </si>
  <si>
    <t>TYPE</t>
  </si>
  <si>
    <t>ST. MALO</t>
  </si>
  <si>
    <t>SPRING VALLEY COLONY</t>
  </si>
  <si>
    <t>C/O 1031-6TH STREET</t>
  </si>
  <si>
    <t>18 LOMOND BOULEVARD</t>
  </si>
  <si>
    <t>211 MAIN STREET</t>
  </si>
  <si>
    <t>SELKIRK</t>
  </si>
  <si>
    <t>BIRTLE</t>
  </si>
  <si>
    <t>BOX 1418</t>
  </si>
  <si>
    <t>VIRDEN</t>
  </si>
  <si>
    <t>809 RUE FURBY</t>
  </si>
  <si>
    <t>170 DONCASTER STREET</t>
  </si>
  <si>
    <t>130 FOREST PARK DRIVE</t>
  </si>
  <si>
    <t>BOX 56</t>
  </si>
  <si>
    <t>ELIE</t>
  </si>
  <si>
    <t>991 HIGHWAY 26</t>
  </si>
  <si>
    <t>ST. FRANCOIS XAVIER</t>
  </si>
  <si>
    <t>SUNNYSIDE COLONY</t>
  </si>
  <si>
    <t>BOX 30</t>
  </si>
  <si>
    <t>INGLIS</t>
  </si>
  <si>
    <t>BOX 10</t>
  </si>
  <si>
    <t>EASTERVILLE</t>
  </si>
  <si>
    <t>SPRAGUE</t>
  </si>
  <si>
    <t>30 ARGYLE STREET</t>
  </si>
  <si>
    <t>1111 MACHRAY AVENUE</t>
  </si>
  <si>
    <t>975 DOWKER AVENUE</t>
  </si>
  <si>
    <t>GLENELLA</t>
  </si>
  <si>
    <t>BOX 178</t>
  </si>
  <si>
    <t>SOURIS</t>
  </si>
  <si>
    <t>BOX 145</t>
  </si>
  <si>
    <t>SWAN LAKE</t>
  </si>
  <si>
    <t>HOMEWOOD COLONY</t>
  </si>
  <si>
    <t>STARBUCK</t>
  </si>
  <si>
    <t>P.O. BOX 70</t>
  </si>
  <si>
    <t>330 MOUNTAIN ROAD NORTH</t>
  </si>
  <si>
    <t>DAUPHIN</t>
  </si>
  <si>
    <t>BOX 670</t>
  </si>
  <si>
    <t>LYNN LAKE</t>
  </si>
  <si>
    <t>360 ROUGE ROAD</t>
  </si>
  <si>
    <t>25 MORRISON STREET</t>
  </si>
  <si>
    <t>395 JEFFERSON AVENUE</t>
  </si>
  <si>
    <t>66 NEVILLE STREET</t>
  </si>
  <si>
    <t>1305 WINONA STREET</t>
  </si>
  <si>
    <t>BOX 548</t>
  </si>
  <si>
    <t>MORRIS</t>
  </si>
  <si>
    <t>BOX 1269</t>
  </si>
  <si>
    <t>SWAN RIVER</t>
  </si>
  <si>
    <t>BOX 480</t>
  </si>
  <si>
    <t>ROBLIN</t>
  </si>
  <si>
    <t>343 MUNROE AVENUE</t>
  </si>
  <si>
    <t>2665 NESS AVENUE</t>
  </si>
  <si>
    <t>800 ARCHIBALD STREET</t>
  </si>
  <si>
    <t>170 POPLAR AVENUE</t>
  </si>
  <si>
    <t>175 KILLARNEY AVENUE</t>
  </si>
  <si>
    <t>166 ANTRIM ROAD</t>
  </si>
  <si>
    <t xml:space="preserve"> École Varennes</t>
  </si>
  <si>
    <t xml:space="preserve"> Frontenac School</t>
  </si>
  <si>
    <t xml:space="preserve"> General Vanier School</t>
  </si>
  <si>
    <t xml:space="preserve"> George Mcdowell School</t>
  </si>
  <si>
    <t xml:space="preserve"> Glenlawn Collegiate</t>
  </si>
  <si>
    <t xml:space="preserve"> Glenwood School</t>
  </si>
  <si>
    <t xml:space="preserve"> Hastings School</t>
  </si>
  <si>
    <t xml:space="preserve"> Highbury School</t>
  </si>
  <si>
    <t xml:space="preserve"> Island Lakes Community School</t>
  </si>
  <si>
    <t xml:space="preserve"> J. H. Bruns Collegiate</t>
  </si>
  <si>
    <t xml:space="preserve"> Lavallee School</t>
  </si>
  <si>
    <t xml:space="preserve"> Louis Riel S.D. Arts And Technology Ctr.</t>
  </si>
  <si>
    <t xml:space="preserve"> Spring Valley Colony School</t>
  </si>
  <si>
    <t xml:space="preserve"> St. Augustine School</t>
  </si>
  <si>
    <t xml:space="preserve"> Valleyview Centennial School</t>
  </si>
  <si>
    <t xml:space="preserve"> Vincent Massey High</t>
  </si>
  <si>
    <t>WINNIPEG, MANITOBA   R2C 3Z4</t>
  </si>
  <si>
    <t xml:space="preserve"> Angus Mckay School</t>
  </si>
  <si>
    <t xml:space="preserve"> Arthur Day Middle School</t>
  </si>
  <si>
    <t xml:space="preserve"> Bernie Wolfe Community School</t>
  </si>
  <si>
    <t xml:space="preserve"> Bertrun E. Glavin Elementary</t>
  </si>
  <si>
    <t xml:space="preserve"> Bird's Hill School</t>
  </si>
  <si>
    <t xml:space="preserve"> Chief Peguis Junior High</t>
  </si>
  <si>
    <t>20, 25</t>
  </si>
  <si>
    <t>50, 28</t>
  </si>
  <si>
    <t>17 - 1338 École Letellier Immersion</t>
  </si>
  <si>
    <t>17, 19</t>
  </si>
  <si>
    <t>42, 43</t>
  </si>
  <si>
    <t>9, 12 (Transcona)</t>
  </si>
  <si>
    <t>13, 12 (Springfield)</t>
  </si>
  <si>
    <t>BOX 370</t>
  </si>
  <si>
    <t>Address</t>
  </si>
  <si>
    <t>RIVER EAST SCHOOL DIVISION NO. 9</t>
  </si>
  <si>
    <t>AGASSIZ SCHOOL DIVISION NO. 13</t>
  </si>
  <si>
    <t>∆</t>
  </si>
  <si>
    <t>Up</t>
  </si>
  <si>
    <t>Down</t>
  </si>
  <si>
    <t>DIVISION SCOLAIRE FRANCO-MANITOBAINE</t>
  </si>
  <si>
    <t>PINE FALLS SCHOOL DISTRICT</t>
  </si>
  <si>
    <t xml:space="preserve">WHITESHELL SCHOOL DISTRICT </t>
  </si>
  <si>
    <t>BE</t>
  </si>
  <si>
    <t>BR</t>
  </si>
  <si>
    <t>DI</t>
  </si>
  <si>
    <t>EV</t>
  </si>
  <si>
    <t>FL</t>
  </si>
  <si>
    <t>FO</t>
  </si>
  <si>
    <t>GA</t>
  </si>
  <si>
    <t>HA</t>
  </si>
  <si>
    <t>IN</t>
  </si>
  <si>
    <t>KE</t>
  </si>
  <si>
    <t>LA</t>
  </si>
  <si>
    <t>LO</t>
  </si>
  <si>
    <t>MY</t>
  </si>
  <si>
    <t>PI</t>
  </si>
  <si>
    <t>Sch</t>
  </si>
  <si>
    <t xml:space="preserve"> Centre Scolaire Léo-Rémillard</t>
  </si>
  <si>
    <t xml:space="preserve"> Mary Duncan School</t>
  </si>
  <si>
    <t xml:space="preserve"> East Selkirk Middle School</t>
  </si>
  <si>
    <t xml:space="preserve"> École Saint-Avila</t>
  </si>
  <si>
    <t xml:space="preserve"> Collège Sturgeon Heights Collegiate</t>
  </si>
  <si>
    <t>SCHOOLS</t>
  </si>
  <si>
    <t>D.S.F.M.</t>
  </si>
  <si>
    <t xml:space="preserve"> Edward Schreyer School</t>
  </si>
  <si>
    <t xml:space="preserve"> Gillis School</t>
  </si>
  <si>
    <t xml:space="preserve"> Grafton School</t>
  </si>
  <si>
    <t>P.O. BOX 697</t>
  </si>
  <si>
    <t>PRAIRIE SPIRIT SCHOOL DIVISION NO. 50</t>
  </si>
  <si>
    <t>CHURCHILL SCHOOL DISTRICT NO. 2264</t>
  </si>
  <si>
    <t>Name</t>
  </si>
  <si>
    <t>Address 1</t>
  </si>
  <si>
    <t>Address 2</t>
  </si>
  <si>
    <t>EIS</t>
  </si>
  <si>
    <t>PORTAGE LA PRAIRIE, MANITOBA   R1N 2C4</t>
  </si>
  <si>
    <t>CARMAN, MANITOBA   R0G 0J0</t>
  </si>
  <si>
    <t>WINKLER, MANITOBA   R6W 1E7</t>
  </si>
  <si>
    <t>NOTRE-DAME-de-LOURDES, MANITOBA   R0G 1M0</t>
  </si>
  <si>
    <t>GLADSTONE, MANITOBA   R0J 0T0</t>
  </si>
  <si>
    <t>NEEPAWA, MANITOBA   R0J 1H0</t>
  </si>
  <si>
    <t>DAUPHIN, MANITOBA   R7N 1L3</t>
  </si>
  <si>
    <t>WINNIPEGOSIS, MANITOBA   R0L 2G0</t>
  </si>
  <si>
    <t>SWAN RIVER, MANITOBA   R0L 1Z0</t>
  </si>
  <si>
    <t>GRANDVIEW, MANITOBA   R0L 0Y0</t>
  </si>
  <si>
    <t>RUSSELL, MANITOBA   R0J 1W0</t>
  </si>
  <si>
    <t>MINNEDOSA, MANITOBA   R0J 1E0</t>
  </si>
  <si>
    <t>BRANDON, MANITOBA   R7A 4K5</t>
  </si>
  <si>
    <t>VIRDEN, MANITOBA   R0M 2C0</t>
  </si>
  <si>
    <t>SOURIS, MANITOBA   R0K 2C0</t>
  </si>
  <si>
    <t>MELITA, MANITOBA   R0M 1L0</t>
  </si>
  <si>
    <t>KILLARNEY, MANITOBA   R0K 1G0</t>
  </si>
  <si>
    <t>THE PAS, MANITOBA   R9A 1R4</t>
  </si>
  <si>
    <t>MORDEN, MANITOBA   R6M 1X4</t>
  </si>
  <si>
    <t>WINNIPEG, MANITOBA   R3E 3G5</t>
  </si>
  <si>
    <t>LORETTE, MANITOBA  R0A 0Y0</t>
  </si>
  <si>
    <t>TURTLE RIVER SCHOOL DIVISION</t>
  </si>
  <si>
    <t>FLIN FLON SCHOOL DIVISION</t>
  </si>
  <si>
    <t>WESTERN SCHOOL DIVISION</t>
  </si>
  <si>
    <t>Funded Independent Schools</t>
  </si>
  <si>
    <t>Funded</t>
  </si>
  <si>
    <t>Non-Funded Independent Schools</t>
  </si>
  <si>
    <t>11</t>
  </si>
  <si>
    <t>820 CHARLESWOOD ROAD</t>
  </si>
  <si>
    <t>BRIGHTSTONE COLONY</t>
  </si>
  <si>
    <t>BOX 29</t>
  </si>
  <si>
    <t>820 MCPHILLIPS STREET</t>
  </si>
  <si>
    <t>LAC BROCHET</t>
  </si>
  <si>
    <t>NEGGINAN</t>
  </si>
  <si>
    <t>BOX 187</t>
  </si>
  <si>
    <t>WHITEMOUTH</t>
  </si>
  <si>
    <t>65 WHILLIER DRIVE</t>
  </si>
  <si>
    <t>720 ALVERSTONE STREET</t>
  </si>
  <si>
    <t>BOX 520</t>
  </si>
  <si>
    <t>455 D'AUTEUIL STREET</t>
  </si>
  <si>
    <t>ILE DES CHENES</t>
  </si>
  <si>
    <t>ELM RIVER COLONY-NEWTON SIDING</t>
  </si>
  <si>
    <t>BINSCARTH</t>
  </si>
  <si>
    <t>1220 - 22ND STREET</t>
  </si>
  <si>
    <t>103 ARCTIC DRIVE</t>
  </si>
  <si>
    <t>845 GOLSPIE STREET</t>
  </si>
  <si>
    <t>WARREN</t>
  </si>
  <si>
    <t>ARTHUR E. WRIGHT COMMUNITY SCHOOL</t>
  </si>
  <si>
    <t>ASHERN CENTRAL SCHOOL</t>
  </si>
  <si>
    <t>SOUTHWOOD ELEMENTARY</t>
  </si>
  <si>
    <t>BOYNE VALLEY SCHOOL</t>
  </si>
  <si>
    <t>MINIOTA SCHOOL</t>
  </si>
  <si>
    <t>GRAFTON SCHOOL</t>
  </si>
  <si>
    <t>PRAIRIE MENNONITE SCHOOL</t>
  </si>
  <si>
    <t>NELLIE MCCLUNG COLLEGIATE</t>
  </si>
  <si>
    <t>BOWSMAN SCHOOL</t>
  </si>
  <si>
    <t>HOLMFIELD COLONY SCHOOL</t>
  </si>
  <si>
    <t>PIKWITONEI SCHOOL</t>
  </si>
  <si>
    <t>MENNONITE BRETHREN COLLEGIATE INST.</t>
  </si>
  <si>
    <t>ARTHUR A. LEACH JUNIOR HIGH</t>
  </si>
  <si>
    <t>VALLEY GARDENS JUNIOR HIGH</t>
  </si>
  <si>
    <t>DR. F.W.L. HAMILTON SCHOOL</t>
  </si>
  <si>
    <t>MILLTOWN ACADEMY</t>
  </si>
  <si>
    <t>GREEN ACRES SCHOOL</t>
  </si>
  <si>
    <t>CECIL RHODES SCHOOL</t>
  </si>
  <si>
    <t>SHAFTESBURY HIGH</t>
  </si>
  <si>
    <t>ERIKSDALE SCHOOL</t>
  </si>
  <si>
    <t>BROOKDALE SCHOOL</t>
  </si>
  <si>
    <t>OCHRE RIVER SCHOOL</t>
  </si>
  <si>
    <t>J. B. MITCHELL SCHOOL</t>
  </si>
  <si>
    <t>BLUMENORT SCHOOL</t>
  </si>
  <si>
    <t>BROAD VALLEY COLONY SCHOOL</t>
  </si>
  <si>
    <t>WINKLER ELEMENTARY</t>
  </si>
  <si>
    <t xml:space="preserve"> Oak Bank Elementary</t>
  </si>
  <si>
    <t xml:space="preserve"> Powerview School</t>
  </si>
  <si>
    <t xml:space="preserve"> Reynolds Elementary</t>
  </si>
  <si>
    <t xml:space="preserve"> Richland School</t>
  </si>
  <si>
    <t xml:space="preserve"> Springfield Collegiate</t>
  </si>
  <si>
    <t xml:space="preserve"> Springfield Middle School</t>
  </si>
  <si>
    <t xml:space="preserve"> Springwell School</t>
  </si>
  <si>
    <t xml:space="preserve"> Whitemouth School</t>
  </si>
  <si>
    <t xml:space="preserve"> Benito School</t>
  </si>
  <si>
    <t xml:space="preserve"> Birch River School</t>
  </si>
  <si>
    <t xml:space="preserve"> Bowsman School</t>
  </si>
  <si>
    <t xml:space="preserve"> École Swan River South School</t>
  </si>
  <si>
    <t>12 LENNOX AVENUE</t>
  </si>
  <si>
    <t>19 CENTENNIAL AVENUE</t>
  </si>
  <si>
    <t>841 CEDAR AVENUE</t>
  </si>
  <si>
    <t>701 FIRST STREET S.E.</t>
  </si>
  <si>
    <t>BENITO</t>
  </si>
  <si>
    <t>BOX 99</t>
  </si>
  <si>
    <t>GRISWOLD</t>
  </si>
  <si>
    <t>233 MCKENZIE STREET</t>
  </si>
  <si>
    <t>363 CROISSANT ENFIELD</t>
  </si>
  <si>
    <t>BOX 143</t>
  </si>
  <si>
    <t>46 MALLARD CRESCENT</t>
  </si>
  <si>
    <t>500 GERTRUDE AVENUE</t>
  </si>
  <si>
    <t>310 VAUGHAN STREET</t>
  </si>
  <si>
    <t>10 RYERSON AVENUE</t>
  </si>
  <si>
    <t>BOX 1230</t>
  </si>
  <si>
    <t>BOX 1610</t>
  </si>
  <si>
    <t>1777 SILVER AVENUE</t>
  </si>
  <si>
    <t>3740 MAIN STREET</t>
  </si>
  <si>
    <t>WEST ST. PAUL</t>
  </si>
  <si>
    <t>BOX 838</t>
  </si>
  <si>
    <t>530 CHEMIN DIEPPE</t>
  </si>
  <si>
    <t>50 WESTGROVE WAY</t>
  </si>
  <si>
    <t>BOX 580</t>
  </si>
  <si>
    <t>MIAMI</t>
  </si>
  <si>
    <t>BIRCH RIVER</t>
  </si>
  <si>
    <t>CAMPERVILLE</t>
  </si>
  <si>
    <t>369 FAIRLANE AVENUE</t>
  </si>
  <si>
    <t>920 HAMPSTEAD AVENUE</t>
  </si>
  <si>
    <t>BOX 1030</t>
  </si>
  <si>
    <t>BOISSEVAIN</t>
  </si>
  <si>
    <t>BROCHET</t>
  </si>
  <si>
    <t>650 FLORA AVENUE</t>
  </si>
  <si>
    <t>BOX 3910</t>
  </si>
  <si>
    <t>MOOSE LAKE</t>
  </si>
  <si>
    <t>770 ST. MARY'S ROAD</t>
  </si>
  <si>
    <t>HAZELRIDGE</t>
  </si>
  <si>
    <t>ALTONA</t>
  </si>
  <si>
    <t>BOX 117</t>
  </si>
  <si>
    <t>ROSENORT</t>
  </si>
  <si>
    <t>MINITONAS</t>
  </si>
  <si>
    <t>630 WESTMINSTER AVENUE</t>
  </si>
  <si>
    <t>1070 DOMINION STREET</t>
  </si>
  <si>
    <t>930 BRAZIER STREET</t>
  </si>
  <si>
    <t>GRANDE COLONY (OAKVILLE)</t>
  </si>
  <si>
    <t>1070 CLIFTON STREET</t>
  </si>
  <si>
    <t>619 DESMEURONS STREET</t>
  </si>
  <si>
    <t>800 SOUTHVIEW DRIVE</t>
  </si>
  <si>
    <t>ROSSBURN</t>
  </si>
  <si>
    <t>364 DUFFERIN AVENUE</t>
  </si>
  <si>
    <t>363 PROMENADE THOMPSON</t>
  </si>
  <si>
    <t>300 DUBUC STREET</t>
  </si>
  <si>
    <t>VITA</t>
  </si>
  <si>
    <t>BOX 200</t>
  </si>
  <si>
    <t>BOX 9</t>
  </si>
  <si>
    <t>WAYWAYSEECAPPO</t>
  </si>
  <si>
    <t>1490 HENDERSON HIGHWAY</t>
  </si>
  <si>
    <t>ÎLE DES CHÊNES</t>
  </si>
  <si>
    <t>ST. LAURENT</t>
  </si>
  <si>
    <t>EVERGREEN COLONY</t>
  </si>
  <si>
    <t>BOX 1110</t>
  </si>
  <si>
    <t>40 FOSTER STREET</t>
  </si>
  <si>
    <t>711 JEFFERSON AVENUE</t>
  </si>
  <si>
    <t>736 MAIN STREET</t>
  </si>
  <si>
    <t>SHOAL LAKE</t>
  </si>
  <si>
    <t>1265 BARRATT AVENUE</t>
  </si>
  <si>
    <t>242 STRADFORD STREET</t>
  </si>
  <si>
    <t>505 ST. ANNE'S ROAD</t>
  </si>
  <si>
    <t>ROCK LAKE COLONY</t>
  </si>
  <si>
    <t>BOX 158</t>
  </si>
  <si>
    <t>RIVERBEND COLONY</t>
  </si>
  <si>
    <t>BOX 5000</t>
  </si>
  <si>
    <t>ROLAND</t>
  </si>
  <si>
    <t>BOX 759</t>
  </si>
  <si>
    <t>121 HAZELWOOD CRESCENT</t>
  </si>
  <si>
    <t>BOX 550</t>
  </si>
  <si>
    <t>GRUNTHAL</t>
  </si>
  <si>
    <t>BOX 66</t>
  </si>
  <si>
    <t>330 3RD ST</t>
  </si>
  <si>
    <t>DELORAINE</t>
  </si>
  <si>
    <t>CRANBERRY PORTAGE</t>
  </si>
  <si>
    <t>55 KAY CRESCENT</t>
  </si>
  <si>
    <t>112 CALDER ROAD</t>
  </si>
  <si>
    <t>DAWSON ROAD</t>
  </si>
  <si>
    <t>RICHER</t>
  </si>
  <si>
    <t>WINNIPEG BEACH</t>
  </si>
  <si>
    <t>1105 LOUISE AVENUE EAST</t>
  </si>
  <si>
    <t>32 E FOTHERINGHAM DRIVE</t>
  </si>
  <si>
    <t>THICKET PORTAGE</t>
  </si>
  <si>
    <t>401 CHURCH AVENUE</t>
  </si>
  <si>
    <t>1015 COTTONWOOD ROAD</t>
  </si>
  <si>
    <t>888 AVENUE CRANE</t>
  </si>
  <si>
    <t>167 AVENUE ST-ALPHONSE</t>
  </si>
  <si>
    <t>BOX 82</t>
  </si>
  <si>
    <t>INWOOD</t>
  </si>
  <si>
    <t>ALONSA</t>
  </si>
  <si>
    <t>PIERSON</t>
  </si>
  <si>
    <t>440 RIVER ROAD</t>
  </si>
  <si>
    <t>850 WOODVALE STREET</t>
  </si>
  <si>
    <t>GRASS RIVER COLONY</t>
  </si>
  <si>
    <t>567 BANNATYNE AVENUE</t>
  </si>
  <si>
    <t>330 BRUCE AVENUE</t>
  </si>
  <si>
    <t>49 SILVER BIRCH DRIVE</t>
  </si>
  <si>
    <t>BOX 700</t>
  </si>
  <si>
    <t>BOX 390</t>
  </si>
  <si>
    <t>BOX 1200</t>
  </si>
  <si>
    <t>BOX 1420</t>
  </si>
  <si>
    <t>BOX 2170</t>
  </si>
  <si>
    <t>BOX 4700</t>
  </si>
  <si>
    <t>23 SECOND AVENUE, BOX 100</t>
  </si>
  <si>
    <t>BOX 68, 1161 ST. CLAIRE STREET</t>
  </si>
  <si>
    <t>BOX 420</t>
  </si>
  <si>
    <t>BOX 77, 152 BROADWAY AVE WEST</t>
  </si>
  <si>
    <t>BOX 1170</t>
  </si>
  <si>
    <t>BOX 1206</t>
  </si>
  <si>
    <t>BOX 280</t>
  </si>
  <si>
    <t>BOX 309</t>
  </si>
  <si>
    <t>MCCREARY, MANITOBA   R0J 1B0</t>
  </si>
  <si>
    <t>BOX 190</t>
  </si>
  <si>
    <t>BOX 130</t>
  </si>
  <si>
    <t>Address 3</t>
  </si>
  <si>
    <t>WINNIPEG, MANITOBA   R2K 2P7</t>
  </si>
  <si>
    <t xml:space="preserve"> École/Coll. Rég. Gabrielle-Roy</t>
  </si>
  <si>
    <t xml:space="preserve"> Dr. George Johnson Middle School</t>
  </si>
  <si>
    <t xml:space="preserve"> École Mcisaac School</t>
  </si>
  <si>
    <t xml:space="preserve"> Minegoziibe Anishinabe School</t>
  </si>
  <si>
    <t xml:space="preserve"> Emerado Centennial</t>
  </si>
  <si>
    <t xml:space="preserve"> École Opasquia School</t>
  </si>
  <si>
    <t xml:space="preserve"> H. S. Paul School</t>
  </si>
  <si>
    <t xml:space="preserve"> École Macneill</t>
  </si>
  <si>
    <t xml:space="preserve"> Lt. Col. Barker V.C. School</t>
  </si>
  <si>
    <t xml:space="preserve"> École Arthur Meighen School</t>
  </si>
  <si>
    <t xml:space="preserve"> École Crescentview School</t>
  </si>
  <si>
    <t xml:space="preserve"> Portage Collegiate Institute</t>
  </si>
  <si>
    <t xml:space="preserve"> Huron Colony School</t>
  </si>
  <si>
    <t xml:space="preserve"> Nellie Mcclung Collegiate</t>
  </si>
  <si>
    <t xml:space="preserve"> École Margaret-Underhill</t>
  </si>
  <si>
    <t xml:space="preserve"> École Île-Des-Chênes School</t>
  </si>
  <si>
    <t>BEAUSEJOUR, MANITOBA   R0E 0C0</t>
  </si>
  <si>
    <t>DOMINION CITY, MANITOBA   R0A 0H0</t>
  </si>
  <si>
    <t>ST PIERRE-JOLYS, MANITOBA   R0A 1V0</t>
  </si>
  <si>
    <t>ALTONA, MANITOBA   R0G 0B0</t>
  </si>
  <si>
    <t>MORRIS, MANITOBA   R0G 1K0</t>
  </si>
  <si>
    <t>ELIE, MANITOBA   R0H 0H0</t>
  </si>
  <si>
    <t>STONEWALL, MANITOBA   R0C 2Z0</t>
  </si>
  <si>
    <t>GIMLI, MANITOBA   R0C 1B0</t>
  </si>
  <si>
    <t>ERIKSDALE, MANITOBA  R0C 0W0</t>
  </si>
  <si>
    <t>WINNIPEG SCHOOL DIVISION</t>
  </si>
  <si>
    <t>ST. JAMES-ASSINIBOIA SCHOOL DIVISION</t>
  </si>
  <si>
    <t>SEVEN OAKS SCHOOL DIVISION</t>
  </si>
  <si>
    <t>LORD SELKIRK SCHOOL DIVISION</t>
  </si>
  <si>
    <t>SEINE RIVER SCHOOL DIVISION</t>
  </si>
  <si>
    <t>HANOVER SCHOOL DIVISION</t>
  </si>
  <si>
    <t>INTERLAKE SCHOOL DIVISION</t>
  </si>
  <si>
    <t>BOX 109</t>
  </si>
  <si>
    <t>KOOSTATAK</t>
  </si>
  <si>
    <t>FAIRFORD RESERVE</t>
  </si>
  <si>
    <t>FAIRFORD</t>
  </si>
  <si>
    <t>BOX 319</t>
  </si>
  <si>
    <t>PUKATAWAGAN</t>
  </si>
  <si>
    <t>715 CATHCART STREET</t>
  </si>
  <si>
    <t>1 PRINCEMERE ROAD</t>
  </si>
  <si>
    <t>BOX 212</t>
  </si>
  <si>
    <t>BOX 60</t>
  </si>
  <si>
    <t>100 VILLA MARIA PLACE</t>
  </si>
  <si>
    <t>877 WILKES AVENUE</t>
  </si>
  <si>
    <t>2424 KING EDWARD STREET</t>
  </si>
  <si>
    <t>10 CHEMIN VERMILLION</t>
  </si>
  <si>
    <t>10 KNOWLTON DRIVE</t>
  </si>
  <si>
    <t>BRANTWOOD COLONY</t>
  </si>
  <si>
    <t>CROSS LAKE EDUCATION AUTHORITY</t>
  </si>
  <si>
    <t>131 SANFORD FLEMING DRIVE</t>
  </si>
  <si>
    <t>SHAMATTAWA</t>
  </si>
  <si>
    <t>BOX 2158</t>
  </si>
  <si>
    <t xml:space="preserve"> Principal Sparling School</t>
  </si>
  <si>
    <t xml:space="preserve"> Queenston School</t>
  </si>
  <si>
    <t xml:space="preserve"> R.B. Russell Vocational School</t>
  </si>
  <si>
    <t>XP</t>
  </si>
  <si>
    <t>XW</t>
  </si>
  <si>
    <t>SOURIS VALLEY SCHOOL DIVISION NO. 42</t>
  </si>
  <si>
    <t>ANTLER RIVER SCHOOL DIVISION NO. 43</t>
  </si>
  <si>
    <t>FRONTIER SCHOOL DIVISION NO. 48</t>
  </si>
  <si>
    <t>WINNIPEG, MANITOBA   R2V 4E7</t>
  </si>
  <si>
    <t>SELKIRK, MANITOBA   R1A 2C8</t>
  </si>
  <si>
    <t xml:space="preserve"> École Lansdowne Immersion</t>
  </si>
  <si>
    <t xml:space="preserve"> École Sacré-Coeur</t>
  </si>
  <si>
    <t xml:space="preserve"> Elmwood High</t>
  </si>
  <si>
    <t xml:space="preserve"> Faraday School</t>
  </si>
  <si>
    <t xml:space="preserve"> Fort Rouge School</t>
  </si>
  <si>
    <t xml:space="preserve"> Garden Grove School</t>
  </si>
  <si>
    <t xml:space="preserve"> General Wolfe School</t>
  </si>
  <si>
    <t xml:space="preserve"> George V School</t>
  </si>
  <si>
    <t xml:space="preserve"> Gladstone School</t>
  </si>
  <si>
    <t xml:space="preserve"> Glenelm School</t>
  </si>
  <si>
    <t xml:space="preserve"> Gordon Bell High</t>
  </si>
  <si>
    <t xml:space="preserve"> Grant Park High</t>
  </si>
  <si>
    <t xml:space="preserve"> Greenway School</t>
  </si>
  <si>
    <t xml:space="preserve"> Grosvenor School</t>
  </si>
  <si>
    <t xml:space="preserve"> Harrow School</t>
  </si>
  <si>
    <t xml:space="preserve"> Hugh John Macdonald School</t>
  </si>
  <si>
    <t xml:space="preserve"> Inkster School</t>
  </si>
  <si>
    <t xml:space="preserve"> Fort Richmond Collegiate</t>
  </si>
  <si>
    <t xml:space="preserve"> General Byng School</t>
  </si>
  <si>
    <t xml:space="preserve"> Henry G. Izatt Middle School</t>
  </si>
  <si>
    <t xml:space="preserve"> Laidlaw School</t>
  </si>
  <si>
    <t xml:space="preserve"> Linden Meadows School</t>
  </si>
  <si>
    <t xml:space="preserve"> Oak Park High</t>
  </si>
  <si>
    <t xml:space="preserve"> Oakenwald School</t>
  </si>
  <si>
    <t xml:space="preserve"> Pacific Junction School</t>
  </si>
  <si>
    <t xml:space="preserve"> Maple Creek School</t>
  </si>
  <si>
    <t xml:space="preserve"> Maxwell Colony School</t>
  </si>
  <si>
    <t xml:space="preserve"> Miami School</t>
  </si>
  <si>
    <t xml:space="preserve"> Roland Elementary</t>
  </si>
  <si>
    <t xml:space="preserve"> Rosebank Colony School</t>
  </si>
  <si>
    <t xml:space="preserve"> Rosedale Colony School</t>
  </si>
  <si>
    <t xml:space="preserve"> Sky View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</si>
  <si>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</si>
  <si>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</si>
  <si>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</si>
  <si>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</si>
  <si>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</si>
  <si>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Baldur School</t>
  </si>
  <si>
    <t xml:space="preserve"> Boyne Valley School</t>
  </si>
  <si>
    <t xml:space="preserve"> Cartwright School</t>
  </si>
  <si>
    <t xml:space="preserve"> Crystal City Early Years School</t>
  </si>
  <si>
    <t xml:space="preserve"> École Somerset School</t>
  </si>
  <si>
    <t xml:space="preserve"> Evergreen Colony School</t>
  </si>
  <si>
    <t xml:space="preserve"> Fairholme Colony School</t>
  </si>
  <si>
    <t xml:space="preserve"> Glenboro School</t>
  </si>
  <si>
    <t xml:space="preserve"> Holland Elementary</t>
  </si>
  <si>
    <t xml:space="preserve"> Kamsley School</t>
  </si>
  <si>
    <t xml:space="preserve"> Manitou Elementary</t>
  </si>
  <si>
    <t xml:space="preserve"> New Rosedale School</t>
  </si>
  <si>
    <t>Type 5</t>
  </si>
  <si>
    <t>CHECK</t>
  </si>
  <si>
    <t>√</t>
  </si>
  <si>
    <t>NAME</t>
  </si>
  <si>
    <t>CODE</t>
  </si>
  <si>
    <t>Académie Islamique Du Manitoba</t>
  </si>
  <si>
    <t>Alhijra Islamic School</t>
  </si>
  <si>
    <t>Austin Christian Academy</t>
  </si>
  <si>
    <t>Balmoral Hall School</t>
  </si>
  <si>
    <t>Beautiful Savior Lutheran School</t>
  </si>
  <si>
    <t>Calvin Christian School</t>
  </si>
  <si>
    <t>Cartwright Community Independent Sch.</t>
  </si>
  <si>
    <t>Children's House</t>
  </si>
  <si>
    <t>Christ The King School</t>
  </si>
  <si>
    <t>Christian Heritage School</t>
  </si>
  <si>
    <t>Community Bible Fellowship Christian</t>
  </si>
  <si>
    <t>Dufferin Christian School</t>
  </si>
  <si>
    <t>Faith Academy</t>
  </si>
  <si>
    <t>Green Acres Colony High School</t>
  </si>
  <si>
    <t>H. B. Community School</t>
  </si>
  <si>
    <t>Holy Cross School</t>
  </si>
  <si>
    <t>Holy Ghost School</t>
  </si>
  <si>
    <t>Immaculate Heart Of Mary School</t>
  </si>
  <si>
    <t>Immanuel Christian School</t>
  </si>
  <si>
    <t>Kola Community School</t>
  </si>
  <si>
    <t>Lakeside Christian School</t>
  </si>
  <si>
    <t>Linden Christian School</t>
  </si>
  <si>
    <t>Mennonite Brethren Collegiate Inst.</t>
  </si>
  <si>
    <t>Mennonite Collegiate Institute</t>
  </si>
  <si>
    <t>Northern Shield Academy</t>
  </si>
  <si>
    <t>Odanah Colony School</t>
  </si>
  <si>
    <t>Oholei Torah School</t>
  </si>
  <si>
    <t>Pine Creek School</t>
  </si>
  <si>
    <t>Red River Valley Junior Academy</t>
  </si>
  <si>
    <t>Silverwinds School</t>
  </si>
  <si>
    <t>Springs Christian Academy</t>
  </si>
  <si>
    <t>St. Aidan's Christian School</t>
  </si>
  <si>
    <t>St. Alphonsus School</t>
  </si>
  <si>
    <t>St. Boniface Diocesan High School</t>
  </si>
  <si>
    <t>St. Charles Interparochial School</t>
  </si>
  <si>
    <t>St. Emile School</t>
  </si>
  <si>
    <t>St. Gerard School</t>
  </si>
  <si>
    <t>St. Ignatius School</t>
  </si>
  <si>
    <t>St. John Brebeuf School</t>
  </si>
  <si>
    <t>St. Joseph The Worker School</t>
  </si>
  <si>
    <t>St. Mary's Academy</t>
  </si>
  <si>
    <t>St. Maurice School</t>
  </si>
  <si>
    <t>St. Paul's High School</t>
  </si>
  <si>
    <t>The King's School</t>
  </si>
  <si>
    <t>The Laureate Academy</t>
  </si>
  <si>
    <t>Westgate Mennonite Collegiate</t>
  </si>
  <si>
    <t>Westpark School</t>
  </si>
  <si>
    <t>Winnipeg South Academy</t>
  </si>
  <si>
    <t>ELMDALE SCHOOL</t>
  </si>
  <si>
    <t>RIVER WEST PARK SCHOOL</t>
  </si>
  <si>
    <t>NEW HAVEN SCHOOL</t>
  </si>
  <si>
    <t>POPLAR GROVE SCHOOL</t>
  </si>
  <si>
    <t>KING EDWARD COMMUNITY SCHOOL</t>
  </si>
  <si>
    <t>INTERDIVISIONAL STUDENT SERVICES</t>
  </si>
  <si>
    <t>NEW ERA SCHOOL</t>
  </si>
  <si>
    <t>LITTLE SASKATCHEWAN SCHOOL</t>
  </si>
  <si>
    <t>OMIISHOSH MEMORIAL SCHOOL</t>
  </si>
  <si>
    <t>GLADYS COOK EDUCATION CENTRE</t>
  </si>
  <si>
    <t>HIDDEN VALLEY SCHOOL</t>
  </si>
  <si>
    <t xml:space="preserve"> Blue Clay Colony School</t>
  </si>
  <si>
    <t xml:space="preserve"> Elmwood Elementary</t>
  </si>
  <si>
    <t xml:space="preserve"> Emerson Elementary</t>
  </si>
  <si>
    <t xml:space="preserve"> Glenway Colony School</t>
  </si>
  <si>
    <t xml:space="preserve"> Gretna Elementary</t>
  </si>
  <si>
    <t xml:space="preserve"> Parkside Junior High</t>
  </si>
  <si>
    <t xml:space="preserve"> Pineland Colony School</t>
  </si>
  <si>
    <t xml:space="preserve"> Ridgeville Colony School</t>
  </si>
  <si>
    <t xml:space="preserve"> Roseau Valley School</t>
  </si>
  <si>
    <t xml:space="preserve"> Rosenfeld Elementary</t>
  </si>
  <si>
    <t xml:space="preserve"> Ross L. Gray School</t>
  </si>
  <si>
    <t xml:space="preserve"> Shevchenko School</t>
  </si>
  <si>
    <t xml:space="preserve"> W. C. Miller Collegiate</t>
  </si>
  <si>
    <t xml:space="preserve"> West Park School</t>
  </si>
  <si>
    <t xml:space="preserve"> Alexander School</t>
  </si>
  <si>
    <t xml:space="preserve"> Betty Gibson School</t>
  </si>
  <si>
    <t xml:space="preserve"> Crocus Plains Regional Secondary</t>
  </si>
  <si>
    <t xml:space="preserve"> Earl Oxford Middle School</t>
  </si>
  <si>
    <t xml:space="preserve"> George Fitton School</t>
  </si>
  <si>
    <t xml:space="preserve"> Green Acres School</t>
  </si>
  <si>
    <t xml:space="preserve"> Harrison Middle School</t>
  </si>
  <si>
    <t xml:space="preserve"> J. R. Reid School</t>
  </si>
  <si>
    <t xml:space="preserve"> King George School</t>
  </si>
  <si>
    <t xml:space="preserve"> Kirkcaldy Heights School</t>
  </si>
  <si>
    <t xml:space="preserve"> Linden Lanes School</t>
  </si>
  <si>
    <t xml:space="preserve"> Meadows School</t>
  </si>
  <si>
    <t xml:space="preserve"> Neelin High</t>
  </si>
  <si>
    <t xml:space="preserve"> New Era School</t>
  </si>
  <si>
    <t xml:space="preserve"> O'Kelly School</t>
  </si>
  <si>
    <t xml:space="preserve"> Riverheights School</t>
  </si>
  <si>
    <t xml:space="preserve"> Waverly Park School</t>
  </si>
  <si>
    <t xml:space="preserve"> Collège Louis-Riel</t>
  </si>
  <si>
    <t xml:space="preserve"> Collège Régional Notre-Dame</t>
  </si>
  <si>
    <t xml:space="preserve"> École Christine-Lespérance</t>
  </si>
  <si>
    <t xml:space="preserve"> École Communautaire Aurèle-Lemoine</t>
  </si>
  <si>
    <t xml:space="preserve"> École Communautaire Gilbert-Rosset</t>
  </si>
  <si>
    <t>1175 PEMBINA HIGHWAY</t>
  </si>
  <si>
    <t>1140 STRATHCONA ROAD</t>
  </si>
  <si>
    <t>STRATHCLAIR COMMUNITY SCHOOL</t>
  </si>
  <si>
    <t>STONY CREEK SCHOOL</t>
  </si>
  <si>
    <t>FRONTENAC SCHOOL</t>
  </si>
  <si>
    <t>LANDMARK COLLEGIATE</t>
  </si>
  <si>
    <t>LUNDAR SCHOOL</t>
  </si>
  <si>
    <t>SHAUGHNESSY PARK SCHOOL</t>
  </si>
  <si>
    <t>ARCHWOOD SCHOOL</t>
  </si>
  <si>
    <t>LORD SELKIRK SCHOOL</t>
  </si>
  <si>
    <t>BERTRUN E. GLAVIN ELEMENTARY</t>
  </si>
  <si>
    <t>STONEWALL COLLEGIATE</t>
  </si>
  <si>
    <t>WEST PLAINS SCHOOL</t>
  </si>
  <si>
    <t>CHRISTIAN HERITAGE SCHOOL</t>
  </si>
  <si>
    <t>HARTNEY SCHOOL</t>
  </si>
  <si>
    <t>MINNETONKA SCHOOL</t>
  </si>
  <si>
    <t xml:space="preserve"> Elton Collegiate</t>
  </si>
  <si>
    <t xml:space="preserve"> Erickson Collegiate Institute</t>
  </si>
  <si>
    <t xml:space="preserve"> Erickson Elementary</t>
  </si>
  <si>
    <t xml:space="preserve"> Forrest Elementary</t>
  </si>
  <si>
    <t xml:space="preserve"> Glendale School</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</si>
  <si>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</si>
  <si>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</si>
  <si>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</si>
  <si>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</si>
  <si>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</si>
  <si>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</si>
  <si>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Rivers Elementary</t>
  </si>
  <si>
    <t xml:space="preserve"> Tanner's Crossing School</t>
  </si>
  <si>
    <t xml:space="preserve"> Arborgate School</t>
  </si>
  <si>
    <t xml:space="preserve"> Collège Lorette Collegiate</t>
  </si>
  <si>
    <t xml:space="preserve"> Collège Saint-Norbert Collegiate</t>
  </si>
  <si>
    <t xml:space="preserve"> Dawson Trail School</t>
  </si>
  <si>
    <t xml:space="preserve"> École Lorette Immersion</t>
  </si>
  <si>
    <t xml:space="preserve"> École Sainte-Anne Immersion</t>
  </si>
  <si>
    <t xml:space="preserve"> École St. Adolphe School</t>
  </si>
  <si>
    <t xml:space="preserve"> La Barriere Crossings School</t>
  </si>
  <si>
    <t xml:space="preserve"> La Salle School</t>
  </si>
  <si>
    <t xml:space="preserve"> Parc La Salle School</t>
  </si>
  <si>
    <t xml:space="preserve"> Richer School</t>
  </si>
  <si>
    <t xml:space="preserve"> Ste. Anne Collegiate</t>
  </si>
  <si>
    <t xml:space="preserve"> Ste. Anne Elementary School</t>
  </si>
  <si>
    <t xml:space="preserve"> Arthur E. Wright Community School</t>
  </si>
  <si>
    <t xml:space="preserve"> Collicutt School</t>
  </si>
  <si>
    <t xml:space="preserve"> Beautiful Plains</t>
  </si>
  <si>
    <t xml:space="preserve"> Border Land </t>
  </si>
  <si>
    <t xml:space="preserve"> Brandon</t>
  </si>
  <si>
    <t xml:space="preserve"> Evergreen</t>
  </si>
  <si>
    <t xml:space="preserve"> Flin Flon</t>
  </si>
  <si>
    <t xml:space="preserve"> Garden Valley</t>
  </si>
  <si>
    <t xml:space="preserve"> Hanover </t>
  </si>
  <si>
    <t xml:space="preserve"> Interlake</t>
  </si>
  <si>
    <t xml:space="preserve"> Kelsey</t>
  </si>
  <si>
    <t xml:space="preserve"> Lakeshore</t>
  </si>
  <si>
    <t xml:space="preserve"> Lord Selkirk</t>
  </si>
  <si>
    <t xml:space="preserve"> Mountain View</t>
  </si>
  <si>
    <t xml:space="preserve"> Mystery Lake</t>
  </si>
  <si>
    <t xml:space="preserve"> Pembina Trails</t>
  </si>
  <si>
    <t xml:space="preserve"> Pine Creek</t>
  </si>
  <si>
    <t xml:space="preserve"> Athlone School</t>
  </si>
  <si>
    <t xml:space="preserve"> Brooklands School</t>
  </si>
  <si>
    <t xml:space="preserve"> Bruce Middle School</t>
  </si>
  <si>
    <t xml:space="preserve"> Buchanan School</t>
  </si>
  <si>
    <t xml:space="preserve"> Crestview School</t>
  </si>
  <si>
    <t xml:space="preserve"> École Assiniboine</t>
  </si>
  <si>
    <t xml:space="preserve"> École Bannatyne</t>
  </si>
  <si>
    <t xml:space="preserve"> George Waters Middle School</t>
  </si>
  <si>
    <t xml:space="preserve"> Golden Gate Middle School</t>
  </si>
  <si>
    <t xml:space="preserve"> Hedges Middle School</t>
  </si>
  <si>
    <t xml:space="preserve"> Heritage School</t>
  </si>
  <si>
    <t xml:space="preserve"> John Taylor Collegiate</t>
  </si>
  <si>
    <t xml:space="preserve"> Lakewood School</t>
  </si>
  <si>
    <t xml:space="preserve"> Lincoln Middle School</t>
  </si>
  <si>
    <t xml:space="preserve"> Linwood School</t>
  </si>
  <si>
    <t xml:space="preserve"> Ness Middle School</t>
  </si>
  <si>
    <t xml:space="preserve"> Phoenix School</t>
  </si>
  <si>
    <t xml:space="preserve"> Sansome School</t>
  </si>
  <si>
    <t xml:space="preserve"> St. James Collegiate</t>
  </si>
  <si>
    <t xml:space="preserve"> Stevenson School</t>
  </si>
  <si>
    <t xml:space="preserve"> Strathmillan School</t>
  </si>
  <si>
    <t xml:space="preserve"> Voyageur School</t>
  </si>
  <si>
    <t xml:space="preserve"> Westwood Collegiate</t>
  </si>
  <si>
    <t xml:space="preserve"> Anola School</t>
  </si>
  <si>
    <t xml:space="preserve"> Beausejour Early Years School</t>
  </si>
  <si>
    <t xml:space="preserve"> École Dugald School</t>
  </si>
  <si>
    <t>C.P. 204,  1263, CHEMIN DAWSON</t>
  </si>
  <si>
    <t>STEINBACH, MANITOBA   R5A 1A9</t>
  </si>
  <si>
    <t>BOX 400, 233 MAIN STREET</t>
  </si>
  <si>
    <t>BOX 995, 1481 - 3RD STREET NORTH</t>
  </si>
  <si>
    <t xml:space="preserve"> Ralph Brown School</t>
  </si>
  <si>
    <t>WILLIAM S. PATTERSON SCHOOL</t>
  </si>
  <si>
    <t>ELM CREEK SCHOOL</t>
  </si>
  <si>
    <t>MAPLE CREEK SCHOOL</t>
  </si>
  <si>
    <t>HAZEL M. KELLINGTON SCHOOL</t>
  </si>
  <si>
    <t>PRINCIPAL SPARLING SCHOOL</t>
  </si>
  <si>
    <t>GOVERNOR SEMPLE SCHOOL</t>
  </si>
  <si>
    <t>SPRINGFIELD MIDDLE SCHOOL</t>
  </si>
  <si>
    <t>RIVER HEIGHTS SCHOOL</t>
  </si>
  <si>
    <t>SPRINGFIELD HEIGHTS SCHOOL</t>
  </si>
  <si>
    <t>SUNCREST COLONY SCHOOL</t>
  </si>
  <si>
    <t>DR. GEORGE JOHNSON MIDDLE SCHOOL</t>
  </si>
  <si>
    <t>PILOT MOUND SCHOOL</t>
  </si>
  <si>
    <t>CROCUS PLAINS REGIONAL SECONDARY</t>
  </si>
  <si>
    <t>LAKEFRONT SCHOOL</t>
  </si>
  <si>
    <t>RED RIVER VALLEY JUNIOR ACADEMY</t>
  </si>
  <si>
    <t>GENERAL WOLFE SCHOOL</t>
  </si>
  <si>
    <t>MONTCALM SCHOOL</t>
  </si>
  <si>
    <t>LINCOLN MIDDLE SCHOOL</t>
  </si>
  <si>
    <t>WILLERTON SCHOOL</t>
  </si>
  <si>
    <t>PLAINVIEW COLONY SCHOOL</t>
  </si>
  <si>
    <t>GEORGE SAUNDERS MEMORIAL SCHOOL</t>
  </si>
  <si>
    <t>FAITH ACADEMY</t>
  </si>
  <si>
    <t>DAWSON TRAIL SCHOOL</t>
  </si>
  <si>
    <t>HOLLAND ELEMENTARY</t>
  </si>
  <si>
    <t>MACKENZIE MIDDLE SCHOOL</t>
  </si>
  <si>
    <t>RAPID CITY SCHOOL</t>
  </si>
  <si>
    <t>BETTY GIBSON SCHOOL</t>
  </si>
  <si>
    <t xml:space="preserve"> MacGregor Elementary</t>
  </si>
  <si>
    <t xml:space="preserve"> MacGregor Collegiate</t>
  </si>
  <si>
    <t xml:space="preserve"> Joseph Teres School</t>
  </si>
  <si>
    <t xml:space="preserve"> Kildonan-East Collegiate</t>
  </si>
  <si>
    <t xml:space="preserve"> Lord Wolseley School</t>
  </si>
  <si>
    <t xml:space="preserve"> Maple Leaf School</t>
  </si>
  <si>
    <t xml:space="preserve"> Miles Macdonell Collegiate</t>
  </si>
  <si>
    <t xml:space="preserve"> Munroe Junior High</t>
  </si>
  <si>
    <t xml:space="preserve"> Murdoch Mackay Collegiate</t>
  </si>
  <si>
    <t xml:space="preserve"> Constable Edward Finney School</t>
  </si>
  <si>
    <t xml:space="preserve"> École Belmont</t>
  </si>
  <si>
    <t xml:space="preserve"> École Leila North Community School</t>
  </si>
  <si>
    <t>ST. JOHN'S-RAVENSCOURT SCHOOL</t>
  </si>
  <si>
    <t>EARL OXFORD SCHOOL</t>
  </si>
  <si>
    <t>MUNROE JUNIOR HIGH SCHOOL</t>
  </si>
  <si>
    <t>FRONTIER MOSAKAHIKEN SCHOOL</t>
  </si>
  <si>
    <t>JOHN HENDERSON JUNIOR HIGH SCHOOL</t>
  </si>
  <si>
    <t>SISLER HIGH SCHOOL</t>
  </si>
  <si>
    <t>RUTH BETTS COMMUNITY SCHOOL</t>
  </si>
  <si>
    <t>DISTANCE LEARNING UNIT</t>
  </si>
  <si>
    <t>NEW LIFE FELLOWSHIP SCHOOL</t>
  </si>
  <si>
    <t>BOX 708</t>
  </si>
  <si>
    <t>411 HENRY ST. EAST</t>
  </si>
  <si>
    <t>190 MCKENZIE AVENUE</t>
  </si>
  <si>
    <t>GYPSUMVILLE P.O.</t>
  </si>
  <si>
    <t>65  - 3RD STREET SW</t>
  </si>
  <si>
    <t>203 THIRD STREET</t>
  </si>
  <si>
    <t>St. Edward's School</t>
  </si>
  <si>
    <t>St. John's-Ravenscourt School</t>
  </si>
  <si>
    <t>Prairie Mennonite School</t>
  </si>
  <si>
    <t>Milltown Academy</t>
  </si>
  <si>
    <t>Stony Creek School</t>
  </si>
  <si>
    <t>Greenland School</t>
  </si>
  <si>
    <t>Interlake Mennonite Fellowship Sch.</t>
  </si>
  <si>
    <t>Poplar Point Colony School Inc.</t>
  </si>
  <si>
    <t>Riverdale School</t>
  </si>
  <si>
    <t>Rock Lake School</t>
  </si>
  <si>
    <t>Wild Rose School</t>
  </si>
  <si>
    <t>Riverside School</t>
  </si>
  <si>
    <t>Country View School</t>
  </si>
  <si>
    <t>Prairie View School</t>
  </si>
  <si>
    <t>Airport Colony School</t>
  </si>
  <si>
    <t>Willow Grove School</t>
  </si>
  <si>
    <t>Shady Oak Christian School</t>
  </si>
  <si>
    <t>Valley Mennonite Academy</t>
  </si>
  <si>
    <t>Mennonite Christian Academy</t>
  </si>
  <si>
    <t>Winnipeg Montessori School Inc.</t>
  </si>
  <si>
    <t>Grace Valley Mennonite Academy</t>
  </si>
  <si>
    <t>Sunflower Valley Christian School</t>
  </si>
  <si>
    <t>Lighthouse Christian School</t>
  </si>
  <si>
    <t>Twin Rivers Country School</t>
  </si>
  <si>
    <t>Edrans Christian School</t>
  </si>
  <si>
    <t>Christ Full Gospel Academy</t>
  </si>
  <si>
    <t>Casa Montessori And Orff School</t>
  </si>
  <si>
    <t>New Life Fellowship School</t>
  </si>
  <si>
    <t>LIGHTFIELD MENNONITE SCHOOL</t>
  </si>
  <si>
    <t xml:space="preserve"> Prairie Dale School</t>
  </si>
  <si>
    <t xml:space="preserve"> Waywayseecappo Community School</t>
  </si>
  <si>
    <t xml:space="preserve"> Blooming Prairie Colony School</t>
  </si>
  <si>
    <t xml:space="preserve"> Harmony Colony School</t>
  </si>
  <si>
    <t>* First Nations School administered by Park West School Division: 1555- Waywayseecappo Community School.</t>
  </si>
  <si>
    <t>Horndean Christian Day School</t>
  </si>
  <si>
    <t>Paradise Montessori School</t>
  </si>
  <si>
    <t>Check</t>
  </si>
  <si>
    <t>ÉCOLE HARRISON</t>
  </si>
  <si>
    <t>CENTRE SCOLAIRE LÉO-RÉMILLARD</t>
  </si>
  <si>
    <t>COLLÈGE LOUIS-RIEL</t>
  </si>
  <si>
    <t>ÉCOLE CHRISTINE-LESPÉRANCE</t>
  </si>
  <si>
    <t>ÉCOLE COMMUNAUTAIRE AURÈLE-LEMOINE</t>
  </si>
  <si>
    <t>ÉCOLE COMMUNAUTAIRE GILBERT-ROSSET</t>
  </si>
  <si>
    <t>ÉCOLE COMMUNAUTAIRE LA VOIE DU NORD</t>
  </si>
  <si>
    <t>ÉCOLE COMMUNAUTAIRE RÉAL-BÉRARD</t>
  </si>
  <si>
    <t>ÉCOLE COMMUNAUTAIRE SAINT-GEORGES</t>
  </si>
  <si>
    <t>ÉCOLE JOURS DE PLAINE</t>
  </si>
  <si>
    <t>ÉCOLE LA SOURCE</t>
  </si>
  <si>
    <t>ÉCOLE LACERTE</t>
  </si>
  <si>
    <t>ÉCOLE LAGIMODIÈRE</t>
  </si>
  <si>
    <t>ÉCOLE NOËL-RITCHOT</t>
  </si>
  <si>
    <t>ÉCOLE POINTE-DES-CHÊNES</t>
  </si>
  <si>
    <t>ÉCOLE PRÉCIEUX-SANG</t>
  </si>
  <si>
    <t>ÉCOLE RÉGIONALE SAINT-JEAN-BAPTISTE</t>
  </si>
  <si>
    <t>ÉCOLE ROMÉO-DALLAIRE</t>
  </si>
  <si>
    <t>ÉCOLE SAINT-JOACHIM</t>
  </si>
  <si>
    <t>ÉCOLE SAINT-LAZARE</t>
  </si>
  <si>
    <t>ÉCOLE SAINTE-AGATHE</t>
  </si>
  <si>
    <t>ÉCOLE TACHÉ</t>
  </si>
  <si>
    <t>ÉCOLE/COLL. RÉG. GABRIELLE-ROY</t>
  </si>
  <si>
    <t>OSCAR LATHLIN COLLEGIATE</t>
  </si>
  <si>
    <t>ÉCOLE MCISAAC SCHOOL</t>
  </si>
  <si>
    <t>RESTON SCHOOL</t>
  </si>
  <si>
    <t>PRAIRIE DALE SCHOOL</t>
  </si>
  <si>
    <t>ACADÉMIE ISLAMIQUE DU MANITOBA</t>
  </si>
  <si>
    <t>PARADISE MONTESSORI SCHOOL</t>
  </si>
  <si>
    <t>ÉCOLE OPASQUIA SCHOOL</t>
  </si>
  <si>
    <t>ÉCOLE BONAVENTURE</t>
  </si>
  <si>
    <t>COLLÈGE BÉLIVEAU</t>
  </si>
  <si>
    <t>COLLÈGE JEANNE-SAUVÉ</t>
  </si>
  <si>
    <t>ÉCOLE GUYOT</t>
  </si>
  <si>
    <t>ÉCOLE HENRI-BERGERON</t>
  </si>
  <si>
    <t>ÉCOLE HOWDEN</t>
  </si>
  <si>
    <t>ÉCOLE JULIE-RIEL</t>
  </si>
  <si>
    <t>ÉCOLE MARIE-ANNE-GABOURY</t>
  </si>
  <si>
    <t>ÉCOLE PROVENCHER</t>
  </si>
  <si>
    <t>ÉCOLE SAINT-GERMAIN</t>
  </si>
  <si>
    <t>ÉCOLE VAN BELLEGHEM</t>
  </si>
  <si>
    <t>ÉCOLE VARENNES</t>
  </si>
  <si>
    <t>ÉCOLE MACNEILL</t>
  </si>
  <si>
    <t>ÉCOLE CHARLESWOOD SCHOOL</t>
  </si>
  <si>
    <t>ÉCOLE CRANE</t>
  </si>
  <si>
    <t>ÉCOLE DIEPPE</t>
  </si>
  <si>
    <t>ÉCOLE SAINT-AVILA</t>
  </si>
  <si>
    <t>ÉCOLE TUXEDO PARK</t>
  </si>
  <si>
    <t>ÉCOLE VISCOUNT ALEXANDER</t>
  </si>
  <si>
    <t>ÉCOLE ARTHUR MEIGHEN SCHOOL</t>
  </si>
  <si>
    <t>ÉCOLE CRESCENTVIEW SCHOOL</t>
  </si>
  <si>
    <t>BLOOMING PRAIRIE COLONY SCHOOL</t>
  </si>
  <si>
    <t>ÉCOLE SAINT-EUSTACHE</t>
  </si>
  <si>
    <t>HARMONY COLONY SCHOOL</t>
  </si>
  <si>
    <t>ÉCOLE HÉRITAGE IMMERSION</t>
  </si>
  <si>
    <t>ÉCOLE SAINT-MALO SCHOOL</t>
  </si>
  <si>
    <t>COLLÈGE PIERRE-ELLIOTT-TRUDEAU</t>
  </si>
  <si>
    <t>ÉCOLE CENTRALE</t>
  </si>
  <si>
    <t>ÉCOLE MARGARET-UNDERHILL</t>
  </si>
  <si>
    <t>ÉCOLE REGENT PARK</t>
  </si>
  <si>
    <t>COLLÈGE LORETTE COLLEGIATE</t>
  </si>
  <si>
    <t>COLLÈGE SAINT-NORBERT COLLEGIATE</t>
  </si>
  <si>
    <t>ÉCOLE ÎLE-DES-CHÊNES SCHOOL</t>
  </si>
  <si>
    <t>ÉCOLE LORETTE IMMERSION</t>
  </si>
  <si>
    <t>ÉCOLE SAINT-NORBERT IMMERSION</t>
  </si>
  <si>
    <t>ÉCOLE SAINTE-ANNE IMMERSION</t>
  </si>
  <si>
    <t>ÉCOLE ST. ADOLPHE SCHOOL</t>
  </si>
  <si>
    <t>COLLÈGE GARDEN CITY COLLEGIATE</t>
  </si>
  <si>
    <t>ÉCOLE BELMONT</t>
  </si>
  <si>
    <t>ÉCOLE LEILA NORTH COMMUNITY SCHOOL</t>
  </si>
  <si>
    <t>ÉCOLE SEVEN OAKS MIDDLE SCHOOL</t>
  </si>
  <si>
    <t>COLLÈGE STURGEON HEIGHTS COLLEGIATE</t>
  </si>
  <si>
    <t>ÉCOLE ASSINIBOINE</t>
  </si>
  <si>
    <t>ÉCOLE BANNATYNE</t>
  </si>
  <si>
    <t>ÉCOLE ROBERT-BROWNING</t>
  </si>
  <si>
    <t>ÉCOLE DUGALD SCHOOL</t>
  </si>
  <si>
    <t>ÉCOLE SWAN RIVER SOUTH SCHOOL</t>
  </si>
  <si>
    <t>ÉCOLE LAURIER</t>
  </si>
  <si>
    <t>COLLÈGE CHURCHILL</t>
  </si>
  <si>
    <t>ÉCOLE LA VÉRENDRYE</t>
  </si>
  <si>
    <t>ÉCOLE LANSDOWNE</t>
  </si>
  <si>
    <t>ÉCOLE SACRÉ-COEUR</t>
  </si>
  <si>
    <t>ÉCOLE SEC. KELVIN HIGH SCHOOL</t>
  </si>
  <si>
    <t>27 - 4TH STREET S.W.</t>
  </si>
  <si>
    <t>155 - 5TH STREET N.W.</t>
  </si>
  <si>
    <t>83 - 3RD STREET  N.W.</t>
  </si>
  <si>
    <t>415 AVENUE QUEENS</t>
  </si>
  <si>
    <t>CASE POSTALE 900</t>
  </si>
  <si>
    <t>108 AVENUE BÉRIAULT</t>
  </si>
  <si>
    <t>BOX 210</t>
  </si>
  <si>
    <t>DALLAS</t>
  </si>
  <si>
    <t>BOX 10400</t>
  </si>
  <si>
    <t>C/O SOUTHWOOD UNIT</t>
  </si>
  <si>
    <t>224 HESPELER AVENUE E.</t>
  </si>
  <si>
    <t>SCHANZENFELD</t>
  </si>
  <si>
    <t>39 CHURCH STREET SOUTH</t>
  </si>
  <si>
    <t>245 SUTTON AVENUE</t>
  </si>
  <si>
    <t>173 TALBOT AVENUE</t>
  </si>
  <si>
    <t>1845 MATHERS AVENUE</t>
  </si>
  <si>
    <t>1341 KENASTON BLVD.</t>
  </si>
  <si>
    <t>516A AVENUE STANLEY</t>
  </si>
  <si>
    <t>320 AVENUE DE LA CATHÉDRALE</t>
  </si>
  <si>
    <t>#3 PR 248 SOUTH</t>
  </si>
  <si>
    <t>CASE POSTALE 182</t>
  </si>
  <si>
    <t>BOX 297</t>
  </si>
  <si>
    <t>BOX 171</t>
  </si>
  <si>
    <t>RATHWELL</t>
  </si>
  <si>
    <t>900 AVENUE SAINTE-THÉRÈSE</t>
  </si>
  <si>
    <t>Range goes to row 912 for future new schools</t>
  </si>
  <si>
    <t>PUBLIC</t>
  </si>
  <si>
    <t>1 SCHOOL</t>
  </si>
  <si>
    <r>
      <t xml:space="preserve"> Frontier</t>
    </r>
    <r>
      <rPr>
        <b/>
        <sz val="14"/>
        <rFont val="Arial"/>
        <family val="2"/>
      </rPr>
      <t xml:space="preserve"> </t>
    </r>
    <r>
      <rPr>
        <b/>
        <vertAlign val="superscript"/>
        <sz val="11"/>
        <rFont val="Arial"/>
        <family val="2"/>
      </rPr>
      <t>1</t>
    </r>
  </si>
  <si>
    <t>Wingham HB School</t>
  </si>
  <si>
    <t>ALL SCHOOLS INCLUDING FIRST NATIONS ADMINISTERED BY FRONTIER (8) AND PARK WEST (1) SCHOOL DIVISIONS.</t>
  </si>
  <si>
    <t>FIRST NATIONS SCHOOLS ADMINISTERED BY SCHOOL DIVISION:</t>
  </si>
  <si>
    <r>
      <t xml:space="preserve"> Park West </t>
    </r>
    <r>
      <rPr>
        <vertAlign val="superscript"/>
        <sz val="11"/>
        <rFont val="Arial"/>
        <family val="2"/>
      </rPr>
      <t>1</t>
    </r>
  </si>
  <si>
    <r>
      <t xml:space="preserve"> TOTAL</t>
    </r>
    <r>
      <rPr>
        <vertAlign val="superscript"/>
        <sz val="11"/>
        <rFont val="Arial"/>
        <family val="2"/>
      </rPr>
      <t xml:space="preserve"> </t>
    </r>
  </si>
  <si>
    <r>
      <t xml:space="preserve"> Whiteshell </t>
    </r>
    <r>
      <rPr>
        <vertAlign val="superscript"/>
        <sz val="11"/>
        <rFont val="Arial"/>
        <family val="2"/>
      </rPr>
      <t>2</t>
    </r>
  </si>
  <si>
    <t xml:space="preserve"> Clearspring Middle School</t>
  </si>
  <si>
    <t xml:space="preserve"> Emerald Colony School</t>
  </si>
  <si>
    <t xml:space="preserve"> Earl Oxford School</t>
  </si>
  <si>
    <t xml:space="preserve"> École Harrison</t>
  </si>
  <si>
    <t xml:space="preserve"> Ruth Betts Community School</t>
  </si>
  <si>
    <t xml:space="preserve"> Reston School</t>
  </si>
  <si>
    <t xml:space="preserve"> Frontier Mosakahiken School</t>
  </si>
  <si>
    <t xml:space="preserve"> Edelweiss School</t>
  </si>
  <si>
    <t xml:space="preserve"> Stonybrook Middle School</t>
  </si>
  <si>
    <t xml:space="preserve"> École R. W. Bobby Bend School</t>
  </si>
  <si>
    <t xml:space="preserve"> Kelsey Community School</t>
  </si>
  <si>
    <t xml:space="preserve"> École Charleswood School</t>
  </si>
  <si>
    <t xml:space="preserve"> Macgregor Collegiate</t>
  </si>
  <si>
    <t xml:space="preserve"> Macgregor Elementary</t>
  </si>
  <si>
    <t xml:space="preserve"> John Henderson Junior High School</t>
  </si>
  <si>
    <t xml:space="preserve"> Munroe Junior High School</t>
  </si>
  <si>
    <t xml:space="preserve"> Collège Garden City Collegiate</t>
  </si>
  <si>
    <t xml:space="preserve"> École Seven Oaks Middle School</t>
  </si>
  <si>
    <t xml:space="preserve"> École La Vérendrye</t>
  </si>
  <si>
    <t xml:space="preserve"> École Lansdowne</t>
  </si>
  <si>
    <t xml:space="preserve"> École Sec. Kelvin High School</t>
  </si>
  <si>
    <t xml:space="preserve"> Sisler High School</t>
  </si>
  <si>
    <t>ÉCOLE ELMWOOD SCHOOL</t>
  </si>
  <si>
    <t>ÉCOLE PARKSIDE SCHOOL</t>
  </si>
  <si>
    <t>ÉCOLE WEST PARK SCHOOL</t>
  </si>
  <si>
    <t>HORIZON COLONY SCHOOL</t>
  </si>
  <si>
    <t>CLEARSPRING MIDDLE SCHOOL</t>
  </si>
  <si>
    <t>STONYBROOK MIDDLE SCHOOL</t>
  </si>
  <si>
    <t>DASMESH SCHOOL</t>
  </si>
  <si>
    <t>ÉCOLE R. W. BOBBY BEND SCHOOL</t>
  </si>
  <si>
    <t>EMERALD COLONY SCHOOL</t>
  </si>
  <si>
    <t>120 - 9TH STREET NW</t>
  </si>
  <si>
    <t>25 CROWN VALLEY RD. E.</t>
  </si>
  <si>
    <t>1 BRIGHTON LANE</t>
  </si>
  <si>
    <t>SE 35-14-12W</t>
  </si>
  <si>
    <t>71 NORMANDEAU BAY</t>
  </si>
  <si>
    <t>1950 PACIFIC AVENUE W</t>
  </si>
  <si>
    <r>
      <t xml:space="preserve">FUNDEDIS - </t>
    </r>
    <r>
      <rPr>
        <b/>
        <u/>
        <sz val="9"/>
        <color indexed="18"/>
        <rFont val="Arial"/>
        <family val="2"/>
      </rPr>
      <t>SORT BY CODE</t>
    </r>
  </si>
  <si>
    <t>Dasmesh School</t>
  </si>
  <si>
    <t>Hosanna Christian School</t>
  </si>
  <si>
    <t>Living Hope School</t>
  </si>
  <si>
    <t>SORT</t>
  </si>
  <si>
    <t>Changes</t>
  </si>
  <si>
    <t>Enrol</t>
  </si>
  <si>
    <t>Parkland Christian School</t>
  </si>
  <si>
    <t xml:space="preserve"> Centre scolaire Léo-Rémillard</t>
  </si>
  <si>
    <t xml:space="preserve"> Collège régional Notre-Dame</t>
  </si>
  <si>
    <t xml:space="preserve"> École communautaire Aurèle-Lemoine</t>
  </si>
  <si>
    <t xml:space="preserve"> École communautaire Gilbert-Rosset</t>
  </si>
  <si>
    <t xml:space="preserve"> École communautaire La Voie Du Nord</t>
  </si>
  <si>
    <t xml:space="preserve"> École communautaire Réal-Bérard</t>
  </si>
  <si>
    <t xml:space="preserve"> École communautaire Saint-Georges</t>
  </si>
  <si>
    <t xml:space="preserve"> École élém. Notre-Dame-de-Lourdes</t>
  </si>
  <si>
    <t xml:space="preserve"> École régionale Saint-Jean-Baptiste</t>
  </si>
  <si>
    <t xml:space="preserve"> École/Coll. rég. Gabrielle-Roy</t>
  </si>
  <si>
    <t>September 30, 2012</t>
  </si>
  <si>
    <t xml:space="preserve"> École Elmwood School</t>
  </si>
  <si>
    <t xml:space="preserve"> École Parkside School</t>
  </si>
  <si>
    <t xml:space="preserve"> École West Park School</t>
  </si>
  <si>
    <t xml:space="preserve"> Horizon Colony School</t>
  </si>
  <si>
    <t xml:space="preserve"> Black River Anishinabe School</t>
  </si>
  <si>
    <t xml:space="preserve"> Northlands Parkway Collegiate</t>
  </si>
  <si>
    <t xml:space="preserve"> Prairie Mountain Elementary School</t>
  </si>
  <si>
    <t xml:space="preserve"> Prairie Mountain High School</t>
  </si>
  <si>
    <t>Sort</t>
  </si>
  <si>
    <t>UPDATE FOR THE SEI TABLE</t>
  </si>
  <si>
    <t xml:space="preserve">* First Nations School administered by Frontier School Division: 1032-Oscar Blackburn, 1516-Minegoziibe Anishinabbe, 1528-Rod Martin, 1680-Berens River,1681-Wanipigow, 2023-Skownan, 2232-Helen Betty Osborne and 1934-Chan Kagha Otina Dakota Wayawa Tipi Sch. </t>
  </si>
  <si>
    <t>ADD</t>
  </si>
  <si>
    <t>* First Nations School administered by Frontier School Division: 1408-Black River Anishinabe School.</t>
  </si>
  <si>
    <t>Colony School is Type 5</t>
  </si>
  <si>
    <t>DID NOT REPORT ENROLMENT IN 2013</t>
  </si>
  <si>
    <t>181 - 6TH STREET S.E.</t>
  </si>
  <si>
    <t>BLACK RIVER ANISHINABE SCHOOL</t>
  </si>
  <si>
    <t>BOX 123</t>
  </si>
  <si>
    <t>NORTHLANDS PARKWAY COLLEGIATE</t>
  </si>
  <si>
    <t>139 NORTHLANDS PARKWAY EAST</t>
  </si>
  <si>
    <t>208 PROVENCHER BLVD.</t>
  </si>
  <si>
    <t>PINE CREEK CHRISTIAN DAY SCHOOL</t>
  </si>
  <si>
    <t>BOX 50</t>
  </si>
  <si>
    <t>BOX 14</t>
  </si>
  <si>
    <t>SOLID ROCK MINISTRIES CHRISTIAN SCHOOL</t>
  </si>
  <si>
    <t>BOX 940</t>
  </si>
  <si>
    <t>PRAIRIE MOUNTAIN ELEMENTARY SCHOOL</t>
  </si>
  <si>
    <t>PRAIRIE MOUNTAIN HIGH SCHOOL</t>
  </si>
  <si>
    <t>155 AGRI PARK ROAD</t>
  </si>
  <si>
    <t>Poplar Grove School</t>
  </si>
  <si>
    <t xml:space="preserve"> RAPPORT DES INSCRIPTIONS SCOLAIRES</t>
  </si>
  <si>
    <t>TABLE DES MATIÈRES</t>
  </si>
  <si>
    <r>
      <t xml:space="preserve">Introduction </t>
    </r>
    <r>
      <rPr>
        <sz val="10"/>
        <rFont val="Arial"/>
        <family val="2"/>
      </rPr>
      <t>………………...………………...……….…….……………………………</t>
    </r>
  </si>
  <si>
    <r>
      <t>Sommaire</t>
    </r>
    <r>
      <rPr>
        <sz val="10"/>
        <rFont val="Arial"/>
        <family val="2"/>
      </rPr>
      <t xml:space="preserve"> ………………………………...……….….…………………………………..</t>
    </r>
  </si>
  <si>
    <r>
      <t>Changements relatifs aux inscriptions des écoles publiques</t>
    </r>
    <r>
      <rPr>
        <sz val="10"/>
        <rFont val="Arial"/>
        <family val="2"/>
      </rPr>
      <t xml:space="preserve"> ……...………….</t>
    </r>
  </si>
  <si>
    <r>
      <t>Ouvertures et fermetures d’école, et autres modifications</t>
    </r>
    <r>
      <rPr>
        <sz val="10"/>
        <rFont val="Arial"/>
        <family val="2"/>
      </rPr>
      <t xml:space="preserve">…………...…………. </t>
    </r>
  </si>
  <si>
    <t>Inscriptions</t>
  </si>
  <si>
    <r>
      <t xml:space="preserve">   Sommaire provincial des inscriptions </t>
    </r>
    <r>
      <rPr>
        <b/>
        <sz val="10"/>
        <rFont val="Arial"/>
        <family val="2"/>
      </rPr>
      <t>……………………………….……………………</t>
    </r>
  </si>
  <si>
    <t>Divisions scolaires</t>
  </si>
  <si>
    <r>
      <t xml:space="preserve">   Sommaire des inscriptions des divisions scolaires </t>
    </r>
    <r>
      <rPr>
        <b/>
        <sz val="10"/>
        <rFont val="Arial"/>
        <family val="2"/>
      </rPr>
      <t>……………………………………..…….....</t>
    </r>
  </si>
  <si>
    <r>
      <t xml:space="preserve">   Special Revenue District Summary </t>
    </r>
    <r>
      <rPr>
        <b/>
        <sz val="10"/>
        <color indexed="10"/>
        <rFont val="Arial"/>
        <family val="2"/>
      </rPr>
      <t>………………………..……….....</t>
    </r>
  </si>
  <si>
    <t xml:space="preserve">   Inscriptions des divisions scolaires</t>
  </si>
  <si>
    <t xml:space="preserve">         Beautiful Plains ……………………………………….………..…………..……</t>
  </si>
  <si>
    <t xml:space="preserve">         Border Land …………………………...…….……….……………………..……</t>
  </si>
  <si>
    <t xml:space="preserve">         Brandon …………………………….…………….………….……………..……</t>
  </si>
  <si>
    <t xml:space="preserve">         DSFM. …………………………………………………..……………….……....</t>
  </si>
  <si>
    <t xml:space="preserve">         Evergreen …………………………………………...………….………………..</t>
  </si>
  <si>
    <t xml:space="preserve">         Flin Flon ……………………………………...…………………………….………….....</t>
  </si>
  <si>
    <t xml:space="preserve">         Fort-La-Bosse …………………………………..……………………….…………..….</t>
  </si>
  <si>
    <t xml:space="preserve">         Frontier ………………..…………………………………………...………...……</t>
  </si>
  <si>
    <t xml:space="preserve">         Garden Valley …………………………………………...………….………..….</t>
  </si>
  <si>
    <t xml:space="preserve">         Hanover ………………………………………….………………….…………….….</t>
  </si>
  <si>
    <r>
      <t xml:space="preserve">         Interlake</t>
    </r>
    <r>
      <rPr>
        <b/>
        <sz val="10"/>
        <rFont val="Arial"/>
        <family val="2"/>
      </rPr>
      <t xml:space="preserve"> </t>
    </r>
    <r>
      <rPr>
        <sz val="10"/>
        <rFont val="Arial"/>
        <family val="2"/>
      </rPr>
      <t>…………………………………………..…………………………….….....</t>
    </r>
  </si>
  <si>
    <t xml:space="preserve">         Kelsey …………………………………...…………………………………...…..….</t>
  </si>
  <si>
    <t xml:space="preserve">         Lakeshore …………………………………...………………………………….....</t>
  </si>
  <si>
    <t xml:space="preserve">         Lord Selkirk ………………………………………..………………………………....</t>
  </si>
  <si>
    <r>
      <t xml:space="preserve">         Louis-Riel</t>
    </r>
    <r>
      <rPr>
        <b/>
        <sz val="10"/>
        <rFont val="Arial"/>
        <family val="2"/>
      </rPr>
      <t xml:space="preserve"> </t>
    </r>
    <r>
      <rPr>
        <sz val="10"/>
        <rFont val="Arial"/>
        <family val="2"/>
      </rPr>
      <t>…………………………………………………..……………………...</t>
    </r>
  </si>
  <si>
    <t xml:space="preserve">         Mountain View …………………………………...……………………………...…</t>
  </si>
  <si>
    <t xml:space="preserve">         Mystery Lake ……………………………….…………………………………….….</t>
  </si>
  <si>
    <t xml:space="preserve">         Park West ……………………………………………..…………………………....</t>
  </si>
  <si>
    <t xml:space="preserve">         Pembina Trails ……………………………………………………...………………..</t>
  </si>
  <si>
    <t xml:space="preserve">         Pine Creek ……………………………………...………………………...……………..…..</t>
  </si>
  <si>
    <r>
      <t xml:space="preserve">         Portage-la-Prairie</t>
    </r>
    <r>
      <rPr>
        <b/>
        <sz val="10"/>
        <rFont val="Arial"/>
        <family val="2"/>
      </rPr>
      <t xml:space="preserve"> </t>
    </r>
    <r>
      <rPr>
        <sz val="10"/>
        <rFont val="Arial"/>
        <family val="2"/>
      </rPr>
      <t>………………………..………………………………….....</t>
    </r>
  </si>
  <si>
    <t xml:space="preserve">         Prairie Rose …………………………………...………………………………..……</t>
  </si>
  <si>
    <r>
      <t xml:space="preserve">         Prairie Spirit</t>
    </r>
    <r>
      <rPr>
        <b/>
        <sz val="10"/>
        <rFont val="Arial"/>
        <family val="2"/>
      </rPr>
      <t xml:space="preserve"> </t>
    </r>
    <r>
      <rPr>
        <sz val="10"/>
        <rFont val="Arial"/>
        <family val="2"/>
      </rPr>
      <t>…………………………….……………..……………….……………..….</t>
    </r>
  </si>
  <si>
    <t xml:space="preserve">         Vallée de la Rivière-Rouge……………………………………………………</t>
  </si>
  <si>
    <t xml:space="preserve">         River East Transcona ………………………………………..………………….......</t>
  </si>
  <si>
    <t xml:space="preserve">         Rolling River ………………………………………………..………………...……</t>
  </si>
  <si>
    <t xml:space="preserve">         Rivière Seine ……………………………………………………..…………………...….</t>
  </si>
  <si>
    <t xml:space="preserve">         Seven Oaks ………………………………………..………………………....……</t>
  </si>
  <si>
    <t xml:space="preserve">         Southwest Horizon ………………………………………….……………………....……</t>
  </si>
  <si>
    <r>
      <t xml:space="preserve">         St. James-Assiniboia</t>
    </r>
    <r>
      <rPr>
        <b/>
        <sz val="10"/>
        <rFont val="Arial"/>
        <family val="2"/>
      </rPr>
      <t xml:space="preserve"> </t>
    </r>
    <r>
      <rPr>
        <sz val="10"/>
        <rFont val="Arial"/>
        <family val="2"/>
      </rPr>
      <t>……………………………………………….…………….…...</t>
    </r>
  </si>
  <si>
    <t xml:space="preserve">         Sunrise …………………………………………………..………………………….....</t>
  </si>
  <si>
    <t xml:space="preserve">         Swan Valley …………………………………………………..………………….....</t>
  </si>
  <si>
    <t xml:space="preserve">         Turtle Mountain ………………………………….………………..………………......</t>
  </si>
  <si>
    <t xml:space="preserve">         Turtle River …………………………………………….………………………....….</t>
  </si>
  <si>
    <t xml:space="preserve">         Western ………………………………….………………………………………….....</t>
  </si>
  <si>
    <t xml:space="preserve">         Winnipeg ………………………………………...…………………………….……..</t>
  </si>
  <si>
    <t xml:space="preserve">   Districts scolaires ayant un financement particulier</t>
  </si>
  <si>
    <t xml:space="preserve">         Whiteshell ………………………………………..………………………………...……</t>
  </si>
  <si>
    <t>Écoles indépendantes</t>
  </si>
  <si>
    <t xml:space="preserve">   Écoles indépendantes subventionnées……………………………………………………….</t>
  </si>
  <si>
    <t xml:space="preserve">   Écoles indépendantes non subventionnées………………………………………………. </t>
  </si>
  <si>
    <t>Septembre</t>
  </si>
  <si>
    <t>CHANGEMENTS RELATIFS AUX EFFECTIFS SCOLAIRES DES ÉCOLES PUBLIQUES</t>
  </si>
  <si>
    <t xml:space="preserve"> Division scolaire</t>
  </si>
  <si>
    <t>Augmentation</t>
  </si>
  <si>
    <t xml:space="preserve"> DSFM</t>
  </si>
  <si>
    <t xml:space="preserve"> Fort-La-Bosse</t>
  </si>
  <si>
    <t xml:space="preserve"> Louis-Riel</t>
  </si>
  <si>
    <t xml:space="preserve"> Portage-la-Prairie</t>
  </si>
  <si>
    <t xml:space="preserve"> Vallée de la Rivière-Rouge</t>
  </si>
  <si>
    <t xml:space="preserve"> Rivière Seine</t>
  </si>
  <si>
    <t xml:space="preserve"> TOTAL DES INSCRIPTIONS</t>
  </si>
  <si>
    <t xml:space="preserve">1 comprend les écoles des Premières Nations administrées dans le cadre d'accords en matière d'éducation avec les divisions scolaires (voir la Division scolaire Frontier (page 12) et la Division scolaire Park West (page 18)). </t>
  </si>
  <si>
    <t>SOMMAIRE PROVINCIAL DES INSCRIPTIONS</t>
  </si>
  <si>
    <t>Nbre</t>
  </si>
  <si>
    <t>Enf.en</t>
  </si>
  <si>
    <t>ÉCOLES</t>
  </si>
  <si>
    <t>d'écoles</t>
  </si>
  <si>
    <t>diff.</t>
  </si>
  <si>
    <t>PM</t>
  </si>
  <si>
    <t>M</t>
  </si>
  <si>
    <t>ÉCOLES PUBLIQUES</t>
  </si>
  <si>
    <t xml:space="preserve">DIVISIONS SCOLAIRES </t>
  </si>
  <si>
    <t>DISTRICT SCOLAIRE AYANT UN FINANCEMENT PARTICULIER</t>
  </si>
  <si>
    <t>PREMIÈRES NATIONS ADMINISTRÉES PAR DES DIVISIONS SCOLAIRES</t>
  </si>
  <si>
    <t>ÉCOLES INDÉPENDANTES</t>
  </si>
  <si>
    <t>ÉCOLES SUBVENTIONNÉES</t>
  </si>
  <si>
    <t>PM - Prématernelle</t>
  </si>
  <si>
    <t>M - Maternelle</t>
  </si>
  <si>
    <t xml:space="preserve">PROGRAMMES D'ENSEIGNEMENT À DOMICILE </t>
  </si>
  <si>
    <t>TOTAL PROVINCIAL</t>
  </si>
  <si>
    <t>SOMMAIRE DES INSCRIPTIONS DES DIVISIONS SCOLAIRES</t>
  </si>
  <si>
    <t xml:space="preserve"> DIVISION SCOLAIRE</t>
  </si>
  <si>
    <t xml:space="preserve"> Portage-La-Prairie</t>
  </si>
  <si>
    <t xml:space="preserve"> Seine River</t>
  </si>
  <si>
    <t xml:space="preserve"> St. James-Assiniboia</t>
  </si>
  <si>
    <t>2 district scolaire ayant un financement particulier.</t>
  </si>
  <si>
    <t xml:space="preserve"> NOM DE L'ÉCOLE</t>
  </si>
  <si>
    <t>COLLECTIVITÉ</t>
  </si>
  <si>
    <t>Enf. en diff.</t>
  </si>
  <si>
    <t>SOMMAIRE DES INSCRIPTIONS DES ÉCOLES</t>
  </si>
  <si>
    <t>INSCRIPTIONS DES DIVISIONS SCOLAIRES</t>
  </si>
  <si>
    <t xml:space="preserve"> TOTAL DIVISIONNAIRE</t>
  </si>
  <si>
    <t>14 ÉCOLES</t>
  </si>
  <si>
    <t>15 ÉCOLES</t>
  </si>
  <si>
    <t>22 ÉCOLES</t>
  </si>
  <si>
    <t>8 ÉCOLES</t>
  </si>
  <si>
    <t>4 ÉCOLES</t>
  </si>
  <si>
    <t>10 ÉCOLES</t>
  </si>
  <si>
    <t xml:space="preserve"> TOTAL PARTIEL</t>
  </si>
  <si>
    <t>40 ÉCOLES</t>
  </si>
  <si>
    <t>1 La collectivité ou l'emplacement de l'école huttérite correspondent à son adresse postale.</t>
  </si>
  <si>
    <t>13 ÉCOLES</t>
  </si>
  <si>
    <t>18 ÉCOLES</t>
  </si>
  <si>
    <t>5 ÉCOLES</t>
  </si>
  <si>
    <t>16 ÉCOLES</t>
  </si>
  <si>
    <t>7 ÉCOLES</t>
  </si>
  <si>
    <t>25 ÉCOLES</t>
  </si>
  <si>
    <t>29 ÉCOLES</t>
  </si>
  <si>
    <t>42 ÉCOLES</t>
  </si>
  <si>
    <t>26 ÉCOLES</t>
  </si>
  <si>
    <t>2 ÉCOLES</t>
  </si>
  <si>
    <r>
      <t>1</t>
    </r>
    <r>
      <rPr>
        <sz val="10"/>
        <rFont val="Arial"/>
        <family val="2"/>
      </rPr>
      <t xml:space="preserve">  La collectivité ou l'emplacement de l'école huttérite correspond à son adresse postale.</t>
    </r>
  </si>
  <si>
    <t>INSCRIPTIONS TOTALES DES ÉCOLES INDÉPENDANTES SUBVENTIONNÉES</t>
  </si>
  <si>
    <t>INSCRIPTIONS TOTALES DES ÉCOLES INDÉPENDANTES NON SUBVENTIONNÉES</t>
  </si>
  <si>
    <t>FRENCH</t>
  </si>
  <si>
    <t>DISTRICT SCOLAIRE MYSTERY LAKE</t>
  </si>
  <si>
    <t>DIVISION SCOLAIRE FORT-LA-BOSSE</t>
  </si>
  <si>
    <t>DIVISION SCOLAIRE GARDEN VALLEY</t>
  </si>
  <si>
    <t>DISTRICT SCOLAIRE DE WHITESHELL</t>
  </si>
  <si>
    <t>DIVISION SCOLAIRE DE ST. JAMES-ASSINIBOIA</t>
  </si>
  <si>
    <t>DIVISION SCOLAIRE DE SEVEN OAKS</t>
  </si>
  <si>
    <t>DIVISION SCOLAIRE DE BRANDON</t>
  </si>
  <si>
    <t>DIVISION SCOLAIRE SWAN VALLEY</t>
  </si>
  <si>
    <t>DIVISION SCOLAIRE PORTAGE-LA-PRAIRIE</t>
  </si>
  <si>
    <t>DIVISION SCOLAIRE WESTERN</t>
  </si>
  <si>
    <t>DIVISION SCOLAIRE DE PINE CREEK</t>
  </si>
  <si>
    <t>DIVISION SCOLAIRE DE TURTLE RIVER</t>
  </si>
  <si>
    <t>DIVISION SCOLAIRE DE LA RIVIÈRE SEINE</t>
  </si>
  <si>
    <t>DIVISION SCOLAIRE DE TURTLE MOUNTAIN</t>
  </si>
  <si>
    <t>DIVISION SCOLAIRE EVERGREEN</t>
  </si>
  <si>
    <t>DIVISION SCOLAIRE LAKESHORE</t>
  </si>
  <si>
    <t>DIVISION SCOLAIRE DE FLIN FLON</t>
  </si>
  <si>
    <t>DIVISION SCOLAIRE DE WINNIPEG</t>
  </si>
  <si>
    <t>DIVISION SCOLAIRE DE BEAUTIFUL PLAINS</t>
  </si>
  <si>
    <t>DIVISION SCOLAIRE LORD SELKIRK</t>
  </si>
  <si>
    <t>DIVISION SCOLAIRE INTERLAKE</t>
  </si>
  <si>
    <t>DIVISION SCOLAIRE ROLLING RIVER</t>
  </si>
  <si>
    <t>DIVISION SCOLAIRE DE KELSEY</t>
  </si>
  <si>
    <t>DIVISION SCOLAIRE DE HANOVER</t>
  </si>
  <si>
    <t>DIVISION SCOLAIRE BORDER LAND</t>
  </si>
  <si>
    <t>DIVISION SCOLAIRE LOUIS-RIEL</t>
  </si>
  <si>
    <t>DIVISION SCOLAIRE MOUNTAIN VIEW</t>
  </si>
  <si>
    <t>DIVISION SCOLAIRE PEMBINA TRAILS</t>
  </si>
  <si>
    <t>DIVISION SCOLAIRE SUNRISE</t>
  </si>
  <si>
    <t>DIVISION SCOLAIRE VALLÉE DE LA RIVIÈRE-ROUGE</t>
  </si>
  <si>
    <t>DIVISION SCOLAIRE SOUTHWEST HORIZON</t>
  </si>
  <si>
    <t>DIVISION SCOLAIRE FRONTIER</t>
  </si>
  <si>
    <t>DIVISION SCOLAIRE PRAIRIE SPIRIT</t>
  </si>
  <si>
    <t>DIVISION SCOLAIRE PARK WEST</t>
  </si>
  <si>
    <t>DIVISION SCOLAIRE PRAIRIE ROSE</t>
  </si>
  <si>
    <t>DIVISION SCOLAIRE RIVER EAST TRANSCONA</t>
  </si>
  <si>
    <t>DIVISION SCOLAIRE FRONTIER (ÉCOLES DES PREMIÈRES NATIONS ADMINISTRÉES DANS LE CADRE D'ACCORDS EN MATIÈRE D'ÉDUCATION)</t>
  </si>
  <si>
    <t>DIVISION SCOLAIRE PARK WEST (ÉCOLES DES PREMIÈRES NATIONS ADMINISTRÉES DANS LE CADRE D'ACCORDS EN MATIÈRE D'ÉDUCATION)</t>
  </si>
  <si>
    <t xml:space="preserve"> École communautaire La Voie du Nord</t>
  </si>
  <si>
    <t xml:space="preserve"> École Jours de Plaine</t>
  </si>
  <si>
    <t xml:space="preserve"> École Pointe-des-Chênes</t>
  </si>
  <si>
    <r>
      <t>ÉCOLES DES PREMIÈRES NATIONS ADMINISTRÉES PAR DES DIVISION SCOLAIRES</t>
    </r>
    <r>
      <rPr>
        <vertAlign val="superscript"/>
        <sz val="11"/>
        <color indexed="8"/>
        <rFont val="Arial"/>
        <family val="2"/>
      </rPr>
      <t>1</t>
    </r>
  </si>
  <si>
    <r>
      <t>N</t>
    </r>
    <r>
      <rPr>
        <b/>
        <vertAlign val="superscript"/>
        <sz val="11"/>
        <color indexed="8"/>
        <rFont val="Arial"/>
        <family val="2"/>
      </rPr>
      <t>bre</t>
    </r>
    <r>
      <rPr>
        <b/>
        <sz val="11"/>
        <color indexed="8"/>
        <rFont val="Arial"/>
        <family val="2"/>
      </rPr>
      <t xml:space="preserve"> TOTAL DES ÉCOLES PUBLIQUES ET DES </t>
    </r>
  </si>
  <si>
    <t xml:space="preserve">Enf. en diff.  -  Les élèves qui sont inscrits et qui apprennent dans des classes à progrès continu séparées. </t>
  </si>
  <si>
    <t>DIVTABLE</t>
  </si>
  <si>
    <t>French</t>
  </si>
  <si>
    <t>FRPERCENT</t>
  </si>
  <si>
    <t xml:space="preserve"> Green Ridge School</t>
  </si>
  <si>
    <t>Border View Christian Day School</t>
  </si>
  <si>
    <t>Pine Creek Christian Day School</t>
  </si>
  <si>
    <t>Solid Rock Ministries Christian School</t>
  </si>
  <si>
    <t>Twelve Tribes School</t>
  </si>
  <si>
    <t>Prairie View Amish School</t>
  </si>
  <si>
    <t>Morning Glory School</t>
  </si>
  <si>
    <t>Lightfield Mennonite School</t>
  </si>
  <si>
    <t>Iqra Islamic</t>
  </si>
  <si>
    <t>Nova Montessori</t>
  </si>
  <si>
    <t>65 - 3RD STREET SW</t>
  </si>
  <si>
    <t>50 HASTINGS BOULEVARD</t>
  </si>
  <si>
    <t>95 RUE PULBERRY</t>
  </si>
  <si>
    <t>BOX 93</t>
  </si>
  <si>
    <t>ÉCOLE RÉGIONALE NOTRE-DAME</t>
  </si>
  <si>
    <t>BOX 2569</t>
  </si>
  <si>
    <t>ÉCOLE GEORGE MCDOWELL</t>
  </si>
  <si>
    <t>366 CHEMIN PADDINGTON</t>
  </si>
  <si>
    <t>BOX 970</t>
  </si>
  <si>
    <t>MANITOBA INSTITUTE OF TRADES AND TECH.</t>
  </si>
  <si>
    <t>EVENING, SUMMER &amp; VIRTUAL SCHOOLS</t>
  </si>
  <si>
    <t>BOX 419  810 BROADWAY STREET</t>
  </si>
  <si>
    <t>BOX 320</t>
  </si>
  <si>
    <t>NORTHERN SHIELD ACADEMY</t>
  </si>
  <si>
    <t>PRAIRIE VIEW AMISH SCHOOL</t>
  </si>
  <si>
    <t>MORNING GLORY SCHOOL</t>
  </si>
  <si>
    <t>80 FENNELL STREET</t>
  </si>
  <si>
    <t>RR1  BOX 247</t>
  </si>
  <si>
    <t>WAPASKWA VIRTUAL COLLEGIATE</t>
  </si>
  <si>
    <t>C/O MFNERC</t>
  </si>
  <si>
    <t>2 - 1100 WAVERLEY STREET</t>
  </si>
  <si>
    <t>GREEN RIDGE SCHOOL</t>
  </si>
  <si>
    <t>BOX 156</t>
  </si>
  <si>
    <t>NOVA MONTESSORI</t>
  </si>
  <si>
    <t>C-3311 PEMBINA HIGHWAY</t>
  </si>
  <si>
    <t xml:space="preserve">1 comprend les écoles des Premières Nations administrées dans le cadre d'accords en matière d'éducation avec les divisions scolaires suivantes : Division scolaire Frontier (page 12) et Division scolaire Park West (page 18)). </t>
  </si>
  <si>
    <r>
      <t xml:space="preserve">1  </t>
    </r>
    <r>
      <rPr>
        <sz val="10"/>
        <color theme="1"/>
        <rFont val="Arial"/>
        <family val="2"/>
      </rPr>
      <t xml:space="preserve">Écoles des Premières Nations administrées dans le cadre d'accords en matière d'éducation avec les divisions scolaires suivantes : Division scolaire Frontier (page 12) et Division scolaire Park West (page 18)). </t>
    </r>
  </si>
  <si>
    <t>% Change</t>
  </si>
  <si>
    <t>French Format</t>
  </si>
  <si>
    <t>19 ÉCOLES</t>
  </si>
  <si>
    <t>23 ÉCOLES</t>
  </si>
  <si>
    <t xml:space="preserve"> Amber Trails Community School</t>
  </si>
  <si>
    <t xml:space="preserve"> Westview Colony School</t>
  </si>
  <si>
    <t xml:space="preserve"> MET School</t>
  </si>
  <si>
    <t xml:space="preserve"> Meadow Lane School</t>
  </si>
  <si>
    <r>
      <t>ÉCOLES NON SUBVENTIONNÉES</t>
    </r>
    <r>
      <rPr>
        <vertAlign val="superscript"/>
        <sz val="11"/>
        <color indexed="8"/>
        <rFont val="Arial"/>
        <family val="2"/>
      </rPr>
      <t xml:space="preserve"> </t>
    </r>
  </si>
  <si>
    <t>Lake Centre Mennonite Fellowship Sch.</t>
  </si>
  <si>
    <t>Little Creek School</t>
  </si>
  <si>
    <t>Old Colony Mennonite School</t>
  </si>
  <si>
    <t>NON-FUNDED SCHOOLS</t>
  </si>
  <si>
    <t>10 PARK STREET</t>
  </si>
  <si>
    <t>466 MARY STREET</t>
  </si>
  <si>
    <t>ÉCOLE EDWARD-SCHREYER SCHOOL</t>
  </si>
  <si>
    <t>BOX 910</t>
  </si>
  <si>
    <t>STEINBACH CHRISTIAN SCHOOL</t>
  </si>
  <si>
    <t>310 A CHEMIN LAMOUREUX</t>
  </si>
  <si>
    <t>P.O. BOX 967</t>
  </si>
  <si>
    <t>461 ST. PETER STREET</t>
  </si>
  <si>
    <t>BOX 6</t>
  </si>
  <si>
    <t>ÉCOLE BEAUSÉJOUR EARLY YEARS</t>
  </si>
  <si>
    <t>R.R. #1, GRP 15</t>
  </si>
  <si>
    <t>P.O. BOX 242</t>
  </si>
  <si>
    <t>100 - 123 DONCASTER STREET</t>
  </si>
  <si>
    <t>P.O. BOX 3368</t>
  </si>
  <si>
    <t>AMBER TRAILS COMMUNITY SCHOOL</t>
  </si>
  <si>
    <t>1575 TEMPLETON AVENUE</t>
  </si>
  <si>
    <t>LITTLE CREEK SCHOOL</t>
  </si>
  <si>
    <t>BOX 205</t>
  </si>
  <si>
    <t>247 JUBILEE ROAD</t>
  </si>
  <si>
    <t>MARQUETTE</t>
  </si>
  <si>
    <t>WESTVIEW COLONY SCHOOL</t>
  </si>
  <si>
    <t>NEWDALE</t>
  </si>
  <si>
    <t>MET SCHOOL</t>
  </si>
  <si>
    <t>MEADOW LANE SCHOOL</t>
  </si>
  <si>
    <t>C/O MEADOW LANE COLONY</t>
  </si>
  <si>
    <t>BOX 68</t>
  </si>
  <si>
    <t>OLD COLONY MENNONITE SCHOOL</t>
  </si>
  <si>
    <t>NEW DIRECTIONS INC. SCHOOL</t>
  </si>
  <si>
    <t>500 - 717 PORTAGE AVENUE</t>
  </si>
  <si>
    <t xml:space="preserve"> École Edward-Schreyer School</t>
  </si>
  <si>
    <t xml:space="preserve"> Sir William Osler School</t>
  </si>
  <si>
    <t xml:space="preserve"> École Beauséjour Early Years</t>
  </si>
  <si>
    <t xml:space="preserve"> École South Pointe School</t>
  </si>
  <si>
    <t xml:space="preserve"> École Riviere Rouge</t>
  </si>
  <si>
    <t xml:space="preserve"> Pembina Trails Alternative High School</t>
  </si>
  <si>
    <t>Crystal Creek School</t>
  </si>
  <si>
    <t>Assiniboine Valley Christian School</t>
  </si>
  <si>
    <t>Inspired Explorations Learning Community</t>
  </si>
  <si>
    <t>Gonzaga Middle School</t>
  </si>
  <si>
    <t>30 ACADEMY STREET</t>
  </si>
  <si>
    <t>BOX 6  GROUP 35  RR1</t>
  </si>
  <si>
    <t>BOX 388</t>
  </si>
  <si>
    <t>860 CEDAR AVENUE</t>
  </si>
  <si>
    <t>38 MYRTLE STREET</t>
  </si>
  <si>
    <t>447 VETERAN'S MEMORIAL ROAD</t>
  </si>
  <si>
    <t>1600 GRANT AVENUE</t>
  </si>
  <si>
    <t>5880 BETSWORTH AVENUE</t>
  </si>
  <si>
    <t>BOX 880, RR1</t>
  </si>
  <si>
    <t>BOX 65</t>
  </si>
  <si>
    <t>2375B SASKATCHEWAN AVENUE W</t>
  </si>
  <si>
    <t>81, CHEM.DES ANC. COMBATTANTS</t>
  </si>
  <si>
    <t>BOX 61</t>
  </si>
  <si>
    <t>75 ELM STREET</t>
  </si>
  <si>
    <t>P.O. BOX 153</t>
  </si>
  <si>
    <t>T-102 AVENUE ST. BARBARA</t>
  </si>
  <si>
    <t>CASE POSTALE 1223 STATION MAIN</t>
  </si>
  <si>
    <t>271 CHEMIN WEIR</t>
  </si>
  <si>
    <t>CRYSTAL CREEK SCHOOL</t>
  </si>
  <si>
    <t>550 BROADWAY STREET</t>
  </si>
  <si>
    <t>ÉCOLE SOUTH POINTE SCHOOL</t>
  </si>
  <si>
    <t>615 KIRKBRIDGE DRIVE</t>
  </si>
  <si>
    <t>ÉCOLE RIVIERE ROUGE</t>
  </si>
  <si>
    <t>55 SWINFORD WAY</t>
  </si>
  <si>
    <t>PEMBINA TRAILS ALTERNATIVE HIGH SCHOOL</t>
  </si>
  <si>
    <t>315 CHANCELLOR MATHESON ROAD</t>
  </si>
  <si>
    <t>INFORM NET</t>
  </si>
  <si>
    <t>MAPLES MET SCHOOL</t>
  </si>
  <si>
    <t>ASSINIBOINE VALLEY CHRISTIAN SCHOOL</t>
  </si>
  <si>
    <t>SITE 170, BOX 37, R.R. #1</t>
  </si>
  <si>
    <t>INSPIRED EXPLORATIONS LEARNING COMMUNITY</t>
  </si>
  <si>
    <t>ÉCOLE SAGE CREEK SCHOOL</t>
  </si>
  <si>
    <t>GONZAGA MIDDLE SCHOOL</t>
  </si>
  <si>
    <t>174 MAPLE STREET NORTH</t>
  </si>
  <si>
    <t>EAGLE CREEK COLONY SCHOOL</t>
  </si>
  <si>
    <t>MONARCH COLONY SCHOOL</t>
  </si>
  <si>
    <t>MONARCH COLONY FARMS LTD.</t>
  </si>
  <si>
    <t>BOX 226</t>
  </si>
  <si>
    <t>FOXWARREN</t>
  </si>
  <si>
    <r>
      <rPr>
        <b/>
        <sz val="18"/>
        <rFont val="Arial"/>
        <family val="2"/>
      </rPr>
      <t>RAPPORT DES INSCRIPTIONS SCOLAIRES</t>
    </r>
  </si>
  <si>
    <r>
      <rPr>
        <sz val="10"/>
        <rFont val="Arial"/>
        <family val="2"/>
      </rPr>
      <t>Direction des finances des écoles</t>
    </r>
  </si>
  <si>
    <r>
      <rPr>
        <sz val="10"/>
        <rFont val="Arial"/>
        <family val="2"/>
      </rPr>
      <t>Édifice Robert Fletcher</t>
    </r>
  </si>
  <si>
    <r>
      <rPr>
        <sz val="10"/>
        <rFont val="Arial"/>
        <family val="2"/>
      </rPr>
      <t>1181, avenue Portage, bureau 511</t>
    </r>
  </si>
  <si>
    <r>
      <rPr>
        <sz val="10"/>
        <rFont val="Arial"/>
        <family val="2"/>
      </rPr>
      <t>Winnipeg (Manitoba)</t>
    </r>
  </si>
  <si>
    <r>
      <rPr>
        <sz val="10"/>
        <rFont val="Arial"/>
        <family val="2"/>
      </rPr>
      <t>R3G 0T3  CANADA</t>
    </r>
  </si>
  <si>
    <r>
      <rPr>
        <sz val="10"/>
        <rFont val="Arial"/>
        <family val="2"/>
      </rPr>
      <t>Tél. : 204 945-6910</t>
    </r>
  </si>
  <si>
    <r>
      <rPr>
        <i/>
        <sz val="10"/>
        <rFont val="Arial"/>
        <family val="2"/>
      </rPr>
      <t>This document is also available in English.</t>
    </r>
    <r>
      <rPr>
        <i/>
        <sz val="10"/>
        <rFont val="Arial"/>
        <family val="2"/>
      </rPr>
      <t xml:space="preserve"> </t>
    </r>
  </si>
  <si>
    <r>
      <rPr>
        <sz val="9"/>
        <rFont val="Arial"/>
        <family val="2"/>
      </rPr>
      <t xml:space="preserve">Le rapport est accessible sur Internet en format Excel et PDF à l'adresse suivante : </t>
    </r>
  </si>
  <si>
    <r>
      <rPr>
        <u/>
        <sz val="10"/>
        <color rgb="FF0000FF"/>
        <rFont val="Arial"/>
        <family val="2"/>
      </rPr>
      <t>www.edu.gov.mb.ca/m12/stat-fin/rapinscrip.html.</t>
    </r>
  </si>
  <si>
    <r>
      <rPr>
        <b/>
        <u/>
        <sz val="11"/>
        <rFont val="Arial"/>
        <family val="2"/>
      </rPr>
      <t>INTRODUCTION</t>
    </r>
  </si>
  <si>
    <r>
      <rPr>
        <sz val="10.5"/>
        <color theme="1"/>
        <rFont val="Arial"/>
        <family val="2"/>
      </rPr>
      <t xml:space="preserve">Les écoles publiques, les écoles indépendantes subventionnées et les écoles indépendantes non subventionnées sont tenues de communiquer les renseignements sur les inscriptions.   Les inscriptions de la prématernelle concernent uniquement les élèves inscrits à des programmes de prématernelle offerts par une division scolaire ou une école indépendante.  </t>
    </r>
  </si>
  <si>
    <r>
      <rPr>
        <b/>
        <u/>
        <sz val="11"/>
        <rFont val="Arial"/>
        <family val="2"/>
      </rPr>
      <t>SOMMAIRE</t>
    </r>
  </si>
  <si>
    <r>
      <rPr>
        <b/>
        <u/>
        <sz val="10"/>
        <rFont val="Arial"/>
        <family val="2"/>
      </rPr>
      <t>Inscriptions totales</t>
    </r>
  </si>
  <si>
    <r>
      <rPr>
        <b/>
        <sz val="9"/>
        <rFont val="Arial"/>
        <family val="2"/>
      </rPr>
      <t xml:space="preserve"> Années d'études</t>
    </r>
  </si>
  <si>
    <r>
      <rPr>
        <b/>
        <sz val="9"/>
        <rFont val="Arial"/>
        <family val="2"/>
      </rPr>
      <t>Changement</t>
    </r>
  </si>
  <si>
    <r>
      <rPr>
        <b/>
        <sz val="9"/>
        <rFont val="Arial"/>
        <family val="2"/>
      </rPr>
      <t>%</t>
    </r>
  </si>
  <si>
    <r>
      <rPr>
        <sz val="9"/>
        <rFont val="Arial"/>
        <family val="2"/>
      </rPr>
      <t xml:space="preserve"> Prématernelle</t>
    </r>
  </si>
  <si>
    <r>
      <rPr>
        <sz val="9"/>
        <rFont val="Arial"/>
        <family val="2"/>
      </rPr>
      <t xml:space="preserve"> Maternelle</t>
    </r>
  </si>
  <si>
    <r>
      <rPr>
        <sz val="9"/>
        <rFont val="Arial"/>
        <family val="2"/>
      </rPr>
      <t xml:space="preserve"> Années primaires (1</t>
    </r>
    <r>
      <rPr>
        <vertAlign val="superscript"/>
        <sz val="9"/>
        <rFont val="Arial"/>
        <family val="2"/>
      </rPr>
      <t>re</t>
    </r>
    <r>
      <rPr>
        <sz val="9"/>
        <rFont val="Arial"/>
        <family val="2"/>
      </rPr>
      <t xml:space="preserve"> à la 4</t>
    </r>
    <r>
      <rPr>
        <vertAlign val="superscript"/>
        <sz val="9"/>
        <rFont val="Arial"/>
        <family val="2"/>
      </rPr>
      <t>e</t>
    </r>
    <r>
      <rPr>
        <sz val="9"/>
        <rFont val="Arial"/>
        <family val="2"/>
      </rPr>
      <t xml:space="preserve"> année)</t>
    </r>
  </si>
  <si>
    <r>
      <rPr>
        <sz val="9"/>
        <rFont val="Arial"/>
        <family val="2"/>
      </rPr>
      <t xml:space="preserve"> Années intermédiaires (5</t>
    </r>
    <r>
      <rPr>
        <vertAlign val="superscript"/>
        <sz val="9"/>
        <rFont val="Arial"/>
        <family val="2"/>
      </rPr>
      <t>e</t>
    </r>
    <r>
      <rPr>
        <sz val="9"/>
        <rFont val="Arial"/>
        <family val="2"/>
      </rPr>
      <t xml:space="preserve"> à la 8</t>
    </r>
    <r>
      <rPr>
        <vertAlign val="superscript"/>
        <sz val="9"/>
        <rFont val="Arial"/>
        <family val="2"/>
      </rPr>
      <t>e</t>
    </r>
    <r>
      <rPr>
        <sz val="9"/>
        <rFont val="Arial"/>
        <family val="2"/>
      </rPr>
      <t xml:space="preserve"> année)</t>
    </r>
  </si>
  <si>
    <r>
      <rPr>
        <sz val="9"/>
        <rFont val="Arial"/>
        <family val="2"/>
      </rPr>
      <t xml:space="preserve"> Années secondaires (9</t>
    </r>
    <r>
      <rPr>
        <vertAlign val="superscript"/>
        <sz val="9"/>
        <rFont val="Arial"/>
        <family val="2"/>
      </rPr>
      <t xml:space="preserve">e </t>
    </r>
    <r>
      <rPr>
        <sz val="9"/>
        <rFont val="Arial"/>
        <family val="2"/>
      </rPr>
      <t>à la 12</t>
    </r>
    <r>
      <rPr>
        <vertAlign val="superscript"/>
        <sz val="9"/>
        <rFont val="Arial"/>
        <family val="2"/>
      </rPr>
      <t>e</t>
    </r>
    <r>
      <rPr>
        <sz val="9"/>
        <rFont val="Arial"/>
        <family val="2"/>
      </rPr>
      <t xml:space="preserve"> année)</t>
    </r>
  </si>
  <si>
    <r>
      <rPr>
        <sz val="9"/>
        <color theme="1"/>
        <rFont val="Arial"/>
        <family val="2"/>
      </rPr>
      <t xml:space="preserve"> Classes d'enseignement à l'enfance en difficulté </t>
    </r>
    <r>
      <rPr>
        <vertAlign val="superscript"/>
        <sz val="9"/>
        <color rgb="FF000000"/>
        <rFont val="Arial"/>
        <family val="2"/>
      </rPr>
      <t>1</t>
    </r>
  </si>
  <si>
    <r>
      <rPr>
        <b/>
        <sz val="9"/>
        <rFont val="Arial"/>
        <family val="2"/>
      </rPr>
      <t xml:space="preserve"> Inscriptions totales</t>
    </r>
  </si>
  <si>
    <r>
      <rPr>
        <vertAlign val="superscript"/>
        <sz val="8"/>
        <color theme="1"/>
        <rFont val="Arial"/>
        <family val="2"/>
      </rPr>
      <t>1</t>
    </r>
    <r>
      <rPr>
        <sz val="8"/>
        <color theme="1"/>
        <rFont val="Arial"/>
        <family val="2"/>
      </rPr>
      <t xml:space="preserve"> Les élèves qui sont inscrits et qui apprennent dans des classes à progrès continu séparées.</t>
    </r>
  </si>
  <si>
    <r>
      <rPr>
        <b/>
        <u/>
        <sz val="10"/>
        <rFont val="Arial"/>
        <family val="2"/>
      </rPr>
      <t>Divisions scolaires</t>
    </r>
  </si>
  <si>
    <r>
      <rPr>
        <b/>
        <u/>
        <sz val="10"/>
        <rFont val="Arial"/>
        <family val="2"/>
      </rPr>
      <t>Écoles indépendantes</t>
    </r>
  </si>
  <si>
    <t>SEE 2008 MOVE DOWN</t>
  </si>
  <si>
    <t xml:space="preserve"> Shkola R.F. Morrison School</t>
  </si>
  <si>
    <t xml:space="preserve"> Nellie McClung Collegiate</t>
  </si>
  <si>
    <t xml:space="preserve"> École McIsaac School</t>
  </si>
  <si>
    <t xml:space="preserve"> McCreary School</t>
  </si>
  <si>
    <t xml:space="preserve"> John de Graff School</t>
  </si>
  <si>
    <t xml:space="preserve"> Fort la Reine School</t>
  </si>
  <si>
    <t xml:space="preserve"> MacKenzie Middle School</t>
  </si>
  <si>
    <t xml:space="preserve"> École MacNeill</t>
  </si>
  <si>
    <t xml:space="preserve"> École James Nisbet Community School</t>
  </si>
  <si>
    <t xml:space="preserve"> Angus McKay School</t>
  </si>
  <si>
    <t xml:space="preserve"> École Sir William Osler</t>
  </si>
  <si>
    <t xml:space="preserve"> École régionale Notre-Dame</t>
  </si>
  <si>
    <t xml:space="preserve"> Daniel McIntyre Collegiate Institute</t>
  </si>
  <si>
    <t xml:space="preserve"> Inst. coll. Saint-Pierre</t>
  </si>
  <si>
    <t xml:space="preserve"> Nelson McIntyre Collegiate</t>
  </si>
  <si>
    <t xml:space="preserve"> École George McDowell</t>
  </si>
  <si>
    <t xml:space="preserve"> Maples Collegiate</t>
  </si>
  <si>
    <t xml:space="preserve"> Duke of Marlborough School</t>
  </si>
  <si>
    <t xml:space="preserve"> Sister MacNamara School</t>
  </si>
  <si>
    <t xml:space="preserve"> École Constable Edward Finney School</t>
  </si>
  <si>
    <t xml:space="preserve"> Children of the Earth High School</t>
  </si>
  <si>
    <t xml:space="preserve"> Riverbend Community School</t>
  </si>
  <si>
    <t xml:space="preserve"> Maples MET School</t>
  </si>
  <si>
    <t xml:space="preserve"> École Sage Creek School</t>
  </si>
  <si>
    <t xml:space="preserve"> Eagle Creek Colony School</t>
  </si>
  <si>
    <t xml:space="preserve"> Monarch Colony School</t>
  </si>
  <si>
    <t xml:space="preserve"> Oakland School</t>
  </si>
  <si>
    <t>SHKOLA R.F. MORRISON SCHOOL</t>
  </si>
  <si>
    <t>BOX 108</t>
  </si>
  <si>
    <t>CLINICAL SUPPORT SERVICES</t>
  </si>
  <si>
    <t>86 WEST GATE</t>
  </si>
  <si>
    <t>P.O. BOX 255</t>
  </si>
  <si>
    <t>ÉCOLE JAMES NISBET COMMUNITY SCHOOL</t>
  </si>
  <si>
    <t>33157 ROAD 27E</t>
  </si>
  <si>
    <t>ÉCOLE SIR WILLIAM OSLER</t>
  </si>
  <si>
    <t>MAPLES COLLEGIATE</t>
  </si>
  <si>
    <t>KISEMATTAWA KISKINWAHAMAKEWIKAMIK</t>
  </si>
  <si>
    <t>ÉCOLE CONSTABLE EDWARD FINNEY SCHOOL</t>
  </si>
  <si>
    <t>14 BAIE CARON</t>
  </si>
  <si>
    <t>RIVERBEND COMMUNITY SCHOOL</t>
  </si>
  <si>
    <t>PINE RIVER COUNTRY SCHOOL</t>
  </si>
  <si>
    <t>431 THAMES STREET</t>
  </si>
  <si>
    <t>BOX 41</t>
  </si>
  <si>
    <t>HORDEAN</t>
  </si>
  <si>
    <t>315 SAGE CREEK BLVD</t>
  </si>
  <si>
    <t>OAKLAND SCHOOL</t>
  </si>
  <si>
    <t>BOX 24</t>
  </si>
  <si>
    <t>CARROLL</t>
  </si>
  <si>
    <t>Steinbach Christian School</t>
  </si>
  <si>
    <t>University of Winnipeg Collegiate</t>
  </si>
  <si>
    <t>Le tableau qui figure à la page suivante présente les variations des inscriptions scolaires de chaque division scolaire de la province du Manitoba.</t>
  </si>
  <si>
    <t>Enseignement à domicile</t>
  </si>
  <si>
    <t>Écoles publiques</t>
  </si>
  <si>
    <t>30 ÉCOLES</t>
  </si>
  <si>
    <t>34 ÉCOLES</t>
  </si>
  <si>
    <t>17 ÉCOLES</t>
  </si>
  <si>
    <t>80 ÉCOLES</t>
  </si>
  <si>
    <t>Septembre 2018</t>
  </si>
  <si>
    <t>1,0 %</t>
  </si>
  <si>
    <t>(0,6 %)</t>
  </si>
  <si>
    <t>0,8 %</t>
  </si>
  <si>
    <t xml:space="preserve"> Nom de l'école</t>
  </si>
  <si>
    <t xml:space="preserve"> Description</t>
  </si>
  <si>
    <t xml:space="preserve"> Acadia Junior High School</t>
  </si>
  <si>
    <t xml:space="preserve"> École Ness</t>
  </si>
  <si>
    <t xml:space="preserve"> Minitonas School</t>
  </si>
  <si>
    <t xml:space="preserve"> West Valley School</t>
  </si>
  <si>
    <t xml:space="preserve"> Barrows Junction School</t>
  </si>
  <si>
    <t xml:space="preserve"> Frontier Collegiate</t>
  </si>
  <si>
    <t xml:space="preserve"> Dauphin River School</t>
  </si>
  <si>
    <t>Sept. 30, 2018</t>
  </si>
  <si>
    <t>20</t>
  </si>
  <si>
    <t>21</t>
  </si>
  <si>
    <t>22</t>
  </si>
  <si>
    <t>23</t>
  </si>
  <si>
    <t>24</t>
  </si>
  <si>
    <t>25</t>
  </si>
  <si>
    <t>26</t>
  </si>
  <si>
    <t>27</t>
  </si>
  <si>
    <t>28</t>
  </si>
  <si>
    <t>29</t>
  </si>
  <si>
    <t>30</t>
  </si>
  <si>
    <t>31</t>
  </si>
  <si>
    <t>32</t>
  </si>
  <si>
    <t>34</t>
  </si>
  <si>
    <t>35</t>
  </si>
  <si>
    <t>37</t>
  </si>
  <si>
    <t>Our Lady of Victory School</t>
  </si>
  <si>
    <t>Winnipeg Mennonite Elementary &amp; Middle</t>
  </si>
  <si>
    <t>Montessori Learning Centres (Riverview)</t>
  </si>
  <si>
    <t>Gray Academy of Jewish Education</t>
  </si>
  <si>
    <t>Pine River Country School</t>
  </si>
  <si>
    <t>Church of God Academy</t>
  </si>
  <si>
    <t>Freedom International School</t>
  </si>
  <si>
    <t>CGF Mitchell Academy</t>
  </si>
  <si>
    <r>
      <t xml:space="preserve"> Frontier</t>
    </r>
    <r>
      <rPr>
        <b/>
        <vertAlign val="superscript"/>
        <sz val="9"/>
        <rFont val="Arial"/>
        <family val="2"/>
      </rPr>
      <t>1</t>
    </r>
  </si>
  <si>
    <r>
      <t xml:space="preserve"> Park West</t>
    </r>
    <r>
      <rPr>
        <b/>
        <vertAlign val="superscript"/>
        <sz val="9"/>
        <rFont val="Arial"/>
        <family val="2"/>
      </rPr>
      <t>1</t>
    </r>
  </si>
  <si>
    <t xml:space="preserve"> AU 30 SEPTEMBRE 2019</t>
  </si>
  <si>
    <t>Février 2020</t>
  </si>
  <si>
    <t>AU 30 SEPTEMBRE 2019</t>
  </si>
  <si>
    <r>
      <t xml:space="preserve">Les sommaires des inscriptions contenus dans le présent rapport correspondent aux niveaux de la province, des divisions scolaires et des écoles, et sont présentés par année d’études.  Le nombre d’inscriptions correspond au nombre total d’élèves fréquentant l’école au 30 septembre 2019.  Les statistiques sur les inscriptions qui figurent dans le présent rapport ne correspondent pas au nombre d’élèves admissibles à une aide provinciale.  Vous trouverez des statistiques sur les élèves admissibles au financement dans les rapports sur le système comptable FRAME. Vous pouvez consulter ces rapports en ligne à l’adresse suivante : www.edu.gov.mb.ca/m12/frpub/stat/frame_rap_fin/syscompta.html. Pour obtenir plus de renseignements sur les écoles, consultez le livret </t>
    </r>
    <r>
      <rPr>
        <i/>
        <sz val="10.5"/>
        <rFont val="Arial"/>
        <family val="2"/>
      </rPr>
      <t xml:space="preserve">Écoles du Manitoba </t>
    </r>
    <r>
      <rPr>
        <sz val="10.5"/>
        <rFont val="Arial"/>
        <family val="2"/>
      </rPr>
      <t xml:space="preserve">à </t>
    </r>
    <r>
      <rPr>
        <u/>
        <sz val="10"/>
        <color rgb="FF000000"/>
        <rFont val="Arial"/>
        <family val="2"/>
      </rPr>
      <t>www.edu.gov.mb.ca/m12/ecoles-mb/</t>
    </r>
    <r>
      <rPr>
        <sz val="10"/>
        <color rgb="FF000000"/>
        <rFont val="Arial"/>
        <family val="2"/>
      </rPr>
      <t xml:space="preserve">.   </t>
    </r>
  </si>
  <si>
    <t>Changements aux inscriptions totales — du 30 septembre 2018 au 30 septembre 2019</t>
  </si>
  <si>
    <t>Septembre 2019</t>
  </si>
  <si>
    <t>0,4 %</t>
  </si>
  <si>
    <t>0,9 %</t>
  </si>
  <si>
    <t>2,4 %</t>
  </si>
  <si>
    <t>DU 30 SEPTEMBRE 2018 AU 30 SEPTEMBRE 2019</t>
  </si>
  <si>
    <t xml:space="preserve"> Neepawa Middle School</t>
  </si>
  <si>
    <t xml:space="preserve"> Prairie Hope High School</t>
  </si>
  <si>
    <t xml:space="preserve"> Pine Ridge Elementary School</t>
  </si>
  <si>
    <t xml:space="preserve"> Hanover</t>
  </si>
  <si>
    <t xml:space="preserve"> Niverville High School</t>
  </si>
  <si>
    <t xml:space="preserve"> Niverville Middle School</t>
  </si>
  <si>
    <t xml:space="preserve"> Red River Valley</t>
  </si>
  <si>
    <t xml:space="preserve"> Bernie Wolfe School</t>
  </si>
  <si>
    <t xml:space="preserve"> Bertrun E. Glavin School</t>
  </si>
  <si>
    <t xml:space="preserve"> Chief Peguis Middle School</t>
  </si>
  <si>
    <t xml:space="preserve"> Collège Miles Macdonell Collegiate</t>
  </si>
  <si>
    <t xml:space="preserve"> École John Henderson Middle School</t>
  </si>
  <si>
    <t xml:space="preserve"> École Munroe Middle School</t>
  </si>
  <si>
    <t xml:space="preserve"> École Neil Campbell School</t>
  </si>
  <si>
    <t xml:space="preserve"> École Salisbury Morse Place School </t>
  </si>
  <si>
    <t xml:space="preserve"> École Springfield Heights School</t>
  </si>
  <si>
    <t xml:space="preserve"> École Sun Valley School</t>
  </si>
  <si>
    <t xml:space="preserve"> Emerson School</t>
  </si>
  <si>
    <t xml:space="preserve"> Robert Andrews Middle School</t>
  </si>
  <si>
    <t xml:space="preserve"> Valley Gardens Middle School</t>
  </si>
  <si>
    <t xml:space="preserve"> École Powerview School</t>
  </si>
  <si>
    <t xml:space="preserve"> Churchill High School</t>
  </si>
  <si>
    <t xml:space="preserve"> Gordon Bell High School</t>
  </si>
  <si>
    <t xml:space="preserve"> Grant Park High School</t>
  </si>
  <si>
    <t xml:space="preserve"> St. John's High School</t>
  </si>
  <si>
    <t xml:space="preserve"> Tech-Vocational High School</t>
  </si>
  <si>
    <t xml:space="preserve"> Borderview Christian Day School</t>
  </si>
  <si>
    <t xml:space="preserve"> City Light Christian School</t>
  </si>
  <si>
    <t xml:space="preserve"> Gonzaga Middle School</t>
  </si>
  <si>
    <t xml:space="preserve"> Inspired Explorations Learning Community</t>
  </si>
  <si>
    <t xml:space="preserve"> Interlake Mennonite Fellowship School</t>
  </si>
  <si>
    <t xml:space="preserve"> Mennonite Christian Academy Inc.</t>
  </si>
  <si>
    <t xml:space="preserve"> Obadiah Christian School</t>
  </si>
  <si>
    <t xml:space="preserve"> Poplar Point Colony School</t>
  </si>
  <si>
    <t>Ouvertures et fermetures d'école, et autres modifications en 2019</t>
  </si>
  <si>
    <t>INDÉPENDANTES SUBVENTIONNÉES AU 30 SEPTEMBRE 2019</t>
  </si>
  <si>
    <t>INDÉPENDANTES NON SUBVENTIONNÉES AU 30 SEPTEMBRE 2019</t>
  </si>
  <si>
    <t xml:space="preserve">  Description</t>
  </si>
  <si>
    <t>Total Public Schools Enrolment -  September 30, 2019 A1</t>
  </si>
  <si>
    <t>Sept. 30, 2019</t>
  </si>
  <si>
    <t xml:space="preserve"> Spruce Wood School</t>
  </si>
  <si>
    <t xml:space="preserve"> École Salisbury Morse Place School</t>
  </si>
  <si>
    <t xml:space="preserve"> Off-Campus</t>
  </si>
  <si>
    <t>Funded Independent Schools - September 30, 2019</t>
  </si>
  <si>
    <t>Winnipeg Mennonite Elem &amp; Middle Schools</t>
  </si>
  <si>
    <t>Poplar Point Colony School</t>
  </si>
  <si>
    <t>Iqra Islamic School</t>
  </si>
  <si>
    <t>September 30, 2018</t>
  </si>
  <si>
    <t>New schools =</t>
  </si>
  <si>
    <t>Increase =</t>
  </si>
  <si>
    <t>Decrease  =</t>
  </si>
  <si>
    <t>No Change  =</t>
  </si>
  <si>
    <t>Total schools</t>
  </si>
  <si>
    <t>Chge</t>
  </si>
  <si>
    <t>+ / -</t>
  </si>
  <si>
    <t>Hutterian</t>
  </si>
  <si>
    <t>Non-Funded Independent Schools - September 30, 2019</t>
  </si>
  <si>
    <t>Interlake Mennonite Fellowship School</t>
  </si>
  <si>
    <t>Mennonite Christian Academy Inc.</t>
  </si>
  <si>
    <t>Borderview Christian Day School</t>
  </si>
  <si>
    <t>City Light Christian School</t>
  </si>
  <si>
    <t>Obadiah Christian School</t>
  </si>
  <si>
    <t>ACADIA JUNIOR HIGH SCHOOL</t>
  </si>
  <si>
    <t>GRANT PARK HIGH SCHOOL</t>
  </si>
  <si>
    <t>SPRUCE WOOD SCHOOL</t>
  </si>
  <si>
    <t>SPRUCE WOOD COLONY</t>
  </si>
  <si>
    <t>INTERLAKE MENNONITE FELLOWSHIP SCHOOL</t>
  </si>
  <si>
    <t>WINNIPEG MENNONITE ELEM &amp; MIDDLE SCHOOLS</t>
  </si>
  <si>
    <t>NIVERVILLE MIDDLE SCHOOL</t>
  </si>
  <si>
    <t>POPLAR POINT COLONY SCHOOL</t>
  </si>
  <si>
    <t>ÉCOLE NESS</t>
  </si>
  <si>
    <t>GORDON BELL HIGH SCHOOL</t>
  </si>
  <si>
    <t>MINITONAS SCHOOL</t>
  </si>
  <si>
    <t>ST. JOHN'S HIGH SCHOOL</t>
  </si>
  <si>
    <t>WEST VALLEY SCHOOL</t>
  </si>
  <si>
    <t>BOX 4065</t>
  </si>
  <si>
    <t>ÉCOLE POWERVIEW SCHOOL</t>
  </si>
  <si>
    <t>CHURCHILL HIGH SCHOOL</t>
  </si>
  <si>
    <t>155 KINGSWAY</t>
  </si>
  <si>
    <t>TECH-VOCATIONAL HIGH SCHOOL</t>
  </si>
  <si>
    <t>BARROWS JUNCTION SCHOOL</t>
  </si>
  <si>
    <t>FRONTIER COLLEGIATE</t>
  </si>
  <si>
    <t>MAHPIYA HDEGA SCHOOL</t>
  </si>
  <si>
    <t>237 HAMMOND STREET</t>
  </si>
  <si>
    <t>BOX 2020</t>
  </si>
  <si>
    <t>MONTESSORI LEARNING CENTRES (RIVERVIEW)</t>
  </si>
  <si>
    <t>MENNONITE CHRISTIAN ACADEMY INC.</t>
  </si>
  <si>
    <t>BORDERVIEW CHRISTIAN DAY SCHOOL</t>
  </si>
  <si>
    <t>FOX LAKE SCHOOL</t>
  </si>
  <si>
    <t>MIKISEW HIGH SCHOOL</t>
  </si>
  <si>
    <t>CHURCH OF GOD ACADEMY</t>
  </si>
  <si>
    <t>90 EAST GATE</t>
  </si>
  <si>
    <t>UNIT C-1</t>
  </si>
  <si>
    <t>35062 ROAD 32 EAST</t>
  </si>
  <si>
    <t>3707 ROBLIN BLVD</t>
  </si>
  <si>
    <t>IQRA ISLAMIC SCHOOL</t>
  </si>
  <si>
    <t>404 WEBB PLACE</t>
  </si>
  <si>
    <t>640 JEFFERSON AVENUE</t>
  </si>
  <si>
    <t>R.R. 1 BOX 587</t>
  </si>
  <si>
    <t>UNIT A - 5905 ROBLIN BLVD</t>
  </si>
  <si>
    <t>FISHER RIVER HIGH SCHOOL</t>
  </si>
  <si>
    <t>P.O. BOX 360, LOT 78</t>
  </si>
  <si>
    <t>FISHER RIVER</t>
  </si>
  <si>
    <t>PINE RIDGE ELEMENTARY SCHOOL</t>
  </si>
  <si>
    <t>BOX 1330</t>
  </si>
  <si>
    <t>750 TRIPLE E. BLVD</t>
  </si>
  <si>
    <t>FREEDOM INTERNATIONAL SCHOOL</t>
  </si>
  <si>
    <t>771 SARGENT AVENUE</t>
  </si>
  <si>
    <t>32033 ROAD 32E</t>
  </si>
  <si>
    <t>NIVERVILLE HIGH SCHOOL</t>
  </si>
  <si>
    <t>401 CENTER STREET</t>
  </si>
  <si>
    <t>NEEPAWA MIDDLE SCHOOL</t>
  </si>
  <si>
    <t>OFF-CAMPUS</t>
  </si>
  <si>
    <t>UNIT A</t>
  </si>
  <si>
    <t>638 PRINCESS AVENUE</t>
  </si>
  <si>
    <t>PEMBINA TRAILS EARLY COLLEGE SCHOOL</t>
  </si>
  <si>
    <t>250-100 INNOVATION DRIVE</t>
  </si>
  <si>
    <t>CITY LIGHT CHRISTIAN SCHOOL</t>
  </si>
  <si>
    <t>BOX 74 RR 5 SITE 50</t>
  </si>
  <si>
    <t>OBADIAH CHRISTIAN SCHOOL</t>
  </si>
  <si>
    <t>BOX 57</t>
  </si>
  <si>
    <t>GIROUX</t>
  </si>
  <si>
    <t>SHAWENIM ABINOOJII SCHOOL</t>
  </si>
  <si>
    <t>323-181 HIGGINS AVENUE</t>
  </si>
  <si>
    <t>Source: Label System Jan 14, 2020</t>
  </si>
  <si>
    <r>
      <t xml:space="preserve">PUBLICADD </t>
    </r>
    <r>
      <rPr>
        <u/>
        <sz val="8"/>
        <color theme="1"/>
        <rFont val="Arial"/>
        <family val="2"/>
      </rPr>
      <t>(both public and independent schools)</t>
    </r>
  </si>
  <si>
    <t>64 ÉCOLES</t>
  </si>
  <si>
    <t>49 ÉCOLES</t>
  </si>
  <si>
    <t xml:space="preserve"> Murdoch MacKay Collegiate</t>
  </si>
  <si>
    <t>Île des Chênes</t>
  </si>
  <si>
    <t>Ile des Chenes</t>
  </si>
  <si>
    <t>Ministère de l'Éducation du Manitoba</t>
  </si>
  <si>
    <r>
      <t xml:space="preserve">La Direction des finances des écoles du ministère de l'Éducation s'est chargée de l'élaboration du </t>
    </r>
    <r>
      <rPr>
        <i/>
        <sz val="10.5"/>
        <rFont val="Arial"/>
        <family val="2"/>
      </rPr>
      <t>Rapport des inscriptions scolaires au 30 septembre 2019</t>
    </r>
    <r>
      <rPr>
        <sz val="10.5"/>
        <rFont val="Arial"/>
        <family val="2"/>
      </rPr>
      <t xml:space="preserve"> pour l'année scolaire 2019 ‑ 2020. Les statistiques publiées dans le présent rapport sont fondées sur les données que nous font parvenir, tous les ans, les écoles publiques, les écoles indépendantes et les participants des programmes d’enseignement à domicile de la province du Manitoba. </t>
    </r>
  </si>
  <si>
    <t>Le total des inscriptions au 30 septembre 2019 au Manitoba était de 210 524, ce qui représente une augmentation de 1 728 élèves ou de 0,8 % du nombre total d'inscriptions au 30 septembre 2018. Le tableau qui figure ci-dessous présente les changements aux inscriptions par année d'études.</t>
  </si>
  <si>
    <t xml:space="preserve">Le total des inscriptions a augmenté dans 26 divisions scolaires et diminué dans 11 divisions scolaires, ce qui représente une augmentation nette de 1 370 élèves ou de 0,7 %. </t>
  </si>
  <si>
    <t xml:space="preserve">Les divisions scolaires qui ont connu les diminutions les plus importantes du nombre d'inscriptions sont : Winnipeg (350 élèves de moins), Lord Selkirk (89 élèves de moins) et St. James-Assiniboia (70 élèves de moins). En termes de pourcentage, les diminutions les plus importantes ont eu lieu dans les divisions scolaires suivantes : Lakeshore (2,2 %), Lord Selkirk (2,2 %) et Swan Valley (1,7 %).  </t>
  </si>
  <si>
    <t xml:space="preserve">Le total des inscriptions des écoles indépendantes subventionnées et non subventionnées a augmenté de 377 élèves ou de 2,3 %. Le total des inscriptions des écoles indépendantes subventionnées a augmenté de 318 élèves ou de 2,2 %. Le total des inscriptions des écoles indépendantes non subventionnées a augmenté de 59 élèves ou de 3,2 %. </t>
  </si>
  <si>
    <t xml:space="preserve"> Ouverte</t>
  </si>
  <si>
    <t xml:space="preserve"> Fermée</t>
  </si>
  <si>
    <t>École indépendante non subventionnée nouvellement ouverte.</t>
  </si>
  <si>
    <t>L'école indépendante non-subventionnée est devenue
une école indépendante subventionnée.</t>
  </si>
  <si>
    <t>École indépendante non subventionnée est nouvellement ouverte.</t>
  </si>
  <si>
    <r>
      <t>N</t>
    </r>
    <r>
      <rPr>
        <b/>
        <vertAlign val="superscript"/>
        <sz val="11"/>
        <color theme="1"/>
        <rFont val="Arial"/>
        <family val="2"/>
      </rPr>
      <t>bre</t>
    </r>
    <r>
      <rPr>
        <b/>
        <sz val="11"/>
        <color theme="1"/>
        <rFont val="Arial"/>
        <family val="2"/>
      </rPr>
      <t xml:space="preserve"> TOTAL DES ÉCOLES INDÉPENDANTES</t>
    </r>
  </si>
  <si>
    <r>
      <t>N</t>
    </r>
    <r>
      <rPr>
        <b/>
        <vertAlign val="superscript"/>
        <sz val="11"/>
        <color theme="1"/>
        <rFont val="Arial"/>
        <family val="2"/>
      </rPr>
      <t>bre</t>
    </r>
    <r>
      <rPr>
        <b/>
        <sz val="11"/>
        <color theme="1"/>
        <rFont val="Arial"/>
        <family val="2"/>
      </rPr>
      <t xml:space="preserve"> TOTAL DES ÉCOLES PUBLIQUES, INDÉPENDANTES ET DES PREMIÈRES NATIONS ADMINISTRÉES PAR DES DIVISIONS SCOLAIRES</t>
    </r>
  </si>
  <si>
    <r>
      <t>N</t>
    </r>
    <r>
      <rPr>
        <b/>
        <vertAlign val="superscript"/>
        <sz val="10"/>
        <rFont val="Arial"/>
        <family val="2"/>
      </rPr>
      <t>bre</t>
    </r>
  </si>
  <si>
    <t xml:space="preserve"> Autrefois appelée Niverville Collegiate.</t>
  </si>
  <si>
    <t xml:space="preserve"> Autrefois appelée Bernie Wolfe Community School.</t>
  </si>
  <si>
    <t xml:space="preserve"> Autrefois appelée Bertrun E. Glavin Elementary</t>
  </si>
  <si>
    <t xml:space="preserve"> Autrefois appelée Chief Peguis Junior High.</t>
  </si>
  <si>
    <t xml:space="preserve"> Autrefois appelée Miles Macdonell Collegiate.</t>
  </si>
  <si>
    <t xml:space="preserve"> Autrefois appelée John Henderson Junior High School.</t>
  </si>
  <si>
    <t xml:space="preserve"> Autrefois appelée Munroe Junior High School.</t>
  </si>
  <si>
    <t xml:space="preserve"> Autrefois appelée Neil Campbell School.</t>
  </si>
  <si>
    <t xml:space="preserve"> Autrefois appelée Salisbury Morse Place School.</t>
  </si>
  <si>
    <t xml:space="preserve"> Autrefois appelée Springfield Heights School.</t>
  </si>
  <si>
    <t xml:space="preserve"> Autrefois appelée Sun Valley School.</t>
  </si>
  <si>
    <t xml:space="preserve"> Autrefois appelée Emerson Elementary.</t>
  </si>
  <si>
    <t xml:space="preserve"> Autrefois appelée Robert Andrews School.</t>
  </si>
  <si>
    <t xml:space="preserve"> Autrefois appelée Valley Gardens Junior High.</t>
  </si>
  <si>
    <t xml:space="preserve"> Autrefois appelée Powerview School.</t>
  </si>
  <si>
    <t xml:space="preserve"> Autrefois appelée Churchill High.</t>
  </si>
  <si>
    <t xml:space="preserve"> Autrefois appelée Gordon Bell High.</t>
  </si>
  <si>
    <t xml:space="preserve"> Autrefois appelée Grant Park High.</t>
  </si>
  <si>
    <t xml:space="preserve"> Autrefois appelée St. John's High.</t>
  </si>
  <si>
    <t xml:space="preserve"> Autrefois appelée Tech-Vocational High.</t>
  </si>
  <si>
    <t>École indépendante non subventionnée autrefois appelée Border View Christian Day School.</t>
  </si>
  <si>
    <t>École indépendante non subventionnée autrefois appelée Interlake Mennonite Fellowship Sch.</t>
  </si>
  <si>
    <t>École indépendante non subventionnée autrefois appelée Mennonite Christian Academy.</t>
  </si>
  <si>
    <t>École indépendante subventionnée autrefois appelée Poplar Point Colony School Inc.</t>
  </si>
  <si>
    <r>
      <t>Les divisions scolaires qui ont connu les augmentations les plus importantes du nombre d'inscriptions sont : Pembina Trails (491 élèves de plus), River East Transcona (179 élèves), Beautiful Plains (138 élèves de plus) et Louis-Riel (138 élèves de plus).  En termes de pourcentage, les plus grandes augmentations ont eu lieu dans les divisions scolaires suivantes : Beautiful Plains (7,3 %), Western (7,0</t>
    </r>
    <r>
      <rPr>
        <sz val="10"/>
        <rFont val="Calibri"/>
        <family val="2"/>
      </rPr>
      <t> </t>
    </r>
    <r>
      <rPr>
        <sz val="10"/>
        <rFont val="Arial"/>
        <family val="2"/>
      </rPr>
      <t>%), Pembina Trials (3,4 %) et Whiteshell (3,4 %).</t>
    </r>
  </si>
  <si>
    <r>
      <t>N</t>
    </r>
    <r>
      <rPr>
        <b/>
        <vertAlign val="superscript"/>
        <sz val="11"/>
        <color theme="1"/>
        <rFont val="Arial"/>
        <family val="2"/>
      </rPr>
      <t>bre</t>
    </r>
    <r>
      <rPr>
        <b/>
        <sz val="11"/>
        <color theme="1"/>
        <rFont val="Arial"/>
        <family val="2"/>
      </rPr>
      <t xml:space="preserve"> TOTAL DES ÉCOLES PUBLIQUES</t>
    </r>
  </si>
  <si>
    <t>Gladstone</t>
  </si>
  <si>
    <t>Rosenort</t>
  </si>
  <si>
    <t>Kenville</t>
  </si>
  <si>
    <t>Elma</t>
  </si>
  <si>
    <t>Cartwright</t>
  </si>
  <si>
    <t>Birnie</t>
  </si>
  <si>
    <t>Portage la Prairie</t>
  </si>
  <si>
    <t>Sinclair</t>
  </si>
  <si>
    <t>Altona</t>
  </si>
  <si>
    <t>Winkler</t>
  </si>
  <si>
    <t>Kleefeld</t>
  </si>
  <si>
    <t>Beausejour</t>
  </si>
  <si>
    <t>Portage la Prairie ¹</t>
  </si>
  <si>
    <t>Stuartburn</t>
  </si>
  <si>
    <t>Mitchell</t>
  </si>
  <si>
    <t>Plum Coulee</t>
  </si>
  <si>
    <t>Steinbach</t>
  </si>
  <si>
    <t>Crystal City</t>
  </si>
  <si>
    <t>Austin</t>
  </si>
  <si>
    <t>Ste. Anne</t>
  </si>
  <si>
    <t>Horndean</t>
  </si>
  <si>
    <t>Arborg</t>
  </si>
  <si>
    <t>Hordean</t>
  </si>
  <si>
    <t>Marquette ¹</t>
  </si>
  <si>
    <t>Neepawa</t>
  </si>
  <si>
    <t>Grunthal</t>
  </si>
  <si>
    <t>Elie ¹</t>
  </si>
  <si>
    <t>Giroux</t>
  </si>
  <si>
    <t>Winkler ¹</t>
  </si>
  <si>
    <t>Roblin</t>
  </si>
  <si>
    <t>Pine River</t>
  </si>
  <si>
    <t>Grandview</t>
  </si>
  <si>
    <t>Austin ¹</t>
  </si>
  <si>
    <t>Sperling ¹</t>
  </si>
  <si>
    <t>Elm Creek ¹</t>
  </si>
  <si>
    <t>Swan River</t>
  </si>
  <si>
    <t>Carman</t>
  </si>
  <si>
    <t>Wawanesa ¹</t>
  </si>
  <si>
    <t>McGregor ¹</t>
  </si>
  <si>
    <t>Kola</t>
  </si>
  <si>
    <t>Killarney</t>
  </si>
  <si>
    <t>Gretna</t>
  </si>
  <si>
    <t>Stonewall</t>
  </si>
  <si>
    <t>Minnedosa ¹</t>
  </si>
  <si>
    <t xml:space="preserve"> DIVISION SCOLAIRE DE WINNIPEG</t>
  </si>
  <si>
    <t xml:space="preserve"> DISTRICT SCOLAIRE DE WHITESHELL</t>
  </si>
  <si>
    <t>Pinawa</t>
  </si>
  <si>
    <t xml:space="preserve"> DIVISION SCOLAIRE DE TURTLE MOUNTAIN</t>
  </si>
  <si>
    <t>Boissevain</t>
  </si>
  <si>
    <t>Margaret ¹</t>
  </si>
  <si>
    <t>Killarney ¹</t>
  </si>
  <si>
    <t>Minto</t>
  </si>
  <si>
    <t xml:space="preserve"> DIVISION SCOLAIRE DE TURTLE RIVER</t>
  </si>
  <si>
    <t>Alonsa</t>
  </si>
  <si>
    <t>Laurier</t>
  </si>
  <si>
    <t>Glenella</t>
  </si>
  <si>
    <t>Glenella ¹</t>
  </si>
  <si>
    <t>McCreary</t>
  </si>
  <si>
    <t>Riding Mountain ¹</t>
  </si>
  <si>
    <t>Ste Rose du Lac</t>
  </si>
  <si>
    <t xml:space="preserve"> DIVISION SCOLAIRE WESTERN</t>
  </si>
  <si>
    <t>Morden</t>
  </si>
  <si>
    <t xml:space="preserve"> DIVISION SCOLAIRE SUNRISE</t>
  </si>
  <si>
    <t>Anola</t>
  </si>
  <si>
    <t>Lac du Bonnet</t>
  </si>
  <si>
    <t>Dugald</t>
  </si>
  <si>
    <t>Powerview</t>
  </si>
  <si>
    <t>Tyndall</t>
  </si>
  <si>
    <t>Anola ¹</t>
  </si>
  <si>
    <t>River Hills ¹</t>
  </si>
  <si>
    <t>Hazelridge</t>
  </si>
  <si>
    <t>Hazelridge ¹</t>
  </si>
  <si>
    <t>Beausejour ¹</t>
  </si>
  <si>
    <t>Oakbank</t>
  </si>
  <si>
    <t>Dugald ¹</t>
  </si>
  <si>
    <t>Lac du Bonnet ¹</t>
  </si>
  <si>
    <t>Whitemouth</t>
  </si>
  <si>
    <t xml:space="preserve"> DIVISION SCOLAIRE SWAN VALLEY</t>
  </si>
  <si>
    <t>Benito</t>
  </si>
  <si>
    <t>Bowsman</t>
  </si>
  <si>
    <t>Minitonas</t>
  </si>
  <si>
    <t xml:space="preserve"> DIVISION SCOLAIRE DE ST. JAMES-ASSINIBOIA</t>
  </si>
  <si>
    <t>Headingley</t>
  </si>
  <si>
    <t xml:space="preserve"> DIVISION SCOLAIRE SOUTHWEST HORIZON</t>
  </si>
  <si>
    <t>Deloraine</t>
  </si>
  <si>
    <t>Hartney</t>
  </si>
  <si>
    <t>Lauder ¹</t>
  </si>
  <si>
    <t>Melita</t>
  </si>
  <si>
    <t>Souris ¹</t>
  </si>
  <si>
    <t>Carroll ¹</t>
  </si>
  <si>
    <t>Pierson</t>
  </si>
  <si>
    <t>Souris</t>
  </si>
  <si>
    <t>Waskada</t>
  </si>
  <si>
    <t>Wawanesa</t>
  </si>
  <si>
    <t xml:space="preserve"> DIVISION SCOLAIRE DE SEVEN OAKS</t>
  </si>
  <si>
    <t>West St. Paul</t>
  </si>
  <si>
    <t xml:space="preserve"> DIVISION SCOLAIRE DE LA RIVIÈRE SEINE</t>
  </si>
  <si>
    <t>La Broquerie</t>
  </si>
  <si>
    <t>Lorette</t>
  </si>
  <si>
    <t>St. Norbert</t>
  </si>
  <si>
    <t>St. Adolphe</t>
  </si>
  <si>
    <t>La Salle</t>
  </si>
  <si>
    <t>Richer</t>
  </si>
  <si>
    <t>Ste Anne</t>
  </si>
  <si>
    <t xml:space="preserve"> DIVISION SCOLAIRE RIVER EAST TRANSCONA</t>
  </si>
  <si>
    <t>East St. Paul</t>
  </si>
  <si>
    <t xml:space="preserve"> DIVISION SCOLAIRE ROLLING RIVER</t>
  </si>
  <si>
    <t>Alexander ¹</t>
  </si>
  <si>
    <t>Douglas</t>
  </si>
  <si>
    <t>Forrest</t>
  </si>
  <si>
    <t>Erickson</t>
  </si>
  <si>
    <t>Justice ¹</t>
  </si>
  <si>
    <t>Minnedosa</t>
  </si>
  <si>
    <t>Oak River ¹</t>
  </si>
  <si>
    <t>Oak River</t>
  </si>
  <si>
    <t>Onanole</t>
  </si>
  <si>
    <t>Rapid City</t>
  </si>
  <si>
    <t>Rivers</t>
  </si>
  <si>
    <t>Newdale ¹</t>
  </si>
  <si>
    <t xml:space="preserve"> DIVISION SCOLAIRE VALLÉE DE LA RIVIÈRE-ROUGE</t>
  </si>
  <si>
    <t>Morris ¹</t>
  </si>
  <si>
    <t>St. Pierre-Jolys</t>
  </si>
  <si>
    <t>St. Malo</t>
  </si>
  <si>
    <t>Sanford</t>
  </si>
  <si>
    <t>Lowe Farm</t>
  </si>
  <si>
    <t>Morris</t>
  </si>
  <si>
    <t>Oak Bluff</t>
  </si>
  <si>
    <t>Starbuck ¹</t>
  </si>
  <si>
    <t>Starbuck</t>
  </si>
  <si>
    <t>Tourond ¹</t>
  </si>
  <si>
    <t>Sanford ¹</t>
  </si>
  <si>
    <t xml:space="preserve"> DIVISION SCOLAIRE PRAIRIE SPIRIT</t>
  </si>
  <si>
    <t>Baldur</t>
  </si>
  <si>
    <t>Holland ¹</t>
  </si>
  <si>
    <t>Somerset ¹</t>
  </si>
  <si>
    <t>Glenboro</t>
  </si>
  <si>
    <t>Rathwell ¹</t>
  </si>
  <si>
    <t>Holland</t>
  </si>
  <si>
    <t>N.-D.-de-Lourdes ¹</t>
  </si>
  <si>
    <t>Manitou</t>
  </si>
  <si>
    <t>Pilot Mound</t>
  </si>
  <si>
    <t>Swan Lake</t>
  </si>
  <si>
    <t>Somerset</t>
  </si>
  <si>
    <t>Cypress River ¹</t>
  </si>
  <si>
    <t>Treherne ¹</t>
  </si>
  <si>
    <t>Baldur ¹</t>
  </si>
  <si>
    <t>St. Claude</t>
  </si>
  <si>
    <t>Bruxelles</t>
  </si>
  <si>
    <t>Treherne</t>
  </si>
  <si>
    <t>Swan Lake ¹</t>
  </si>
  <si>
    <t>Darlingford ¹</t>
  </si>
  <si>
    <t>Glenboro ¹</t>
  </si>
  <si>
    <t>Cartwright ¹</t>
  </si>
  <si>
    <t>Pilot Mound ¹</t>
  </si>
  <si>
    <t xml:space="preserve"> DIVISION SCOLAIRE PRAIRIE ROSE</t>
  </si>
  <si>
    <t>St. Eustache</t>
  </si>
  <si>
    <t>Elm Creek</t>
  </si>
  <si>
    <t>Miami</t>
  </si>
  <si>
    <t>Roland</t>
  </si>
  <si>
    <t>St. Francois Xavier</t>
  </si>
  <si>
    <t>St. Laurent</t>
  </si>
  <si>
    <t>Elie</t>
  </si>
  <si>
    <t xml:space="preserve"> DIVISION SCOLAIRE DE PINE CREEK</t>
  </si>
  <si>
    <t>Langruth</t>
  </si>
  <si>
    <t>McGregor</t>
  </si>
  <si>
    <t>Plumas</t>
  </si>
  <si>
    <t xml:space="preserve"> DIVISION SCOLAIRE PORTAGE-LA-PRAIRIE</t>
  </si>
  <si>
    <t>Oakville</t>
  </si>
  <si>
    <t xml:space="preserve"> DIVISION SCOLAIRE PEMBINA TRAILS</t>
  </si>
  <si>
    <t xml:space="preserve"> DISTRICT SCOLAIRE MYSTERY LAKE</t>
  </si>
  <si>
    <t>Thompson</t>
  </si>
  <si>
    <t xml:space="preserve"> DIVISION SCOLAIRE PARK WEST</t>
  </si>
  <si>
    <t>Binscarth</t>
  </si>
  <si>
    <t>Birtle</t>
  </si>
  <si>
    <t>Decker ¹</t>
  </si>
  <si>
    <t>Hamiota</t>
  </si>
  <si>
    <t>Inglis</t>
  </si>
  <si>
    <t>Russell</t>
  </si>
  <si>
    <t>Miniota</t>
  </si>
  <si>
    <t>Foxwarren ¹</t>
  </si>
  <si>
    <t>Rossburn</t>
  </si>
  <si>
    <t>Shoal Lake</t>
  </si>
  <si>
    <t>Strathclair</t>
  </si>
  <si>
    <t>Waywayseecappo</t>
  </si>
  <si>
    <t xml:space="preserve"> DIVISION SCOLAIRE LOUIS-RIEL</t>
  </si>
  <si>
    <t xml:space="preserve"> DIVISION SCOLAIRE MOUNTAIN VIEW</t>
  </si>
  <si>
    <t>Dauphin</t>
  </si>
  <si>
    <t>Ethelbert</t>
  </si>
  <si>
    <t>Gilbert Plains</t>
  </si>
  <si>
    <t>Ochre River</t>
  </si>
  <si>
    <t>Winnipegosis</t>
  </si>
  <si>
    <t xml:space="preserve"> DIVISION SCOLAIRE LAKESHORE</t>
  </si>
  <si>
    <t>Moosehorn</t>
  </si>
  <si>
    <t>Ashern</t>
  </si>
  <si>
    <t>Poplarfield ¹</t>
  </si>
  <si>
    <t>Eriksdale</t>
  </si>
  <si>
    <t>Fisher Branch</t>
  </si>
  <si>
    <t>Inwood</t>
  </si>
  <si>
    <t>Lundar</t>
  </si>
  <si>
    <t>Hodgson ¹</t>
  </si>
  <si>
    <t xml:space="preserve"> DIVISION SCOLAIRE LORD SELKIRK</t>
  </si>
  <si>
    <t>Selkirk</t>
  </si>
  <si>
    <t>East Selkirk</t>
  </si>
  <si>
    <t>Lockport</t>
  </si>
  <si>
    <t>Petersfield ¹</t>
  </si>
  <si>
    <t>St. Andrews</t>
  </si>
  <si>
    <t>Grand Marais</t>
  </si>
  <si>
    <t>Clandeboye</t>
  </si>
  <si>
    <t xml:space="preserve"> DIVISION SCOLAIRE INTERLAKE</t>
  </si>
  <si>
    <t>Balmoral</t>
  </si>
  <si>
    <t>Argyle</t>
  </si>
  <si>
    <t>Stony Mountain ¹</t>
  </si>
  <si>
    <t>Grosse Isle</t>
  </si>
  <si>
    <t>Rosser ¹</t>
  </si>
  <si>
    <t>Balmoral ¹</t>
  </si>
  <si>
    <t>Warren ¹</t>
  </si>
  <si>
    <t>Argyle ¹</t>
  </si>
  <si>
    <t>Teulon ¹</t>
  </si>
  <si>
    <t>Grosse Isle ¹</t>
  </si>
  <si>
    <t>Rosser</t>
  </si>
  <si>
    <t>Stony Mountain</t>
  </si>
  <si>
    <t>Teulon</t>
  </si>
  <si>
    <t>Warren</t>
  </si>
  <si>
    <t>Woodlands</t>
  </si>
  <si>
    <t xml:space="preserve"> DIVISION SCOLAIRE DE KELSEY</t>
  </si>
  <si>
    <t>The Pas</t>
  </si>
  <si>
    <t xml:space="preserve"> DIVISION SCOLAIRE DE HANOVER</t>
  </si>
  <si>
    <t>Blumenort</t>
  </si>
  <si>
    <t>New Bothwell</t>
  </si>
  <si>
    <t>Ste. Agathe ¹</t>
  </si>
  <si>
    <t>Landmark</t>
  </si>
  <si>
    <t>Niverville</t>
  </si>
  <si>
    <t>Berens River</t>
  </si>
  <si>
    <t>O'Hanley</t>
  </si>
  <si>
    <t>Beulah</t>
  </si>
  <si>
    <t>Gypsumville P.O.</t>
  </si>
  <si>
    <t>Moose Lake</t>
  </si>
  <si>
    <t>Norway House</t>
  </si>
  <si>
    <t>Camperville</t>
  </si>
  <si>
    <t>South Indian Lake</t>
  </si>
  <si>
    <t>Skownan</t>
  </si>
  <si>
    <t>Wanipigow</t>
  </si>
  <si>
    <t xml:space="preserve"> DIVISION SCOLAIRE GARDEN VALLEY</t>
  </si>
  <si>
    <t>Plum Coulee ¹</t>
  </si>
  <si>
    <t>Schanzenfeld</t>
  </si>
  <si>
    <t xml:space="preserve"> DIVISION SCOLAIRE FRONTIER</t>
  </si>
  <si>
    <t>Barrows Junction</t>
  </si>
  <si>
    <t>Brochet</t>
  </si>
  <si>
    <t>Sherridon</t>
  </si>
  <si>
    <t>Cormorant</t>
  </si>
  <si>
    <t>Cranberry Portage</t>
  </si>
  <si>
    <t>Cross Lake</t>
  </si>
  <si>
    <t>Duck Bay</t>
  </si>
  <si>
    <t>Churchill</t>
  </si>
  <si>
    <t>Falcon Lake</t>
  </si>
  <si>
    <t>Gillam</t>
  </si>
  <si>
    <t>Grand Rapids</t>
  </si>
  <si>
    <t>Gypsumville</t>
  </si>
  <si>
    <t>Snow Lake</t>
  </si>
  <si>
    <t>Ilford</t>
  </si>
  <si>
    <t>Crane River</t>
  </si>
  <si>
    <t>Leaf Rapids</t>
  </si>
  <si>
    <t>Matheson Island</t>
  </si>
  <si>
    <t>Wabowden</t>
  </si>
  <si>
    <t>God's Lake Narrows</t>
  </si>
  <si>
    <t>St. Martin</t>
  </si>
  <si>
    <t>Pikwitonei</t>
  </si>
  <si>
    <t>Rorketon</t>
  </si>
  <si>
    <t>Bissett</t>
  </si>
  <si>
    <t>Stevenson Island</t>
  </si>
  <si>
    <t>Thicket Portage</t>
  </si>
  <si>
    <t>Waterhen</t>
  </si>
  <si>
    <t>Lynn Lake</t>
  </si>
  <si>
    <t xml:space="preserve"> DIVISION SCOLAIRE EVERGREEN</t>
  </si>
  <si>
    <t>Gimli</t>
  </si>
  <si>
    <t>Riverton</t>
  </si>
  <si>
    <t>Winnipeg Beach</t>
  </si>
  <si>
    <t xml:space="preserve"> DIVISION SCOLAIRE DE FLIN FLON</t>
  </si>
  <si>
    <t xml:space="preserve"> DIVISION SCOLAIRE FORT-LA-BOSSE</t>
  </si>
  <si>
    <t>Elkhorn ¹</t>
  </si>
  <si>
    <t>Elkhorn</t>
  </si>
  <si>
    <t>Virden</t>
  </si>
  <si>
    <t>Oak Lake</t>
  </si>
  <si>
    <t>Reston</t>
  </si>
  <si>
    <t>Saint-Laurent</t>
  </si>
  <si>
    <t>Saint-Claude</t>
  </si>
  <si>
    <t>Saint-Pierre-Jolys</t>
  </si>
  <si>
    <t>Saint-Georges</t>
  </si>
  <si>
    <t>Shilo</t>
  </si>
  <si>
    <t>Saint-Norbert</t>
  </si>
  <si>
    <t>Sainte-Anne</t>
  </si>
  <si>
    <t>N.-D.-de-Lourdes</t>
  </si>
  <si>
    <t>Saint-Jean-Baptiste</t>
  </si>
  <si>
    <t>Sainte-Agathe</t>
  </si>
  <si>
    <t>Saint-Lazare</t>
  </si>
  <si>
    <t xml:space="preserve"> DIVISION SCOLAIRE DE BRANDON</t>
  </si>
  <si>
    <t>Alexander</t>
  </si>
  <si>
    <t>Brandon ¹</t>
  </si>
  <si>
    <t xml:space="preserve"> DIVISION SCOLAIRE DE BEAUTIFUL PLAINS</t>
  </si>
  <si>
    <t>Carberry ¹</t>
  </si>
  <si>
    <t>Brookdale</t>
  </si>
  <si>
    <t>Carberry</t>
  </si>
  <si>
    <t>Douglas ¹</t>
  </si>
  <si>
    <t>Eden</t>
  </si>
  <si>
    <t>Neepawa ¹</t>
  </si>
  <si>
    <t>Birnie ¹</t>
  </si>
  <si>
    <t>Brookdale ¹</t>
  </si>
  <si>
    <t xml:space="preserve"> DIVISION SCOLAIRE BORDER LAND</t>
  </si>
  <si>
    <t>Dominion City ¹</t>
  </si>
  <si>
    <t>Emerson</t>
  </si>
  <si>
    <t>Altona ¹</t>
  </si>
  <si>
    <t>Piney ¹</t>
  </si>
  <si>
    <t>Dominion City</t>
  </si>
  <si>
    <t>Rosenfeld</t>
  </si>
  <si>
    <t>Sprague</t>
  </si>
  <si>
    <t>Vita</t>
  </si>
  <si>
    <t/>
  </si>
  <si>
    <t>7,3 %</t>
  </si>
  <si>
    <t>2,0 %</t>
  </si>
  <si>
    <t>2,3 %</t>
  </si>
  <si>
    <t>0,3 %</t>
  </si>
  <si>
    <t>(0,5 %)</t>
  </si>
  <si>
    <t>0,0 %</t>
  </si>
  <si>
    <t>0,2 %</t>
  </si>
  <si>
    <t>1,6 %</t>
  </si>
  <si>
    <t>(0,7 %)</t>
  </si>
  <si>
    <t>(1,0 %)</t>
  </si>
  <si>
    <t>(2,2 %)</t>
  </si>
  <si>
    <t>2,5 %</t>
  </si>
  <si>
    <t>1,9 %</t>
  </si>
  <si>
    <t>1,1 %</t>
  </si>
  <si>
    <t>3,4 %</t>
  </si>
  <si>
    <t>0,1 %</t>
  </si>
  <si>
    <t>(0,3 %)</t>
  </si>
  <si>
    <t>2,8 %</t>
  </si>
  <si>
    <t>0,5 %</t>
  </si>
  <si>
    <t>(0,8 %)</t>
  </si>
  <si>
    <t>1,8 %</t>
  </si>
  <si>
    <t>(1,7 %)</t>
  </si>
  <si>
    <t>1,2 %</t>
  </si>
  <si>
    <t>(1,1 %)</t>
  </si>
  <si>
    <t>7,0 %</t>
  </si>
  <si>
    <t>0,7 %</t>
  </si>
  <si>
    <t xml:space="preserve">Le total des inscriptions de l'enseignement à domicile a diminué de 19 élèves ou de 0,5 %.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</si>
</sst>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0.000"/>
    <numFmt numFmtId="166" formatCode="0.0%"/>
    <numFmt numFmtId="167" formatCode="0.0%;\(0.0%\)"/>
    <numFmt numFmtId="168" formatCode="[$-409]mmmm\ d\,\ yyyy;@"/>
    <numFmt numFmtId="169" formatCode="0_);\(0\)"/>
    <numFmt numFmtId="170" formatCode="#\ ###"/>
    <numFmt numFmtId="171" formatCode="#\ ##0"/>
    <numFmt numFmtId="172" formatCode="0.0"/>
  </numFmts>
  <fonts count="124" x14ac:knownFonts="1">
    <font>
      <sz val="10"/>
      <name val="Arial"/>
    </font>
    <font>
      <sz val="9"/>
      <color theme="1"/>
      <name val="Arial"/>
      <family val="2"/>
    </font>
    <font>
      <sz val="9"/>
      <color theme="1"/>
      <name val="Arial"/>
      <family val="2"/>
    </font>
    <font>
      <sz val="10"/>
      <name val="Arial"/>
      <family val="2"/>
    </font>
    <font>
      <b/>
      <sz val="10"/>
      <name val="Arial Narrow"/>
      <family val="2"/>
    </font>
    <font>
      <sz val="10"/>
      <name val="Arial Narrow"/>
      <family val="2"/>
    </font>
    <font>
      <sz val="11"/>
      <name val="Arial"/>
      <family val="2"/>
    </font>
    <font>
      <sz val="10"/>
      <name val="Arial"/>
      <family val="2"/>
    </font>
    <font>
      <sz val="9.9499999999999993"/>
      <name val="Arial"/>
      <family val="2"/>
    </font>
    <font>
      <sz val="9.9499999999999993"/>
      <name val="Arial Narrow"/>
      <family val="2"/>
    </font>
    <font>
      <sz val="8"/>
      <name val="Arial"/>
      <family val="2"/>
    </font>
    <font>
      <u/>
      <sz val="10"/>
      <color indexed="12"/>
      <name val="Arial"/>
      <family val="2"/>
    </font>
    <font>
      <b/>
      <u/>
      <sz val="11"/>
      <name val="Arial"/>
      <family val="2"/>
    </font>
    <font>
      <b/>
      <sz val="9"/>
      <name val="Arial"/>
      <family val="2"/>
    </font>
    <font>
      <sz val="9"/>
      <name val="Arial"/>
      <family val="2"/>
    </font>
    <font>
      <b/>
      <sz val="10"/>
      <name val="Arial"/>
      <family val="2"/>
    </font>
    <font>
      <sz val="10"/>
      <color indexed="8"/>
      <name val="Arial"/>
      <family val="2"/>
    </font>
    <font>
      <sz val="11"/>
      <name val="Arial"/>
      <family val="2"/>
    </font>
    <font>
      <b/>
      <sz val="11"/>
      <name val="Arial"/>
      <family val="2"/>
    </font>
    <font>
      <u/>
      <sz val="10"/>
      <name val="Arial"/>
      <family val="2"/>
    </font>
    <font>
      <sz val="10.5"/>
      <name val="Arial"/>
      <family val="2"/>
    </font>
    <font>
      <b/>
      <sz val="14"/>
      <name val="Arial"/>
      <family val="2"/>
    </font>
    <font>
      <i/>
      <sz val="8"/>
      <name val="Arial"/>
      <family val="2"/>
    </font>
    <font>
      <sz val="8"/>
      <name val="Arial"/>
      <family val="2"/>
    </font>
    <font>
      <sz val="9"/>
      <color indexed="10"/>
      <name val="Arial"/>
      <family val="2"/>
    </font>
    <font>
      <b/>
      <sz val="9"/>
      <color indexed="10"/>
      <name val="Arial"/>
      <family val="2"/>
    </font>
    <font>
      <b/>
      <sz val="9"/>
      <color indexed="8"/>
      <name val="Arial"/>
      <family val="2"/>
    </font>
    <font>
      <b/>
      <sz val="9"/>
      <color indexed="12"/>
      <name val="Arial"/>
      <family val="2"/>
    </font>
    <font>
      <sz val="9"/>
      <color indexed="12"/>
      <name val="Arial"/>
      <family val="2"/>
    </font>
    <font>
      <b/>
      <u/>
      <sz val="9"/>
      <name val="Arial"/>
      <family val="2"/>
    </font>
    <font>
      <i/>
      <sz val="8"/>
      <color indexed="10"/>
      <name val="Arial"/>
      <family val="2"/>
    </font>
    <font>
      <b/>
      <sz val="8"/>
      <color indexed="10"/>
      <name val="Arial"/>
      <family val="2"/>
    </font>
    <font>
      <b/>
      <sz val="10.5"/>
      <name val="Arial"/>
      <family val="2"/>
    </font>
    <font>
      <u/>
      <sz val="9"/>
      <color indexed="18"/>
      <name val="Arial"/>
      <family val="2"/>
    </font>
    <font>
      <b/>
      <u/>
      <sz val="9"/>
      <color indexed="18"/>
      <name val="Arial"/>
      <family val="2"/>
    </font>
    <font>
      <i/>
      <sz val="8"/>
      <color indexed="18"/>
      <name val="Arial"/>
      <family val="2"/>
    </font>
    <font>
      <sz val="9"/>
      <color indexed="18"/>
      <name val="Arial"/>
      <family val="2"/>
    </font>
    <font>
      <sz val="9"/>
      <color indexed="8"/>
      <name val="Arial"/>
      <family val="2"/>
    </font>
    <font>
      <u/>
      <sz val="9"/>
      <color indexed="10"/>
      <name val="Arial"/>
      <family val="2"/>
    </font>
    <font>
      <b/>
      <i/>
      <sz val="8"/>
      <color indexed="18"/>
      <name val="Arial"/>
      <family val="2"/>
    </font>
    <font>
      <i/>
      <sz val="9"/>
      <name val="Arial"/>
      <family val="2"/>
    </font>
    <font>
      <b/>
      <sz val="9"/>
      <color indexed="18"/>
      <name val="Arial"/>
      <family val="2"/>
    </font>
    <font>
      <b/>
      <sz val="11"/>
      <color indexed="8"/>
      <name val="Arial"/>
      <family val="2"/>
    </font>
    <font>
      <sz val="11"/>
      <color indexed="8"/>
      <name val="Arial"/>
      <family val="2"/>
    </font>
    <font>
      <sz val="10"/>
      <color indexed="9"/>
      <name val="Arial Narrow"/>
      <family val="2"/>
    </font>
    <font>
      <b/>
      <u/>
      <sz val="9"/>
      <color indexed="8"/>
      <name val="Arial"/>
      <family val="2"/>
    </font>
    <font>
      <sz val="8"/>
      <color indexed="10"/>
      <name val="Arial"/>
      <family val="2"/>
    </font>
    <font>
      <sz val="12"/>
      <name val="Arial"/>
      <family val="2"/>
    </font>
    <font>
      <vertAlign val="superscript"/>
      <sz val="11"/>
      <name val="Arial"/>
      <family val="2"/>
    </font>
    <font>
      <b/>
      <sz val="18"/>
      <name val="Arial"/>
      <family val="2"/>
    </font>
    <font>
      <vertAlign val="superscript"/>
      <sz val="10"/>
      <name val="Arial"/>
      <family val="2"/>
    </font>
    <font>
      <sz val="14"/>
      <name val="Arial"/>
      <family val="2"/>
    </font>
    <font>
      <sz val="8"/>
      <color indexed="8"/>
      <name val="Arial"/>
      <family val="2"/>
    </font>
    <font>
      <sz val="9"/>
      <color indexed="10"/>
      <name val="Arial"/>
      <family val="2"/>
    </font>
    <font>
      <sz val="8"/>
      <color indexed="18"/>
      <name val="Arial"/>
      <family val="2"/>
    </font>
    <font>
      <b/>
      <sz val="8"/>
      <color indexed="18"/>
      <name val="Arial"/>
      <family val="2"/>
    </font>
    <font>
      <i/>
      <sz val="10"/>
      <name val="Arial"/>
      <family val="2"/>
    </font>
    <font>
      <u/>
      <sz val="9"/>
      <color indexed="12"/>
      <name val="Arial"/>
      <family val="2"/>
    </font>
    <font>
      <vertAlign val="superscript"/>
      <sz val="10"/>
      <color indexed="8"/>
      <name val="Arial"/>
      <family val="2"/>
    </font>
    <font>
      <sz val="9"/>
      <color indexed="12"/>
      <name val="Arial"/>
      <family val="2"/>
    </font>
    <font>
      <i/>
      <sz val="9"/>
      <color indexed="18"/>
      <name val="Arial"/>
      <family val="2"/>
    </font>
    <font>
      <b/>
      <vertAlign val="superscript"/>
      <sz val="11"/>
      <name val="Arial"/>
      <family val="2"/>
    </font>
    <font>
      <u/>
      <sz val="9"/>
      <name val="Arial"/>
      <family val="2"/>
    </font>
    <font>
      <u/>
      <sz val="8"/>
      <color indexed="10"/>
      <name val="Arial"/>
      <family val="2"/>
    </font>
    <font>
      <b/>
      <sz val="10"/>
      <color indexed="10"/>
      <name val="Arial"/>
      <family val="2"/>
    </font>
    <font>
      <vertAlign val="superscript"/>
      <sz val="11"/>
      <color indexed="8"/>
      <name val="Arial"/>
      <family val="2"/>
    </font>
    <font>
      <b/>
      <vertAlign val="superscript"/>
      <sz val="11"/>
      <color indexed="8"/>
      <name val="Arial"/>
      <family val="2"/>
    </font>
    <font>
      <u/>
      <sz val="8"/>
      <name val="Arial"/>
      <family val="2"/>
    </font>
    <font>
      <sz val="9"/>
      <color theme="1"/>
      <name val="Arial"/>
      <family val="2"/>
    </font>
    <font>
      <b/>
      <sz val="9"/>
      <color theme="1"/>
      <name val="Arial"/>
      <family val="2"/>
    </font>
    <font>
      <sz val="9"/>
      <color rgb="FFFF0000"/>
      <name val="Arial"/>
      <family val="2"/>
    </font>
    <font>
      <sz val="9"/>
      <color theme="3"/>
      <name val="Arial"/>
      <family val="2"/>
    </font>
    <font>
      <b/>
      <sz val="9"/>
      <color rgb="FFFF0000"/>
      <name val="Arial"/>
      <family val="2"/>
    </font>
    <font>
      <u/>
      <sz val="8"/>
      <color theme="1"/>
      <name val="Arial"/>
      <family val="2"/>
    </font>
    <font>
      <sz val="8"/>
      <color theme="1"/>
      <name val="Arial"/>
      <family val="2"/>
    </font>
    <font>
      <u/>
      <sz val="9"/>
      <color rgb="FFFF0000"/>
      <name val="Arial"/>
      <family val="2"/>
    </font>
    <font>
      <u/>
      <sz val="9"/>
      <color theme="3"/>
      <name val="Arial"/>
      <family val="2"/>
    </font>
    <font>
      <i/>
      <sz val="9"/>
      <color theme="3"/>
      <name val="Arial"/>
      <family val="2"/>
    </font>
    <font>
      <sz val="8"/>
      <color rgb="FFFF0000"/>
      <name val="Arial"/>
      <family val="2"/>
    </font>
    <font>
      <u/>
      <sz val="9"/>
      <color theme="1"/>
      <name val="Arial"/>
      <family val="2"/>
    </font>
    <font>
      <sz val="11"/>
      <color theme="3"/>
      <name val="Arial"/>
      <family val="2"/>
    </font>
    <font>
      <sz val="10"/>
      <color rgb="FFFF0000"/>
      <name val="Arial Narrow"/>
      <family val="2"/>
    </font>
    <font>
      <i/>
      <sz val="9"/>
      <color rgb="FFFF0000"/>
      <name val="Arial"/>
      <family val="2"/>
    </font>
    <font>
      <i/>
      <u/>
      <sz val="9"/>
      <color rgb="FFFF0000"/>
      <name val="Arial"/>
      <family val="2"/>
    </font>
    <font>
      <b/>
      <i/>
      <sz val="9"/>
      <color rgb="FFFF0000"/>
      <name val="Arial"/>
      <family val="2"/>
    </font>
    <font>
      <u/>
      <sz val="8"/>
      <color rgb="FFFF0000"/>
      <name val="Arial"/>
      <family val="2"/>
    </font>
    <font>
      <sz val="8"/>
      <color rgb="FF0070C0"/>
      <name val="Arial"/>
      <family val="2"/>
    </font>
    <font>
      <sz val="9"/>
      <color rgb="FF0070C0"/>
      <name val="Arial"/>
      <family val="2"/>
    </font>
    <font>
      <b/>
      <u/>
      <sz val="9"/>
      <color theme="3"/>
      <name val="Arial"/>
      <family val="2"/>
    </font>
    <font>
      <b/>
      <u/>
      <sz val="9"/>
      <color theme="1"/>
      <name val="Arial"/>
      <family val="2"/>
    </font>
    <font>
      <b/>
      <u/>
      <sz val="9"/>
      <color theme="6"/>
      <name val="Arial"/>
      <family val="2"/>
    </font>
    <font>
      <sz val="10"/>
      <color rgb="FFFF0000"/>
      <name val="Arial"/>
      <family val="2"/>
    </font>
    <font>
      <sz val="11"/>
      <color theme="1"/>
      <name val="Arial"/>
      <family val="2"/>
    </font>
    <font>
      <b/>
      <sz val="11"/>
      <color theme="1"/>
      <name val="Arial"/>
      <family val="2"/>
    </font>
    <font>
      <sz val="10"/>
      <color theme="1"/>
      <name val="Arial"/>
      <family val="2"/>
    </font>
    <font>
      <vertAlign val="superscript"/>
      <sz val="8"/>
      <color theme="1"/>
      <name val="Arial"/>
      <family val="2"/>
    </font>
    <font>
      <b/>
      <sz val="10"/>
      <color theme="1"/>
      <name val="Arial"/>
      <family val="2"/>
    </font>
    <font>
      <b/>
      <sz val="10.5"/>
      <color theme="1"/>
      <name val="Arial"/>
      <family val="2"/>
    </font>
    <font>
      <sz val="10.5"/>
      <color theme="1"/>
      <name val="Arial"/>
      <family val="2"/>
    </font>
    <font>
      <vertAlign val="superscript"/>
      <sz val="10"/>
      <color theme="1"/>
      <name val="Arial"/>
      <family val="2"/>
    </font>
    <font>
      <u/>
      <sz val="10"/>
      <color rgb="FF0000FF"/>
      <name val="Arial"/>
      <family val="2"/>
    </font>
    <font>
      <i/>
      <sz val="10.5"/>
      <name val="Arial"/>
      <family val="2"/>
    </font>
    <font>
      <u/>
      <sz val="10"/>
      <color rgb="FF000000"/>
      <name val="Arial"/>
      <family val="2"/>
    </font>
    <font>
      <sz val="10"/>
      <color rgb="FF000000"/>
      <name val="Arial"/>
      <family val="2"/>
    </font>
    <font>
      <sz val="11"/>
      <color rgb="FF000000"/>
      <name val="Calibri"/>
      <family val="2"/>
    </font>
    <font>
      <b/>
      <u/>
      <sz val="10"/>
      <name val="Arial"/>
      <family val="2"/>
    </font>
    <font>
      <vertAlign val="superscript"/>
      <sz val="9"/>
      <name val="Arial"/>
      <family val="2"/>
    </font>
    <font>
      <vertAlign val="superscript"/>
      <sz val="9"/>
      <color rgb="FF000000"/>
      <name val="Arial"/>
      <family val="2"/>
    </font>
    <font>
      <b/>
      <i/>
      <u/>
      <sz val="8"/>
      <color rgb="FFFF0000"/>
      <name val="Arial"/>
      <family val="2"/>
    </font>
    <font>
      <sz val="10"/>
      <color theme="1"/>
      <name val="Arial Narrow"/>
      <family val="2"/>
    </font>
    <font>
      <b/>
      <u/>
      <sz val="10"/>
      <color theme="1"/>
      <name val="Arial"/>
      <family val="2"/>
    </font>
    <font>
      <u/>
      <sz val="8"/>
      <color indexed="18"/>
      <name val="Arial"/>
      <family val="2"/>
    </font>
    <font>
      <b/>
      <sz val="8"/>
      <color theme="3"/>
      <name val="Arial"/>
      <family val="2"/>
    </font>
    <font>
      <b/>
      <u/>
      <sz val="11"/>
      <color theme="1"/>
      <name val="Arial"/>
      <family val="2"/>
    </font>
    <font>
      <b/>
      <vertAlign val="superscript"/>
      <sz val="9"/>
      <name val="Arial"/>
      <family val="2"/>
    </font>
    <font>
      <sz val="10"/>
      <name val="Arial"/>
      <family val="2"/>
    </font>
    <font>
      <b/>
      <sz val="8"/>
      <color theme="1"/>
      <name val="Arial"/>
      <family val="2"/>
    </font>
    <font>
      <b/>
      <sz val="8"/>
      <name val="Arial"/>
      <family val="2"/>
    </font>
    <font>
      <b/>
      <u/>
      <sz val="8"/>
      <color theme="1"/>
      <name val="Arial"/>
      <family val="2"/>
    </font>
    <font>
      <i/>
      <sz val="8"/>
      <color theme="3"/>
      <name val="Arial"/>
      <family val="2"/>
    </font>
    <font>
      <i/>
      <sz val="8"/>
      <color theme="1"/>
      <name val="Arial"/>
      <family val="2"/>
    </font>
    <font>
      <b/>
      <vertAlign val="superscript"/>
      <sz val="11"/>
      <color theme="1"/>
      <name val="Arial"/>
      <family val="2"/>
    </font>
    <font>
      <b/>
      <vertAlign val="superscript"/>
      <sz val="10"/>
      <name val="Arial"/>
      <family val="2"/>
    </font>
    <font>
      <sz val="10"/>
      <name val="Calibri"/>
      <family val="2"/>
    </font>
  </fonts>
  <fills count="8">
    <fill>
      <patternFill patternType="none"/>
    </fill>
    <fill>
      <patternFill patternType="gray125"/>
    </fill>
    <fill>
      <patternFill patternType="solid">
        <fgColor indexed="9"/>
        <bgColor indexed="64"/>
      </patternFill>
    </fill>
    <fill>
      <patternFill patternType="solid">
        <fgColor indexed="9"/>
        <bgColor indexed="31"/>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s>
  <borders count="105">
    <border>
      <left/>
      <right/>
      <top/>
      <bottom/>
      <diagonal/>
    </border>
    <border>
      <left/>
      <right style="thin">
        <color indexed="8"/>
      </right>
      <top style="thin">
        <color indexed="8"/>
      </top>
      <bottom style="thin">
        <color indexed="8"/>
      </bottom>
      <diagonal/>
    </border>
    <border>
      <left/>
      <right/>
      <top/>
      <bottom style="thin">
        <color indexed="23"/>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23"/>
      </top>
      <bottom style="thin">
        <color indexed="23"/>
      </bottom>
      <diagonal/>
    </border>
    <border>
      <left style="thin">
        <color indexed="8"/>
      </left>
      <right style="thin">
        <color indexed="8"/>
      </right>
      <top/>
      <bottom style="thin">
        <color indexed="23"/>
      </bottom>
      <diagonal/>
    </border>
    <border>
      <left style="thin">
        <color indexed="8"/>
      </left>
      <right style="thin">
        <color indexed="8"/>
      </right>
      <top style="thin">
        <color indexed="23"/>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23"/>
      </top>
      <bottom/>
      <diagonal/>
    </border>
    <border>
      <left/>
      <right style="thin">
        <color indexed="8"/>
      </right>
      <top/>
      <bottom style="thin">
        <color indexed="8"/>
      </bottom>
      <diagonal/>
    </border>
    <border>
      <left style="thin">
        <color indexed="8"/>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59"/>
      </top>
      <bottom/>
      <diagonal/>
    </border>
    <border>
      <left style="thin">
        <color indexed="59"/>
      </left>
      <right style="thin">
        <color indexed="8"/>
      </right>
      <top style="thin">
        <color indexed="59"/>
      </top>
      <bottom/>
      <diagonal/>
    </border>
    <border>
      <left style="thin">
        <color indexed="58"/>
      </left>
      <right style="thin">
        <color indexed="8"/>
      </right>
      <top/>
      <bottom style="thin">
        <color indexed="58"/>
      </bottom>
      <diagonal/>
    </border>
    <border>
      <left style="thin">
        <color indexed="8"/>
      </left>
      <right style="thin">
        <color indexed="8"/>
      </right>
      <top/>
      <bottom/>
      <diagonal/>
    </border>
    <border>
      <left/>
      <right/>
      <top style="thin">
        <color indexed="8"/>
      </top>
      <bottom style="thin">
        <color indexed="8"/>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style="thin">
        <color indexed="64"/>
      </top>
      <bottom/>
      <diagonal/>
    </border>
    <border>
      <left/>
      <right style="thin">
        <color indexed="23"/>
      </right>
      <top style="thin">
        <color indexed="64"/>
      </top>
      <bottom/>
      <diagonal/>
    </border>
    <border>
      <left style="thin">
        <color indexed="8"/>
      </left>
      <right style="thin">
        <color indexed="8"/>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55"/>
      </bottom>
      <diagonal/>
    </border>
    <border>
      <left style="thin">
        <color indexed="64"/>
      </left>
      <right style="thin">
        <color indexed="64"/>
      </right>
      <top style="thin">
        <color indexed="55"/>
      </top>
      <bottom style="thin">
        <color indexed="23"/>
      </bottom>
      <diagonal/>
    </border>
    <border>
      <left style="thin">
        <color indexed="64"/>
      </left>
      <right style="thin">
        <color indexed="55"/>
      </right>
      <top style="thin">
        <color indexed="64"/>
      </top>
      <bottom style="thin">
        <color indexed="64"/>
      </bottom>
      <diagonal/>
    </border>
    <border>
      <left style="thin">
        <color indexed="8"/>
      </left>
      <right style="thin">
        <color indexed="8"/>
      </right>
      <top/>
      <bottom style="hair">
        <color indexed="8"/>
      </bottom>
      <diagonal/>
    </border>
    <border>
      <left/>
      <right/>
      <top style="thin">
        <color indexed="8"/>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55"/>
      </bottom>
      <diagonal/>
    </border>
    <border>
      <left style="thin">
        <color indexed="8"/>
      </left>
      <right/>
      <top style="thin">
        <color indexed="8"/>
      </top>
      <bottom style="thin">
        <color indexed="8"/>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55"/>
      </top>
      <bottom/>
      <diagonal/>
    </border>
    <border>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8"/>
      </left>
      <right style="thin">
        <color indexed="8"/>
      </right>
      <top style="thin">
        <color indexed="8"/>
      </top>
      <bottom style="thin">
        <color theme="1" tint="0.34998626667073579"/>
      </bottom>
      <diagonal/>
    </border>
    <border>
      <left style="thin">
        <color indexed="8"/>
      </left>
      <right style="thin">
        <color indexed="8"/>
      </right>
      <top style="thin">
        <color theme="1" tint="0.34998626667073579"/>
      </top>
      <bottom style="thin">
        <color theme="1" tint="0.34998626667073579"/>
      </bottom>
      <diagonal/>
    </border>
    <border>
      <left style="thin">
        <color indexed="8"/>
      </left>
      <right style="thin">
        <color indexed="8"/>
      </right>
      <top style="thin">
        <color theme="1" tint="0.34998626667073579"/>
      </top>
      <bottom style="thin">
        <color indexed="8"/>
      </bottom>
      <diagonal/>
    </border>
    <border>
      <left style="thin">
        <color indexed="8"/>
      </left>
      <right style="thin">
        <color indexed="8"/>
      </right>
      <top/>
      <bottom style="thin">
        <color theme="0" tint="-0.499984740745262"/>
      </bottom>
      <diagonal/>
    </border>
    <border>
      <left/>
      <right/>
      <top style="thin">
        <color theme="0" tint="-0.24994659260841701"/>
      </top>
      <bottom/>
      <diagonal/>
    </border>
    <border>
      <left/>
      <right/>
      <top/>
      <bottom style="thin">
        <color theme="0" tint="-0.24994659260841701"/>
      </bottom>
      <diagonal/>
    </border>
    <border>
      <left/>
      <right/>
      <top style="thin">
        <color theme="0" tint="-0.24994659260841701"/>
      </top>
      <bottom style="thin">
        <color auto="1"/>
      </bottom>
      <diagonal/>
    </border>
    <border>
      <left/>
      <right/>
      <top style="thin">
        <color theme="0" tint="-0.14996795556505021"/>
      </top>
      <bottom style="thin">
        <color theme="0" tint="-0.1499679555650502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8"/>
      </left>
      <right/>
      <top style="thin">
        <color indexed="8"/>
      </top>
      <bottom/>
      <diagonal/>
    </border>
    <border>
      <left/>
      <right style="thin">
        <color indexed="23"/>
      </right>
      <top style="thin">
        <color indexed="8"/>
      </top>
      <bottom style="thin">
        <color indexed="8"/>
      </bottom>
      <diagonal/>
    </border>
    <border>
      <left style="thin">
        <color indexed="23"/>
      </left>
      <right style="thin">
        <color indexed="23"/>
      </right>
      <top style="thin">
        <color indexed="8"/>
      </top>
      <bottom style="thin">
        <color indexed="8"/>
      </bottom>
      <diagonal/>
    </border>
    <border>
      <left style="thin">
        <color indexed="23"/>
      </left>
      <right style="thin">
        <color indexed="8"/>
      </right>
      <top style="thin">
        <color indexed="8"/>
      </top>
      <bottom style="thin">
        <color indexed="8"/>
      </bottom>
      <diagonal/>
    </border>
    <border>
      <left style="thin">
        <color indexed="8"/>
      </left>
      <right style="thin">
        <color indexed="8"/>
      </right>
      <top style="thin">
        <color theme="0" tint="-0.34998626667073579"/>
      </top>
      <bottom style="thin">
        <color theme="0" tint="-0.34998626667073579"/>
      </bottom>
      <diagonal/>
    </border>
    <border>
      <left style="thin">
        <color indexed="8"/>
      </left>
      <right style="thin">
        <color indexed="8"/>
      </right>
      <top/>
      <bottom style="thin">
        <color theme="0" tint="-0.34998626667073579"/>
      </bottom>
      <diagonal/>
    </border>
    <border>
      <left style="thin">
        <color theme="0" tint="-0.499984740745262"/>
      </left>
      <right/>
      <top style="thin">
        <color theme="0" tint="-0.499984740745262"/>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499984740745262"/>
      </left>
      <right/>
      <top style="thin">
        <color indexed="8"/>
      </top>
      <bottom style="thin">
        <color indexed="8"/>
      </bottom>
      <diagonal/>
    </border>
    <border>
      <left/>
      <right style="thin">
        <color theme="0" tint="-0.499984740745262"/>
      </right>
      <top style="thin">
        <color indexed="8"/>
      </top>
      <bottom style="thin">
        <color indexed="8"/>
      </bottom>
      <diagonal/>
    </border>
    <border>
      <left/>
      <right style="thin">
        <color theme="0" tint="-0.499984740745262"/>
      </right>
      <top style="thin">
        <color theme="0" tint="-0.499984740745262"/>
      </top>
      <bottom/>
      <diagonal/>
    </border>
    <border>
      <left/>
      <right style="thin">
        <color indexed="8"/>
      </right>
      <top style="thin">
        <color indexed="23"/>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8"/>
      </top>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8"/>
      </right>
      <top style="thin">
        <color theme="0" tint="-0.499984740745262"/>
      </top>
      <bottom style="thin">
        <color theme="0" tint="-0.499984740745262"/>
      </bottom>
      <diagonal/>
    </border>
    <border>
      <left/>
      <right style="thin">
        <color indexed="8"/>
      </right>
      <top style="thin">
        <color indexed="8"/>
      </top>
      <bottom/>
      <diagonal/>
    </border>
    <border>
      <left style="thin">
        <color indexed="8"/>
      </left>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indexed="8"/>
      </right>
      <top/>
      <bottom style="thin">
        <color theme="0" tint="-0.499984740745262"/>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8"/>
      </left>
      <right/>
      <top style="thin">
        <color theme="0" tint="-0.499984740745262"/>
      </top>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top/>
      <bottom style="thin">
        <color indexed="8"/>
      </bottom>
      <diagonal/>
    </border>
    <border>
      <left style="thin">
        <color theme="0" tint="-0.499984740745262"/>
      </left>
      <right/>
      <top/>
      <bottom style="thin">
        <color indexed="8"/>
      </bottom>
      <diagonal/>
    </border>
    <border>
      <left/>
      <right/>
      <top/>
      <bottom style="thin">
        <color indexed="8"/>
      </bottom>
      <diagonal/>
    </border>
    <border>
      <left style="thin">
        <color theme="0" tint="-0.499984740745262"/>
      </left>
      <right/>
      <top style="thin">
        <color theme="0" tint="-0.499984740745262"/>
      </top>
      <bottom style="thin">
        <color theme="1"/>
      </bottom>
      <diagonal/>
    </border>
    <border>
      <left/>
      <right style="thin">
        <color indexed="8"/>
      </right>
      <top style="thin">
        <color theme="0" tint="-0.499984740745262"/>
      </top>
      <bottom style="thin">
        <color theme="1"/>
      </bottom>
      <diagonal/>
    </border>
    <border>
      <left/>
      <right/>
      <top style="thin">
        <color theme="0" tint="-0.499984740745262"/>
      </top>
      <bottom/>
      <diagonal/>
    </border>
    <border>
      <left/>
      <right style="thin">
        <color indexed="8"/>
      </right>
      <top style="thin">
        <color theme="0" tint="-0.499984740745262"/>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1">
    <xf numFmtId="0" fontId="0" fillId="0" borderId="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7" fillId="0" borderId="0"/>
    <xf numFmtId="0" fontId="7" fillId="0" borderId="0"/>
    <xf numFmtId="0" fontId="3" fillId="0" borderId="0"/>
    <xf numFmtId="0" fontId="6" fillId="0" borderId="0"/>
    <xf numFmtId="0" fontId="5" fillId="0" borderId="0"/>
    <xf numFmtId="0" fontId="5" fillId="0" borderId="0"/>
    <xf numFmtId="0" fontId="3" fillId="0" borderId="0"/>
    <xf numFmtId="9" fontId="115" fillId="0" borderId="0" applyFont="0" applyFill="0" applyBorder="0" applyAlignment="0" applyProtection="0"/>
  </cellStyleXfs>
  <cellXfs count="821">
    <xf numFmtId="0" fontId="0" fillId="0" borderId="0" xfId="0"/>
    <xf numFmtId="0" fontId="5" fillId="0" borderId="0" xfId="0" applyFont="1"/>
    <xf numFmtId="0" fontId="4" fillId="0" borderId="0" xfId="0" quotePrefix="1" applyFont="1" applyAlignment="1">
      <alignment horizontal="left"/>
    </xf>
    <xf numFmtId="0" fontId="4" fillId="0" borderId="0" xfId="0" applyFont="1"/>
    <xf numFmtId="0" fontId="5" fillId="0" borderId="0" xfId="0" quotePrefix="1" applyFont="1" applyAlignment="1">
      <alignment horizontal="left"/>
    </xf>
    <xf numFmtId="0" fontId="5" fillId="0" borderId="0" xfId="0" applyFont="1" applyAlignment="1">
      <alignment horizontal="center"/>
    </xf>
    <xf numFmtId="0" fontId="4" fillId="0" borderId="0" xfId="0" applyFont="1" applyAlignment="1">
      <alignment horizontal="center"/>
    </xf>
    <xf numFmtId="0" fontId="5" fillId="0" borderId="0" xfId="6" applyFont="1" applyAlignment="1">
      <alignment horizontal="center"/>
    </xf>
    <xf numFmtId="0" fontId="5" fillId="0" borderId="0" xfId="6" applyFont="1"/>
    <xf numFmtId="0" fontId="5" fillId="0" borderId="0" xfId="6" applyFont="1" applyBorder="1"/>
    <xf numFmtId="0" fontId="5" fillId="0" borderId="0" xfId="0" quotePrefix="1" applyFont="1" applyAlignment="1">
      <alignment horizontal="center"/>
    </xf>
    <xf numFmtId="0" fontId="7" fillId="0" borderId="0" xfId="0" applyFont="1" applyFill="1" applyAlignment="1">
      <alignment horizontal="center"/>
    </xf>
    <xf numFmtId="0" fontId="8" fillId="0" borderId="0" xfId="0" applyFont="1" applyAlignment="1"/>
    <xf numFmtId="0" fontId="5" fillId="0" borderId="0" xfId="0" applyFont="1" applyFill="1" applyAlignment="1">
      <alignment horizontal="left"/>
    </xf>
    <xf numFmtId="0" fontId="9" fillId="0" borderId="0" xfId="0" quotePrefix="1" applyFont="1" applyAlignment="1">
      <alignment horizontal="left"/>
    </xf>
    <xf numFmtId="37" fontId="5" fillId="0" borderId="0" xfId="6" applyNumberFormat="1" applyFont="1"/>
    <xf numFmtId="167" fontId="5" fillId="0" borderId="0" xfId="6" applyNumberFormat="1" applyFont="1"/>
    <xf numFmtId="0" fontId="17" fillId="0" borderId="0" xfId="0" applyFont="1"/>
    <xf numFmtId="0" fontId="18" fillId="0" borderId="0" xfId="0" applyFont="1"/>
    <xf numFmtId="0" fontId="5" fillId="0" borderId="2" xfId="6" applyFont="1" applyBorder="1" applyAlignment="1">
      <alignment horizontal="center"/>
    </xf>
    <xf numFmtId="0" fontId="5" fillId="0" borderId="3" xfId="6" applyFont="1" applyBorder="1"/>
    <xf numFmtId="37" fontId="5" fillId="0" borderId="0" xfId="6" applyNumberFormat="1" applyFont="1" applyBorder="1"/>
    <xf numFmtId="167" fontId="5" fillId="0" borderId="0" xfId="6" applyNumberFormat="1" applyFont="1" applyBorder="1"/>
    <xf numFmtId="0" fontId="7" fillId="0" borderId="0" xfId="0" applyFont="1"/>
    <xf numFmtId="0" fontId="15" fillId="0" borderId="0" xfId="0" applyFont="1"/>
    <xf numFmtId="0" fontId="7" fillId="0" borderId="0" xfId="0" applyFont="1" applyBorder="1"/>
    <xf numFmtId="0" fontId="15" fillId="0" borderId="0" xfId="0" applyFont="1" applyBorder="1" applyAlignment="1"/>
    <xf numFmtId="0" fontId="14" fillId="0" borderId="0" xfId="0" applyFont="1" applyAlignment="1"/>
    <xf numFmtId="0" fontId="23" fillId="0" borderId="0" xfId="0" applyFont="1" applyAlignment="1">
      <alignment horizontal="center"/>
    </xf>
    <xf numFmtId="0" fontId="14" fillId="0" borderId="0" xfId="0" applyFont="1"/>
    <xf numFmtId="164" fontId="24" fillId="0" borderId="0" xfId="0" applyNumberFormat="1" applyFont="1" applyAlignment="1">
      <alignment horizontal="center"/>
    </xf>
    <xf numFmtId="164" fontId="24" fillId="0" borderId="0" xfId="0" applyNumberFormat="1" applyFont="1" applyBorder="1" applyAlignment="1">
      <alignment horizontal="center"/>
    </xf>
    <xf numFmtId="164" fontId="25" fillId="0" borderId="0" xfId="0" applyNumberFormat="1" applyFont="1" applyBorder="1" applyAlignment="1">
      <alignment horizontal="center"/>
    </xf>
    <xf numFmtId="0" fontId="14" fillId="0" borderId="0" xfId="0" applyFont="1" applyBorder="1"/>
    <xf numFmtId="0" fontId="13" fillId="0" borderId="0" xfId="0" applyFont="1" applyAlignment="1">
      <alignment horizontal="center"/>
    </xf>
    <xf numFmtId="164" fontId="26" fillId="0" borderId="0" xfId="0" applyNumberFormat="1" applyFont="1" applyAlignment="1">
      <alignment horizontal="left"/>
    </xf>
    <xf numFmtId="164" fontId="13" fillId="0" borderId="0" xfId="0" applyNumberFormat="1" applyFont="1" applyAlignment="1">
      <alignment horizontal="right"/>
    </xf>
    <xf numFmtId="3" fontId="13" fillId="0" borderId="0" xfId="0" applyNumberFormat="1" applyFont="1" applyAlignment="1">
      <alignment horizontal="right"/>
    </xf>
    <xf numFmtId="164" fontId="13" fillId="0" borderId="0" xfId="0" applyNumberFormat="1" applyFont="1" applyBorder="1" applyAlignment="1">
      <alignment horizontal="right"/>
    </xf>
    <xf numFmtId="0" fontId="13" fillId="0" borderId="0" xfId="0" applyFont="1" applyBorder="1" applyAlignment="1">
      <alignment horizontal="right"/>
    </xf>
    <xf numFmtId="0" fontId="13" fillId="0" borderId="0" xfId="0" applyFont="1" applyAlignment="1">
      <alignment horizontal="right"/>
    </xf>
    <xf numFmtId="0" fontId="14" fillId="0" borderId="0" xfId="0" applyFont="1" applyAlignment="1">
      <alignment horizontal="center"/>
    </xf>
    <xf numFmtId="164" fontId="14" fillId="0" borderId="0" xfId="0" applyNumberFormat="1" applyFont="1"/>
    <xf numFmtId="164" fontId="28" fillId="0" borderId="0" xfId="0" applyNumberFormat="1" applyFont="1" applyBorder="1" applyAlignment="1">
      <alignment horizontal="center"/>
    </xf>
    <xf numFmtId="0" fontId="13" fillId="0" borderId="0" xfId="0" quotePrefix="1" applyFont="1" applyAlignment="1">
      <alignment horizontal="left"/>
    </xf>
    <xf numFmtId="0" fontId="29" fillId="0" borderId="0" xfId="0" applyFont="1"/>
    <xf numFmtId="0" fontId="14" fillId="0" borderId="0" xfId="0" applyNumberFormat="1" applyFont="1" applyAlignment="1">
      <alignment horizontal="left"/>
    </xf>
    <xf numFmtId="3" fontId="13" fillId="0" borderId="0" xfId="0" applyNumberFormat="1" applyFont="1" applyBorder="1"/>
    <xf numFmtId="0" fontId="13" fillId="0" borderId="0" xfId="0" applyFont="1" applyBorder="1"/>
    <xf numFmtId="0" fontId="14" fillId="0" borderId="0" xfId="0" applyFont="1" applyAlignment="1">
      <alignment horizontal="left"/>
    </xf>
    <xf numFmtId="3" fontId="14" fillId="0" borderId="0" xfId="0" applyNumberFormat="1" applyFont="1" applyAlignment="1">
      <alignment horizontal="right"/>
    </xf>
    <xf numFmtId="3" fontId="13" fillId="0" borderId="0" xfId="1" applyNumberFormat="1" applyFont="1" applyBorder="1"/>
    <xf numFmtId="3" fontId="14" fillId="0" borderId="0" xfId="0" applyNumberFormat="1" applyFont="1"/>
    <xf numFmtId="3" fontId="13" fillId="0" borderId="0" xfId="0" applyNumberFormat="1" applyFont="1"/>
    <xf numFmtId="0" fontId="14" fillId="0" borderId="0" xfId="0" quotePrefix="1" applyNumberFormat="1" applyFont="1" applyAlignment="1">
      <alignment horizontal="left"/>
    </xf>
    <xf numFmtId="0" fontId="13" fillId="0" borderId="0" xfId="0" applyNumberFormat="1" applyFont="1" applyAlignment="1">
      <alignment horizontal="center"/>
    </xf>
    <xf numFmtId="1" fontId="13" fillId="0" borderId="0" xfId="0" applyNumberFormat="1" applyFont="1"/>
    <xf numFmtId="0" fontId="30" fillId="0" borderId="0" xfId="0" applyFont="1" applyAlignment="1">
      <alignment horizontal="center"/>
    </xf>
    <xf numFmtId="0" fontId="30" fillId="0" borderId="0" xfId="0" applyFont="1"/>
    <xf numFmtId="0" fontId="31" fillId="0" borderId="0" xfId="0" applyFont="1" applyAlignment="1">
      <alignment horizontal="right"/>
    </xf>
    <xf numFmtId="0" fontId="7" fillId="0" borderId="0" xfId="0" applyFont="1" applyAlignment="1"/>
    <xf numFmtId="0" fontId="15" fillId="0" borderId="0" xfId="0" applyFont="1" applyAlignment="1"/>
    <xf numFmtId="0" fontId="13" fillId="0" borderId="0" xfId="0" quotePrefix="1" applyFont="1" applyAlignment="1">
      <alignment horizontal="center"/>
    </xf>
    <xf numFmtId="164" fontId="27" fillId="0" borderId="0" xfId="0" applyNumberFormat="1" applyFont="1" applyBorder="1" applyAlignment="1">
      <alignment horizontal="center"/>
    </xf>
    <xf numFmtId="0" fontId="33" fillId="0" borderId="0" xfId="0" quotePrefix="1" applyFont="1" applyAlignment="1">
      <alignment horizontal="left"/>
    </xf>
    <xf numFmtId="1" fontId="34" fillId="0" borderId="0" xfId="0" applyNumberFormat="1" applyFont="1" applyAlignment="1">
      <alignment horizontal="center"/>
    </xf>
    <xf numFmtId="1" fontId="35" fillId="0" borderId="0" xfId="0" applyNumberFormat="1" applyFont="1" applyAlignment="1">
      <alignment horizontal="center"/>
    </xf>
    <xf numFmtId="0" fontId="36" fillId="0" borderId="0" xfId="0" applyNumberFormat="1" applyFont="1" applyAlignment="1">
      <alignment horizontal="center"/>
    </xf>
    <xf numFmtId="1" fontId="35" fillId="0" borderId="0" xfId="0" applyNumberFormat="1" applyFont="1" applyAlignment="1">
      <alignment horizontal="left"/>
    </xf>
    <xf numFmtId="1" fontId="35" fillId="0" borderId="0" xfId="0" applyNumberFormat="1" applyFont="1"/>
    <xf numFmtId="0" fontId="26" fillId="0" borderId="0" xfId="0" applyFont="1" applyAlignment="1">
      <alignment horizontal="right"/>
    </xf>
    <xf numFmtId="0" fontId="37" fillId="0" borderId="0" xfId="0" applyFont="1"/>
    <xf numFmtId="0" fontId="38" fillId="0" borderId="0" xfId="0" applyFont="1"/>
    <xf numFmtId="0" fontId="32" fillId="0" borderId="4" xfId="0" quotePrefix="1" applyFont="1" applyBorder="1" applyAlignment="1">
      <alignment horizontal="left"/>
    </xf>
    <xf numFmtId="0" fontId="26" fillId="0" borderId="0" xfId="0" applyFont="1" applyAlignment="1">
      <alignment horizontal="center"/>
    </xf>
    <xf numFmtId="0" fontId="26" fillId="0" borderId="0" xfId="0" applyFont="1"/>
    <xf numFmtId="164" fontId="13" fillId="0" borderId="0" xfId="0" quotePrefix="1" applyNumberFormat="1" applyFont="1" applyBorder="1" applyAlignment="1">
      <alignment horizontal="right"/>
    </xf>
    <xf numFmtId="0" fontId="14" fillId="0" borderId="0" xfId="0" applyFont="1" applyAlignment="1">
      <alignment horizontal="right"/>
    </xf>
    <xf numFmtId="1" fontId="39" fillId="0" borderId="0" xfId="0" applyNumberFormat="1" applyFont="1" applyBorder="1"/>
    <xf numFmtId="0" fontId="36" fillId="0" borderId="0" xfId="0" applyFont="1" applyAlignment="1">
      <alignment horizontal="center"/>
    </xf>
    <xf numFmtId="0" fontId="36" fillId="0" borderId="0" xfId="0" applyFont="1"/>
    <xf numFmtId="0" fontId="13" fillId="0" borderId="0" xfId="0" applyFont="1"/>
    <xf numFmtId="1" fontId="40" fillId="0" borderId="0" xfId="0" applyNumberFormat="1" applyFont="1"/>
    <xf numFmtId="0" fontId="37" fillId="0" borderId="0" xfId="0" applyFont="1" applyBorder="1" applyProtection="1"/>
    <xf numFmtId="0" fontId="37" fillId="0" borderId="0" xfId="0" applyFont="1" applyBorder="1" applyProtection="1">
      <protection locked="0"/>
    </xf>
    <xf numFmtId="0" fontId="14" fillId="0" borderId="0" xfId="0" applyFont="1" applyBorder="1" applyAlignment="1">
      <alignment horizontal="center"/>
    </xf>
    <xf numFmtId="0" fontId="36" fillId="0" borderId="0" xfId="0" applyFont="1" applyBorder="1" applyAlignment="1" applyProtection="1">
      <alignment horizontal="center"/>
      <protection locked="0"/>
    </xf>
    <xf numFmtId="0" fontId="36" fillId="0" borderId="0" xfId="0" applyFont="1" applyBorder="1" applyAlignment="1">
      <alignment horizontal="center"/>
    </xf>
    <xf numFmtId="0" fontId="36" fillId="0" borderId="0" xfId="0" applyFont="1" applyBorder="1" applyAlignment="1" applyProtection="1">
      <alignment horizontal="center"/>
    </xf>
    <xf numFmtId="1" fontId="35" fillId="0" borderId="0" xfId="0" applyNumberFormat="1" applyFont="1" applyBorder="1" applyAlignment="1">
      <alignment horizontal="center"/>
    </xf>
    <xf numFmtId="1" fontId="35" fillId="0" borderId="0" xfId="0" applyNumberFormat="1" applyFont="1" applyBorder="1" applyAlignment="1">
      <alignment horizontal="left"/>
    </xf>
    <xf numFmtId="1" fontId="35" fillId="0" borderId="0" xfId="0" applyNumberFormat="1" applyFont="1" applyBorder="1"/>
    <xf numFmtId="0" fontId="26" fillId="0" borderId="0" xfId="0" applyFont="1" applyBorder="1" applyProtection="1">
      <protection hidden="1"/>
    </xf>
    <xf numFmtId="0" fontId="14" fillId="0" borderId="0" xfId="0" quotePrefix="1" applyFont="1" applyBorder="1" applyAlignment="1">
      <alignment horizontal="left"/>
    </xf>
    <xf numFmtId="0" fontId="24" fillId="0" borderId="0" xfId="0" applyFont="1" applyAlignment="1">
      <alignment horizontal="left"/>
    </xf>
    <xf numFmtId="0" fontId="13" fillId="0" borderId="0" xfId="0" applyFont="1" applyAlignment="1">
      <alignment horizontal="left"/>
    </xf>
    <xf numFmtId="0" fontId="14" fillId="0" borderId="0" xfId="0" quotePrefix="1" applyFont="1" applyAlignment="1">
      <alignment horizontal="left"/>
    </xf>
    <xf numFmtId="0" fontId="41" fillId="0" borderId="0" xfId="0" applyFont="1" applyAlignment="1">
      <alignment horizontal="center"/>
    </xf>
    <xf numFmtId="0" fontId="36" fillId="0" borderId="0" xfId="0" applyFont="1" applyAlignment="1">
      <alignment horizontal="left"/>
    </xf>
    <xf numFmtId="0" fontId="41" fillId="0" borderId="0" xfId="0" applyFont="1"/>
    <xf numFmtId="3" fontId="18" fillId="0" borderId="5" xfId="0" applyNumberFormat="1" applyFont="1" applyBorder="1" applyAlignment="1"/>
    <xf numFmtId="0" fontId="13" fillId="0" borderId="0" xfId="0" quotePrefix="1" applyFont="1" applyBorder="1" applyAlignment="1">
      <alignment horizontal="left"/>
    </xf>
    <xf numFmtId="3" fontId="37" fillId="0" borderId="0" xfId="0" applyNumberFormat="1" applyFont="1" applyBorder="1" applyProtection="1">
      <protection locked="0"/>
    </xf>
    <xf numFmtId="3" fontId="26" fillId="0" borderId="0" xfId="0" applyNumberFormat="1" applyFont="1" applyBorder="1" applyProtection="1">
      <protection hidden="1"/>
    </xf>
    <xf numFmtId="3" fontId="37" fillId="0" borderId="0" xfId="0" applyNumberFormat="1" applyFont="1" applyBorder="1" applyProtection="1"/>
    <xf numFmtId="3" fontId="14" fillId="0" borderId="0" xfId="0" applyNumberFormat="1" applyFont="1" applyBorder="1"/>
    <xf numFmtId="0" fontId="13" fillId="0" borderId="0" xfId="0" applyFont="1" applyBorder="1" applyAlignment="1">
      <alignment horizontal="center"/>
    </xf>
    <xf numFmtId="3" fontId="18" fillId="0" borderId="6" xfId="0" quotePrefix="1" applyNumberFormat="1" applyFont="1" applyBorder="1" applyAlignment="1">
      <alignment horizontal="left"/>
    </xf>
    <xf numFmtId="0" fontId="17" fillId="0" borderId="0" xfId="0" applyFont="1" applyBorder="1"/>
    <xf numFmtId="0" fontId="17" fillId="0" borderId="0" xfId="0" applyFont="1" applyAlignment="1">
      <alignment vertical="center"/>
    </xf>
    <xf numFmtId="0" fontId="17" fillId="0" borderId="0" xfId="0" applyFont="1" applyAlignment="1"/>
    <xf numFmtId="0" fontId="18" fillId="0" borderId="0" xfId="0" applyFont="1" applyAlignment="1"/>
    <xf numFmtId="0" fontId="18" fillId="0" borderId="0" xfId="0" applyFont="1" applyBorder="1" applyAlignment="1"/>
    <xf numFmtId="164" fontId="18" fillId="0" borderId="4" xfId="0" applyNumberFormat="1" applyFont="1" applyBorder="1" applyAlignment="1">
      <alignment horizontal="center"/>
    </xf>
    <xf numFmtId="3" fontId="18" fillId="0" borderId="4" xfId="0" applyNumberFormat="1" applyFont="1" applyBorder="1" applyAlignment="1">
      <alignment horizontal="center"/>
    </xf>
    <xf numFmtId="164" fontId="18" fillId="0" borderId="7" xfId="0" applyNumberFormat="1" applyFont="1" applyBorder="1" applyAlignment="1">
      <alignment horizontal="center" vertical="center"/>
    </xf>
    <xf numFmtId="3" fontId="18" fillId="0" borderId="7" xfId="0" applyNumberFormat="1" applyFont="1" applyBorder="1" applyAlignment="1">
      <alignment horizontal="center" vertical="center"/>
    </xf>
    <xf numFmtId="3" fontId="7" fillId="0" borderId="0" xfId="0" applyNumberFormat="1" applyFont="1" applyBorder="1" applyAlignment="1">
      <alignment horizontal="center"/>
    </xf>
    <xf numFmtId="0" fontId="36" fillId="0" borderId="0" xfId="0" applyNumberFormat="1" applyFont="1" applyFill="1" applyAlignment="1">
      <alignment horizontal="center"/>
    </xf>
    <xf numFmtId="0" fontId="36" fillId="0" borderId="0" xfId="0" applyFont="1" applyFill="1" applyAlignment="1">
      <alignment horizontal="center"/>
    </xf>
    <xf numFmtId="0" fontId="36" fillId="0" borderId="0" xfId="0" applyFont="1" applyAlignment="1">
      <alignment horizontal="center" vertical="center"/>
    </xf>
    <xf numFmtId="0" fontId="36" fillId="0" borderId="0" xfId="0" applyFont="1" applyFill="1" applyAlignment="1">
      <alignment horizontal="center" vertical="center"/>
    </xf>
    <xf numFmtId="0" fontId="44" fillId="0" borderId="0" xfId="6" applyFont="1" applyBorder="1"/>
    <xf numFmtId="0" fontId="44" fillId="0" borderId="0" xfId="6" applyFont="1"/>
    <xf numFmtId="0" fontId="44" fillId="0" borderId="3" xfId="6" applyFont="1" applyBorder="1"/>
    <xf numFmtId="0" fontId="37" fillId="0" borderId="0" xfId="0" applyFont="1" applyAlignment="1">
      <alignment horizontal="right"/>
    </xf>
    <xf numFmtId="3" fontId="45" fillId="0" borderId="0" xfId="0" applyNumberFormat="1" applyFont="1"/>
    <xf numFmtId="164" fontId="13" fillId="0" borderId="0" xfId="0" applyNumberFormat="1" applyFont="1"/>
    <xf numFmtId="0" fontId="14" fillId="0" borderId="0" xfId="0" quotePrefix="1" applyFont="1" applyAlignment="1">
      <alignment horizontal="right"/>
    </xf>
    <xf numFmtId="0" fontId="24" fillId="0" borderId="0" xfId="0" applyFont="1"/>
    <xf numFmtId="3" fontId="13" fillId="0" borderId="0" xfId="0" applyNumberFormat="1" applyFont="1" applyBorder="1" applyAlignment="1">
      <alignment horizontal="center"/>
    </xf>
    <xf numFmtId="1" fontId="13" fillId="0" borderId="0" xfId="0" applyNumberFormat="1" applyFont="1" applyAlignment="1">
      <alignment horizontal="center"/>
    </xf>
    <xf numFmtId="1" fontId="26" fillId="0" borderId="0" xfId="0" applyNumberFormat="1" applyFont="1" applyBorder="1" applyAlignment="1">
      <alignment horizontal="center"/>
    </xf>
    <xf numFmtId="1" fontId="26" fillId="0" borderId="0" xfId="0" applyNumberFormat="1" applyFont="1" applyBorder="1"/>
    <xf numFmtId="3" fontId="18" fillId="0" borderId="8" xfId="0" applyNumberFormat="1" applyFont="1" applyBorder="1" applyAlignment="1">
      <alignment horizontal="center"/>
    </xf>
    <xf numFmtId="0" fontId="47" fillId="0" borderId="0" xfId="0" quotePrefix="1" applyFont="1" applyAlignment="1">
      <alignment horizontal="left"/>
    </xf>
    <xf numFmtId="3" fontId="18" fillId="0" borderId="5" xfId="0" quotePrefix="1" applyNumberFormat="1" applyFont="1" applyBorder="1" applyAlignment="1">
      <alignment horizontal="left"/>
    </xf>
    <xf numFmtId="0" fontId="37" fillId="0" borderId="0" xfId="0" quotePrefix="1" applyNumberFormat="1" applyFont="1" applyAlignment="1">
      <alignment horizontal="left"/>
    </xf>
    <xf numFmtId="0" fontId="37" fillId="0" borderId="0" xfId="0" applyNumberFormat="1" applyFont="1" applyAlignment="1">
      <alignment horizontal="left"/>
    </xf>
    <xf numFmtId="0" fontId="37" fillId="0" borderId="0" xfId="0" applyFont="1" applyAlignment="1">
      <alignment horizontal="center"/>
    </xf>
    <xf numFmtId="3" fontId="37" fillId="0" borderId="0" xfId="0" applyNumberFormat="1" applyFont="1" applyBorder="1" applyProtection="1">
      <protection hidden="1"/>
    </xf>
    <xf numFmtId="0" fontId="53" fillId="0" borderId="0" xfId="0" applyFont="1" applyAlignment="1">
      <alignment horizontal="center"/>
    </xf>
    <xf numFmtId="0" fontId="36" fillId="0" borderId="0" xfId="0" quotePrefix="1" applyFont="1" applyAlignment="1">
      <alignment horizontal="left"/>
    </xf>
    <xf numFmtId="0" fontId="46" fillId="0" borderId="0" xfId="0" quotePrefix="1" applyFont="1" applyAlignment="1">
      <alignment horizontal="left"/>
    </xf>
    <xf numFmtId="0" fontId="37" fillId="0" borderId="0" xfId="0" applyFont="1" applyAlignment="1">
      <alignment horizontal="left"/>
    </xf>
    <xf numFmtId="0" fontId="37" fillId="0" borderId="0" xfId="0" quotePrefix="1" applyFont="1" applyAlignment="1">
      <alignment horizontal="left"/>
    </xf>
    <xf numFmtId="0" fontId="54" fillId="0" borderId="0" xfId="0" applyFont="1"/>
    <xf numFmtId="0" fontId="36" fillId="0" borderId="0" xfId="0" applyFont="1" applyBorder="1"/>
    <xf numFmtId="3" fontId="17" fillId="0" borderId="0" xfId="0" applyNumberFormat="1" applyFont="1"/>
    <xf numFmtId="166" fontId="15" fillId="0" borderId="0" xfId="0" applyNumberFormat="1" applyFont="1" applyAlignment="1"/>
    <xf numFmtId="0" fontId="59" fillId="0" borderId="0" xfId="0" applyFont="1" applyAlignment="1">
      <alignment horizontal="center"/>
    </xf>
    <xf numFmtId="1" fontId="60" fillId="0" borderId="0" xfId="0" applyNumberFormat="1" applyFont="1"/>
    <xf numFmtId="0" fontId="36" fillId="0" borderId="0" xfId="0" applyFont="1" applyBorder="1" applyProtection="1">
      <protection hidden="1"/>
    </xf>
    <xf numFmtId="0" fontId="36" fillId="0" borderId="0" xfId="0" applyFont="1" applyBorder="1" applyAlignment="1">
      <alignment horizontal="right"/>
    </xf>
    <xf numFmtId="0" fontId="28" fillId="0" borderId="0" xfId="0" applyFont="1"/>
    <xf numFmtId="0" fontId="31" fillId="0" borderId="0" xfId="0" quotePrefix="1" applyFont="1" applyAlignment="1">
      <alignment horizontal="left"/>
    </xf>
    <xf numFmtId="3" fontId="41" fillId="0" borderId="0" xfId="0" applyNumberFormat="1" applyFont="1" applyBorder="1"/>
    <xf numFmtId="3" fontId="55" fillId="0" borderId="0" xfId="0" applyNumberFormat="1" applyFont="1" applyBorder="1" applyProtection="1">
      <protection hidden="1"/>
    </xf>
    <xf numFmtId="3" fontId="55" fillId="0" borderId="0" xfId="0" applyNumberFormat="1" applyFont="1" applyBorder="1"/>
    <xf numFmtId="0" fontId="55" fillId="0" borderId="0" xfId="0" applyFont="1" applyBorder="1" applyProtection="1">
      <protection hidden="1"/>
    </xf>
    <xf numFmtId="0" fontId="54" fillId="0" borderId="0" xfId="0" applyFont="1" applyBorder="1"/>
    <xf numFmtId="0" fontId="71" fillId="0" borderId="0" xfId="0" applyFont="1" applyBorder="1" applyAlignment="1">
      <alignment horizontal="center"/>
    </xf>
    <xf numFmtId="0" fontId="71" fillId="0" borderId="0" xfId="0" applyFont="1" applyBorder="1" applyAlignment="1" applyProtection="1">
      <alignment horizontal="center"/>
    </xf>
    <xf numFmtId="0" fontId="71" fillId="0" borderId="0" xfId="0" applyFont="1" applyBorder="1" applyAlignment="1" applyProtection="1">
      <alignment horizontal="center"/>
      <protection locked="0"/>
    </xf>
    <xf numFmtId="0" fontId="68" fillId="0" borderId="0" xfId="0" applyFont="1" applyBorder="1"/>
    <xf numFmtId="0" fontId="68" fillId="0" borderId="0" xfId="0" quotePrefix="1" applyFont="1" applyBorder="1" applyAlignment="1">
      <alignment horizontal="left"/>
    </xf>
    <xf numFmtId="0" fontId="70" fillId="0" borderId="0" xfId="0" applyFont="1"/>
    <xf numFmtId="169" fontId="14" fillId="0" borderId="9" xfId="6" applyNumberFormat="1" applyFont="1" applyBorder="1" applyAlignment="1">
      <alignment horizontal="center"/>
    </xf>
    <xf numFmtId="169" fontId="14" fillId="0" borderId="10" xfId="6" applyNumberFormat="1" applyFont="1" applyBorder="1" applyAlignment="1">
      <alignment horizontal="center"/>
    </xf>
    <xf numFmtId="169" fontId="14" fillId="0" borderId="11" xfId="6" applyNumberFormat="1" applyFont="1" applyBorder="1" applyAlignment="1">
      <alignment horizontal="center"/>
    </xf>
    <xf numFmtId="0" fontId="68" fillId="0" borderId="0" xfId="0" applyFont="1"/>
    <xf numFmtId="1" fontId="46" fillId="0" borderId="0" xfId="0" applyNumberFormat="1" applyFont="1" applyBorder="1" applyAlignment="1">
      <alignment horizontal="right"/>
    </xf>
    <xf numFmtId="0" fontId="73" fillId="0" borderId="0" xfId="0" applyFont="1" applyAlignment="1">
      <alignment horizontal="center"/>
    </xf>
    <xf numFmtId="164" fontId="74" fillId="0" borderId="0" xfId="0" quotePrefix="1" applyNumberFormat="1" applyFont="1" applyAlignment="1">
      <alignment horizontal="left"/>
    </xf>
    <xf numFmtId="0" fontId="74" fillId="0" borderId="0" xfId="0" applyFont="1" applyAlignment="1">
      <alignment horizontal="center"/>
    </xf>
    <xf numFmtId="3" fontId="75" fillId="0" borderId="0" xfId="0" applyNumberFormat="1" applyFont="1" applyBorder="1" applyAlignment="1">
      <alignment horizontal="right"/>
    </xf>
    <xf numFmtId="0" fontId="71" fillId="0" borderId="0" xfId="0" applyFont="1" applyAlignment="1">
      <alignment horizontal="center"/>
    </xf>
    <xf numFmtId="3" fontId="68" fillId="0" borderId="0" xfId="0" applyNumberFormat="1" applyFont="1" applyBorder="1" applyProtection="1">
      <protection locked="0"/>
    </xf>
    <xf numFmtId="3" fontId="69" fillId="0" borderId="0" xfId="0" applyNumberFormat="1" applyFont="1" applyBorder="1" applyProtection="1">
      <protection hidden="1"/>
    </xf>
    <xf numFmtId="0" fontId="33" fillId="5" borderId="0" xfId="0" applyFont="1" applyFill="1" applyAlignment="1">
      <alignment horizontal="left"/>
    </xf>
    <xf numFmtId="0" fontId="14" fillId="5" borderId="0" xfId="0" applyFont="1" applyFill="1"/>
    <xf numFmtId="3" fontId="14" fillId="0" borderId="53" xfId="0" applyNumberFormat="1" applyFont="1" applyBorder="1"/>
    <xf numFmtId="3" fontId="70" fillId="0" borderId="0" xfId="0" applyNumberFormat="1" applyFont="1" applyBorder="1" applyProtection="1">
      <protection hidden="1"/>
    </xf>
    <xf numFmtId="0" fontId="69" fillId="0" borderId="0" xfId="0" applyFont="1" applyBorder="1" applyProtection="1">
      <protection hidden="1"/>
    </xf>
    <xf numFmtId="0" fontId="68" fillId="0" borderId="0" xfId="0" applyFont="1" applyBorder="1" applyProtection="1"/>
    <xf numFmtId="0" fontId="76" fillId="6" borderId="0" xfId="0" applyFont="1" applyFill="1" applyAlignment="1">
      <alignment horizontal="left"/>
    </xf>
    <xf numFmtId="1" fontId="77" fillId="6" borderId="0" xfId="0" applyNumberFormat="1" applyFont="1" applyFill="1" applyAlignment="1">
      <alignment horizontal="left"/>
    </xf>
    <xf numFmtId="0" fontId="68" fillId="0" borderId="0" xfId="0" applyFont="1" applyAlignment="1">
      <alignment horizontal="center"/>
    </xf>
    <xf numFmtId="0" fontId="79" fillId="0" borderId="0" xfId="0" quotePrefix="1" applyFont="1" applyAlignment="1">
      <alignment horizontal="left"/>
    </xf>
    <xf numFmtId="0" fontId="80" fillId="0" borderId="0" xfId="0" applyFont="1" applyAlignment="1">
      <alignment horizontal="right"/>
    </xf>
    <xf numFmtId="3" fontId="80" fillId="0" borderId="0" xfId="0" applyNumberFormat="1" applyFont="1" applyAlignment="1">
      <alignment horizontal="right"/>
    </xf>
    <xf numFmtId="3" fontId="80" fillId="0" borderId="0" xfId="0" applyNumberFormat="1" applyFont="1"/>
    <xf numFmtId="0" fontId="80" fillId="0" borderId="0" xfId="0" applyFont="1"/>
    <xf numFmtId="0" fontId="16" fillId="0" borderId="0" xfId="0" quotePrefix="1" applyFont="1" applyBorder="1" applyAlignment="1">
      <alignment horizontal="left" vertical="center"/>
    </xf>
    <xf numFmtId="0" fontId="69" fillId="0" borderId="0" xfId="0" applyFont="1"/>
    <xf numFmtId="3" fontId="69" fillId="0" borderId="0" xfId="0" applyNumberFormat="1" applyFont="1"/>
    <xf numFmtId="0" fontId="26" fillId="0" borderId="12" xfId="0" applyFont="1" applyBorder="1" applyAlignment="1">
      <alignment horizontal="right"/>
    </xf>
    <xf numFmtId="0" fontId="26" fillId="0" borderId="13" xfId="0" applyFont="1" applyBorder="1" applyAlignment="1">
      <alignment horizontal="right"/>
    </xf>
    <xf numFmtId="0" fontId="76" fillId="0" borderId="0" xfId="0" applyFont="1"/>
    <xf numFmtId="0" fontId="0" fillId="0" borderId="0" xfId="0" applyAlignment="1"/>
    <xf numFmtId="0" fontId="0" fillId="0" borderId="0" xfId="0" applyBorder="1" applyAlignment="1"/>
    <xf numFmtId="3" fontId="18" fillId="0" borderId="14" xfId="0" quotePrefix="1" applyNumberFormat="1" applyFont="1" applyBorder="1" applyAlignment="1">
      <alignment horizontal="left"/>
    </xf>
    <xf numFmtId="3" fontId="7" fillId="0" borderId="0" xfId="0" applyNumberFormat="1" applyFont="1" applyBorder="1" applyAlignment="1">
      <alignment horizontal="left"/>
    </xf>
    <xf numFmtId="0" fontId="68" fillId="0" borderId="0" xfId="0" applyFont="1" applyAlignment="1">
      <alignment horizontal="center"/>
    </xf>
    <xf numFmtId="164" fontId="13" fillId="0" borderId="0" xfId="0" quotePrefix="1" applyNumberFormat="1" applyFont="1" applyAlignment="1">
      <alignment horizontal="left"/>
    </xf>
    <xf numFmtId="0" fontId="70" fillId="0" borderId="0" xfId="0" applyFont="1" applyBorder="1" applyAlignment="1">
      <alignment horizontal="center"/>
    </xf>
    <xf numFmtId="0" fontId="75" fillId="0" borderId="0" xfId="0" applyFont="1" applyBorder="1" applyAlignment="1">
      <alignment horizontal="left"/>
    </xf>
    <xf numFmtId="0" fontId="70" fillId="0" borderId="0" xfId="0" applyFont="1" applyBorder="1"/>
    <xf numFmtId="3" fontId="72" fillId="0" borderId="0" xfId="0" applyNumberFormat="1" applyFont="1" applyBorder="1" applyProtection="1">
      <protection hidden="1"/>
    </xf>
    <xf numFmtId="1" fontId="37" fillId="0" borderId="0" xfId="0" applyNumberFormat="1" applyFont="1" applyBorder="1" applyAlignment="1">
      <alignment horizontal="center"/>
    </xf>
    <xf numFmtId="1" fontId="37" fillId="0" borderId="0" xfId="0" applyNumberFormat="1" applyFont="1" applyBorder="1" applyAlignment="1">
      <alignment horizontal="left"/>
    </xf>
    <xf numFmtId="0" fontId="62" fillId="0" borderId="0" xfId="0" quotePrefix="1" applyFont="1"/>
    <xf numFmtId="0" fontId="13" fillId="0" borderId="0" xfId="0" applyFont="1" applyBorder="1" applyAlignment="1">
      <alignment horizontal="left"/>
    </xf>
    <xf numFmtId="0" fontId="14" fillId="0" borderId="0" xfId="0" applyFont="1" applyBorder="1" applyAlignment="1">
      <alignment horizontal="left"/>
    </xf>
    <xf numFmtId="3" fontId="13" fillId="0" borderId="0" xfId="0" applyNumberFormat="1" applyFont="1" applyBorder="1" applyAlignment="1">
      <alignment horizontal="left"/>
    </xf>
    <xf numFmtId="1" fontId="13" fillId="0" borderId="0" xfId="0" applyNumberFormat="1" applyFont="1" applyAlignment="1">
      <alignment horizontal="left"/>
    </xf>
    <xf numFmtId="0" fontId="62" fillId="0" borderId="0" xfId="0" applyFont="1" applyBorder="1"/>
    <xf numFmtId="0" fontId="14" fillId="4" borderId="0" xfId="0" applyFont="1" applyFill="1" applyAlignment="1">
      <alignment horizontal="center"/>
    </xf>
    <xf numFmtId="0" fontId="14" fillId="4" borderId="0" xfId="0" applyFont="1" applyFill="1" applyAlignment="1">
      <alignment horizontal="left"/>
    </xf>
    <xf numFmtId="3" fontId="82" fillId="0" borderId="0" xfId="0" applyNumberFormat="1" applyFont="1" applyBorder="1" applyAlignment="1">
      <alignment horizontal="right"/>
    </xf>
    <xf numFmtId="0" fontId="82" fillId="0" borderId="0" xfId="0" applyFont="1" applyAlignment="1">
      <alignment horizontal="right"/>
    </xf>
    <xf numFmtId="3" fontId="83" fillId="0" borderId="0" xfId="0" applyNumberFormat="1" applyFont="1" applyAlignment="1">
      <alignment horizontal="right"/>
    </xf>
    <xf numFmtId="0" fontId="83" fillId="0" borderId="0" xfId="0" applyFont="1" applyAlignment="1">
      <alignment horizontal="right"/>
    </xf>
    <xf numFmtId="0" fontId="83" fillId="0" borderId="0" xfId="0" applyFont="1" applyBorder="1" applyAlignment="1">
      <alignment horizontal="right"/>
    </xf>
    <xf numFmtId="1" fontId="83" fillId="0" borderId="0" xfId="0" applyNumberFormat="1" applyFont="1" applyBorder="1" applyAlignment="1">
      <alignment horizontal="right"/>
    </xf>
    <xf numFmtId="0" fontId="82" fillId="0" borderId="0" xfId="0" applyFont="1" applyBorder="1" applyAlignment="1">
      <alignment horizontal="right"/>
    </xf>
    <xf numFmtId="0" fontId="84" fillId="0" borderId="0" xfId="0" applyFont="1" applyBorder="1" applyAlignment="1">
      <alignment horizontal="right"/>
    </xf>
    <xf numFmtId="1" fontId="84" fillId="0" borderId="0" xfId="0" applyNumberFormat="1" applyFont="1" applyAlignment="1">
      <alignment horizontal="right"/>
    </xf>
    <xf numFmtId="170" fontId="14" fillId="0" borderId="0" xfId="0" applyNumberFormat="1" applyFont="1" applyBorder="1" applyAlignment="1"/>
    <xf numFmtId="0" fontId="68" fillId="0" borderId="0" xfId="0" applyFont="1" applyAlignment="1"/>
    <xf numFmtId="0" fontId="13" fillId="0" borderId="54" xfId="0" applyFont="1" applyBorder="1" applyAlignment="1">
      <alignment horizontal="center"/>
    </xf>
    <xf numFmtId="164" fontId="26" fillId="0" borderId="54" xfId="0" applyNumberFormat="1" applyFont="1" applyBorder="1" applyAlignment="1">
      <alignment horizontal="left"/>
    </xf>
    <xf numFmtId="164" fontId="13" fillId="0" borderId="54" xfId="0" applyNumberFormat="1" applyFont="1" applyBorder="1" applyAlignment="1">
      <alignment horizontal="right"/>
    </xf>
    <xf numFmtId="3" fontId="13" fillId="0" borderId="54" xfId="0" applyNumberFormat="1" applyFont="1" applyBorder="1" applyAlignment="1">
      <alignment horizontal="right"/>
    </xf>
    <xf numFmtId="164" fontId="13" fillId="0" borderId="54" xfId="0" quotePrefix="1" applyNumberFormat="1" applyFont="1" applyBorder="1" applyAlignment="1">
      <alignment horizontal="right"/>
    </xf>
    <xf numFmtId="0" fontId="13" fillId="0" borderId="54" xfId="0" applyFont="1" applyBorder="1" applyAlignment="1">
      <alignment horizontal="right"/>
    </xf>
    <xf numFmtId="0" fontId="85" fillId="0" borderId="0" xfId="0" applyFont="1"/>
    <xf numFmtId="0" fontId="86" fillId="0" borderId="0" xfId="0" applyFont="1" applyAlignment="1">
      <alignment horizontal="center"/>
    </xf>
    <xf numFmtId="164" fontId="86" fillId="0" borderId="0" xfId="0" quotePrefix="1" applyNumberFormat="1" applyFont="1" applyAlignment="1">
      <alignment horizontal="left"/>
    </xf>
    <xf numFmtId="0" fontId="87" fillId="0" borderId="0" xfId="0" applyFont="1"/>
    <xf numFmtId="0" fontId="89" fillId="0" borderId="0" xfId="0" applyFont="1" applyAlignment="1">
      <alignment horizontal="left"/>
    </xf>
    <xf numFmtId="1" fontId="35" fillId="5" borderId="0" xfId="0" applyNumberFormat="1" applyFont="1" applyFill="1" applyBorder="1" applyAlignment="1">
      <alignment horizontal="center"/>
    </xf>
    <xf numFmtId="0" fontId="90" fillId="0" borderId="0" xfId="0" applyFont="1"/>
    <xf numFmtId="0" fontId="88" fillId="5" borderId="0" xfId="0" applyFont="1" applyFill="1"/>
    <xf numFmtId="3" fontId="37" fillId="0" borderId="53" xfId="0" applyNumberFormat="1" applyFont="1" applyBorder="1" applyProtection="1"/>
    <xf numFmtId="0" fontId="63" fillId="0" borderId="0" xfId="5" quotePrefix="1" applyFont="1" applyAlignment="1">
      <alignment horizontal="left"/>
    </xf>
    <xf numFmtId="0" fontId="68" fillId="0" borderId="55" xfId="0" applyFont="1" applyBorder="1"/>
    <xf numFmtId="0" fontId="68" fillId="0" borderId="55" xfId="0" quotePrefix="1" applyFont="1" applyBorder="1" applyAlignment="1">
      <alignment horizontal="left"/>
    </xf>
    <xf numFmtId="0" fontId="23" fillId="0" borderId="55" xfId="0" applyFont="1" applyBorder="1" applyAlignment="1">
      <alignment horizontal="center"/>
    </xf>
    <xf numFmtId="0" fontId="68" fillId="0" borderId="55" xfId="0" applyFont="1" applyBorder="1" applyProtection="1">
      <protection locked="0"/>
    </xf>
    <xf numFmtId="0" fontId="69" fillId="0" borderId="55" xfId="0" applyFont="1" applyBorder="1" applyProtection="1">
      <protection hidden="1"/>
    </xf>
    <xf numFmtId="0" fontId="36" fillId="0" borderId="55" xfId="0" applyFont="1" applyBorder="1" applyProtection="1">
      <protection hidden="1"/>
    </xf>
    <xf numFmtId="0" fontId="68" fillId="0" borderId="55" xfId="0" applyFont="1" applyBorder="1" applyProtection="1"/>
    <xf numFmtId="0" fontId="70" fillId="0" borderId="55" xfId="0" applyFont="1" applyBorder="1" applyProtection="1">
      <protection hidden="1"/>
    </xf>
    <xf numFmtId="0" fontId="87" fillId="0" borderId="55" xfId="0" applyFont="1" applyBorder="1" applyProtection="1">
      <protection hidden="1"/>
    </xf>
    <xf numFmtId="0" fontId="52" fillId="0" borderId="55" xfId="0" applyFont="1" applyBorder="1" applyAlignment="1">
      <alignment horizontal="center"/>
    </xf>
    <xf numFmtId="0" fontId="5" fillId="0" borderId="0" xfId="7"/>
    <xf numFmtId="0" fontId="49" fillId="0" borderId="0" xfId="7" quotePrefix="1" applyFont="1" applyAlignment="1">
      <alignment horizontal="center"/>
    </xf>
    <xf numFmtId="168" fontId="49" fillId="0" borderId="0" xfId="7" quotePrefix="1" applyNumberFormat="1" applyFont="1" applyAlignment="1">
      <alignment horizontal="center"/>
    </xf>
    <xf numFmtId="0" fontId="15" fillId="0" borderId="0" xfId="7" applyFont="1" applyAlignment="1">
      <alignment horizontal="justify"/>
    </xf>
    <xf numFmtId="0" fontId="14" fillId="0" borderId="0" xfId="7" applyFont="1" applyAlignment="1">
      <alignment horizontal="justify"/>
    </xf>
    <xf numFmtId="0" fontId="5" fillId="0" borderId="0" xfId="7" quotePrefix="1" applyAlignment="1">
      <alignment horizontal="left"/>
    </xf>
    <xf numFmtId="17" fontId="5" fillId="0" borderId="0" xfId="7" quotePrefix="1" applyNumberFormat="1" applyFont="1" applyAlignment="1">
      <alignment horizontal="left"/>
    </xf>
    <xf numFmtId="0" fontId="5" fillId="0" borderId="0" xfId="7" applyFont="1"/>
    <xf numFmtId="0" fontId="56" fillId="0" borderId="0" xfId="7" applyFont="1" applyAlignment="1">
      <alignment horizontal="center"/>
    </xf>
    <xf numFmtId="0" fontId="5" fillId="0" borderId="17" xfId="7" applyBorder="1"/>
    <xf numFmtId="0" fontId="22" fillId="0" borderId="17" xfId="7" applyFont="1" applyBorder="1" applyAlignment="1">
      <alignment horizontal="center"/>
    </xf>
    <xf numFmtId="0" fontId="28" fillId="0" borderId="0" xfId="7" quotePrefix="1" applyFont="1" applyBorder="1" applyAlignment="1">
      <alignment horizontal="center"/>
    </xf>
    <xf numFmtId="0" fontId="6" fillId="0" borderId="0" xfId="3" applyFont="1"/>
    <xf numFmtId="0" fontId="12" fillId="0" borderId="0" xfId="3" applyFont="1" applyAlignment="1">
      <alignment horizontal="center"/>
    </xf>
    <xf numFmtId="0" fontId="15" fillId="0" borderId="0" xfId="3" quotePrefix="1" applyFont="1" applyAlignment="1">
      <alignment horizontal="left"/>
    </xf>
    <xf numFmtId="0" fontId="7" fillId="0" borderId="0" xfId="3" applyFont="1" applyAlignment="1">
      <alignment horizontal="center"/>
    </xf>
    <xf numFmtId="0" fontId="15" fillId="0" borderId="0" xfId="3" applyFont="1" applyAlignment="1">
      <alignment horizontal="justify"/>
    </xf>
    <xf numFmtId="49" fontId="7" fillId="0" borderId="0" xfId="3" applyNumberFormat="1" applyFont="1" applyAlignment="1">
      <alignment horizontal="center"/>
    </xf>
    <xf numFmtId="0" fontId="7" fillId="0" borderId="0" xfId="3" quotePrefix="1" applyFont="1" applyAlignment="1">
      <alignment horizontal="left"/>
    </xf>
    <xf numFmtId="0" fontId="91" fillId="0" borderId="0" xfId="3" quotePrefix="1" applyFont="1" applyAlignment="1">
      <alignment horizontal="left"/>
    </xf>
    <xf numFmtId="49" fontId="6" fillId="0" borderId="0" xfId="3" applyNumberFormat="1" applyFont="1"/>
    <xf numFmtId="0" fontId="14" fillId="0" borderId="0" xfId="3" quotePrefix="1" applyFont="1" applyAlignment="1">
      <alignment horizontal="left"/>
    </xf>
    <xf numFmtId="0" fontId="13" fillId="0" borderId="18" xfId="6" quotePrefix="1" applyFont="1" applyBorder="1" applyAlignment="1">
      <alignment horizontal="center"/>
    </xf>
    <xf numFmtId="0" fontId="13" fillId="0" borderId="18" xfId="6" applyFont="1" applyBorder="1" applyAlignment="1">
      <alignment horizontal="center"/>
    </xf>
    <xf numFmtId="0" fontId="13" fillId="0" borderId="19" xfId="6" quotePrefix="1" applyFont="1" applyBorder="1" applyAlignment="1">
      <alignment horizontal="center" vertical="center"/>
    </xf>
    <xf numFmtId="0" fontId="13" fillId="0" borderId="19" xfId="6" applyFont="1" applyBorder="1" applyAlignment="1">
      <alignment horizontal="center"/>
    </xf>
    <xf numFmtId="171" fontId="14" fillId="0" borderId="9" xfId="6" applyNumberFormat="1" applyFont="1" applyBorder="1" applyAlignment="1">
      <alignment horizontal="center"/>
    </xf>
    <xf numFmtId="171" fontId="14" fillId="0" borderId="10" xfId="6" applyNumberFormat="1" applyFont="1" applyBorder="1" applyAlignment="1">
      <alignment horizontal="center"/>
    </xf>
    <xf numFmtId="171" fontId="13" fillId="0" borderId="20" xfId="6" applyNumberFormat="1" applyFont="1" applyBorder="1" applyAlignment="1">
      <alignment horizontal="center"/>
    </xf>
    <xf numFmtId="0" fontId="13" fillId="0" borderId="21" xfId="6" quotePrefix="1" applyFont="1" applyBorder="1" applyAlignment="1">
      <alignment horizontal="left"/>
    </xf>
    <xf numFmtId="0" fontId="4" fillId="0" borderId="22" xfId="6" applyFont="1" applyBorder="1" applyAlignment="1">
      <alignment horizontal="center"/>
    </xf>
    <xf numFmtId="0" fontId="13" fillId="0" borderId="19" xfId="6" quotePrefix="1" applyFont="1" applyBorder="1" applyAlignment="1">
      <alignment horizontal="left"/>
    </xf>
    <xf numFmtId="0" fontId="13" fillId="0" borderId="15" xfId="6" applyFont="1" applyBorder="1" applyAlignment="1">
      <alignment horizontal="center"/>
    </xf>
    <xf numFmtId="0" fontId="13" fillId="0" borderId="21" xfId="6" applyFont="1" applyBorder="1"/>
    <xf numFmtId="0" fontId="13" fillId="0" borderId="56" xfId="6" applyFont="1" applyBorder="1"/>
    <xf numFmtId="0" fontId="13" fillId="0" borderId="57" xfId="6" applyFont="1" applyBorder="1"/>
    <xf numFmtId="0" fontId="13" fillId="0" borderId="57" xfId="6" applyFont="1" applyBorder="1" applyAlignment="1">
      <alignment horizontal="left"/>
    </xf>
    <xf numFmtId="0" fontId="13" fillId="0" borderId="57" xfId="6" quotePrefix="1" applyFont="1" applyBorder="1" applyAlignment="1">
      <alignment horizontal="left"/>
    </xf>
    <xf numFmtId="0" fontId="13" fillId="0" borderId="58" xfId="6" applyFont="1" applyBorder="1"/>
    <xf numFmtId="171" fontId="14" fillId="0" borderId="11" xfId="6" applyNumberFormat="1" applyFont="1" applyBorder="1" applyAlignment="1">
      <alignment horizontal="center"/>
    </xf>
    <xf numFmtId="37" fontId="4" fillId="0" borderId="23" xfId="3" quotePrefix="1" applyNumberFormat="1" applyFont="1" applyBorder="1" applyAlignment="1" applyProtection="1">
      <alignment horizontal="left"/>
    </xf>
    <xf numFmtId="0" fontId="14" fillId="0" borderId="0" xfId="6" applyFont="1"/>
    <xf numFmtId="0" fontId="14" fillId="0" borderId="0" xfId="6" applyFont="1" applyBorder="1"/>
    <xf numFmtId="0" fontId="15" fillId="0" borderId="0" xfId="3" quotePrefix="1" applyFont="1" applyBorder="1" applyAlignment="1">
      <alignment horizontal="left"/>
    </xf>
    <xf numFmtId="170" fontId="18" fillId="0" borderId="26" xfId="0" applyNumberFormat="1" applyFont="1" applyBorder="1" applyAlignment="1">
      <alignment horizontal="center"/>
    </xf>
    <xf numFmtId="170" fontId="18" fillId="0" borderId="14" xfId="0" applyNumberFormat="1" applyFont="1" applyBorder="1" applyAlignment="1">
      <alignment horizontal="center"/>
    </xf>
    <xf numFmtId="170" fontId="18" fillId="0" borderId="7" xfId="0" applyNumberFormat="1" applyFont="1" applyBorder="1" applyAlignment="1">
      <alignment horizontal="center"/>
    </xf>
    <xf numFmtId="170" fontId="18" fillId="0" borderId="27" xfId="0" applyNumberFormat="1" applyFont="1" applyBorder="1" applyAlignment="1">
      <alignment horizontal="center"/>
    </xf>
    <xf numFmtId="170" fontId="18" fillId="0" borderId="4" xfId="0" applyNumberFormat="1" applyFont="1" applyBorder="1" applyAlignment="1">
      <alignment horizontal="center"/>
    </xf>
    <xf numFmtId="170" fontId="17" fillId="0" borderId="0" xfId="0" applyNumberFormat="1" applyFont="1" applyBorder="1" applyAlignment="1"/>
    <xf numFmtId="170" fontId="17" fillId="0" borderId="0" xfId="0" applyNumberFormat="1" applyFont="1" applyBorder="1" applyAlignment="1">
      <alignment horizontal="center"/>
    </xf>
    <xf numFmtId="170" fontId="18" fillId="0" borderId="28" xfId="0" applyNumberFormat="1" applyFont="1" applyBorder="1" applyAlignment="1">
      <alignment horizontal="center"/>
    </xf>
    <xf numFmtId="170" fontId="17" fillId="0" borderId="26" xfId="0" applyNumberFormat="1" applyFont="1" applyBorder="1" applyAlignment="1">
      <alignment horizontal="center"/>
    </xf>
    <xf numFmtId="170" fontId="18" fillId="0" borderId="29" xfId="0" applyNumberFormat="1" applyFont="1" applyBorder="1" applyAlignment="1">
      <alignment horizontal="center"/>
    </xf>
    <xf numFmtId="170" fontId="92" fillId="0" borderId="27" xfId="0" applyNumberFormat="1" applyFont="1" applyBorder="1" applyAlignment="1">
      <alignment horizontal="center"/>
    </xf>
    <xf numFmtId="170" fontId="92" fillId="0" borderId="28" xfId="0" applyNumberFormat="1" applyFont="1" applyBorder="1" applyAlignment="1">
      <alignment horizontal="center"/>
    </xf>
    <xf numFmtId="171" fontId="15" fillId="0" borderId="4" xfId="0" applyNumberFormat="1" applyFont="1" applyBorder="1" applyAlignment="1">
      <alignment horizontal="center"/>
    </xf>
    <xf numFmtId="171" fontId="15" fillId="0" borderId="30" xfId="0" applyNumberFormat="1" applyFont="1" applyBorder="1" applyAlignment="1">
      <alignment horizontal="right"/>
    </xf>
    <xf numFmtId="171" fontId="7" fillId="0" borderId="31" xfId="0" applyNumberFormat="1" applyFont="1" applyBorder="1"/>
    <xf numFmtId="171" fontId="5" fillId="0" borderId="32" xfId="0" applyNumberFormat="1" applyFont="1" applyBorder="1"/>
    <xf numFmtId="171" fontId="18" fillId="0" borderId="7" xfId="0" quotePrefix="1" applyNumberFormat="1" applyFont="1" applyBorder="1" applyAlignment="1">
      <alignment horizontal="left"/>
    </xf>
    <xf numFmtId="171" fontId="15" fillId="0" borderId="7" xfId="0" quotePrefix="1" applyNumberFormat="1" applyFont="1" applyBorder="1" applyAlignment="1">
      <alignment horizontal="right"/>
    </xf>
    <xf numFmtId="171" fontId="15" fillId="0" borderId="17" xfId="0" applyNumberFormat="1" applyFont="1" applyBorder="1" applyAlignment="1">
      <alignment horizontal="center"/>
    </xf>
    <xf numFmtId="171" fontId="15" fillId="0" borderId="33" xfId="0" applyNumberFormat="1" applyFont="1" applyBorder="1" applyAlignment="1">
      <alignment horizontal="center"/>
    </xf>
    <xf numFmtId="171" fontId="18" fillId="0" borderId="34" xfId="0" applyNumberFormat="1" applyFont="1" applyBorder="1" applyAlignment="1">
      <alignment horizontal="center"/>
    </xf>
    <xf numFmtId="0" fontId="18" fillId="0" borderId="0" xfId="0" quotePrefix="1" applyFont="1" applyBorder="1" applyAlignment="1">
      <alignment horizontal="left" vertical="center"/>
    </xf>
    <xf numFmtId="0" fontId="17" fillId="0" borderId="0" xfId="0" applyFont="1" applyBorder="1" applyAlignment="1">
      <alignment horizontal="center"/>
    </xf>
    <xf numFmtId="0" fontId="18" fillId="0" borderId="0" xfId="0" applyFont="1" applyBorder="1" applyAlignment="1">
      <alignment horizontal="center"/>
    </xf>
    <xf numFmtId="0" fontId="80" fillId="0" borderId="0" xfId="0" applyFont="1" applyBorder="1"/>
    <xf numFmtId="0" fontId="18" fillId="0" borderId="0" xfId="0" applyFont="1" applyBorder="1"/>
    <xf numFmtId="3" fontId="80" fillId="0" borderId="0" xfId="0" applyNumberFormat="1" applyFont="1" applyBorder="1"/>
    <xf numFmtId="3" fontId="19" fillId="0" borderId="0" xfId="0" applyNumberFormat="1" applyFont="1" applyBorder="1" applyAlignment="1">
      <alignment horizontal="center"/>
    </xf>
    <xf numFmtId="3" fontId="14" fillId="0" borderId="0" xfId="0" quotePrefix="1" applyNumberFormat="1" applyFont="1" applyBorder="1" applyAlignment="1">
      <alignment horizontal="left"/>
    </xf>
    <xf numFmtId="170" fontId="17" fillId="0" borderId="5" xfId="0" applyNumberFormat="1" applyFont="1" applyBorder="1" applyAlignment="1">
      <alignment horizontal="center"/>
    </xf>
    <xf numFmtId="170" fontId="18" fillId="0" borderId="5" xfId="0" applyNumberFormat="1" applyFont="1" applyBorder="1" applyAlignment="1">
      <alignment horizontal="center"/>
    </xf>
    <xf numFmtId="170" fontId="17" fillId="0" borderId="14" xfId="0" applyNumberFormat="1" applyFont="1" applyBorder="1" applyAlignment="1">
      <alignment horizontal="center"/>
    </xf>
    <xf numFmtId="3" fontId="18" fillId="0" borderId="5" xfId="0" quotePrefix="1" applyNumberFormat="1" applyFont="1" applyBorder="1" applyAlignment="1"/>
    <xf numFmtId="170" fontId="20" fillId="0" borderId="0" xfId="0" applyNumberFormat="1" applyFont="1"/>
    <xf numFmtId="170" fontId="32" fillId="0" borderId="0" xfId="0" applyNumberFormat="1" applyFont="1"/>
    <xf numFmtId="170" fontId="18" fillId="0" borderId="6" xfId="0" quotePrefix="1" applyNumberFormat="1" applyFont="1" applyBorder="1" applyAlignment="1">
      <alignment horizontal="left"/>
    </xf>
    <xf numFmtId="170" fontId="4" fillId="0" borderId="29" xfId="0" quotePrefix="1" applyNumberFormat="1" applyFont="1" applyBorder="1" applyAlignment="1">
      <alignment horizontal="center" vertical="top" wrapText="1"/>
    </xf>
    <xf numFmtId="170" fontId="18" fillId="0" borderId="35" xfId="0" applyNumberFormat="1" applyFont="1" applyBorder="1" applyAlignment="1">
      <alignment horizontal="center"/>
    </xf>
    <xf numFmtId="170" fontId="18" fillId="0" borderId="29" xfId="0" quotePrefix="1" applyNumberFormat="1" applyFont="1" applyBorder="1" applyAlignment="1">
      <alignment horizontal="center"/>
    </xf>
    <xf numFmtId="170" fontId="18" fillId="0" borderId="5" xfId="0" applyNumberFormat="1" applyFont="1" applyBorder="1" applyAlignment="1"/>
    <xf numFmtId="170" fontId="17" fillId="0" borderId="28" xfId="0" quotePrefix="1" applyNumberFormat="1" applyFont="1" applyBorder="1" applyAlignment="1">
      <alignment horizontal="left"/>
    </xf>
    <xf numFmtId="170" fontId="17" fillId="0" borderId="5" xfId="0" quotePrefix="1" applyNumberFormat="1" applyFont="1" applyBorder="1" applyAlignment="1">
      <alignment horizontal="left"/>
    </xf>
    <xf numFmtId="170" fontId="17" fillId="0" borderId="26" xfId="0" quotePrefix="1" applyNumberFormat="1" applyFont="1" applyBorder="1" applyAlignment="1">
      <alignment horizontal="left"/>
    </xf>
    <xf numFmtId="170" fontId="18" fillId="0" borderId="29" xfId="0" quotePrefix="1" applyNumberFormat="1" applyFont="1" applyBorder="1" applyAlignment="1">
      <alignment horizontal="left"/>
    </xf>
    <xf numFmtId="170" fontId="15" fillId="0" borderId="36" xfId="0" quotePrefix="1" applyNumberFormat="1" applyFont="1" applyBorder="1" applyAlignment="1">
      <alignment horizontal="left"/>
    </xf>
    <xf numFmtId="170" fontId="7" fillId="0" borderId="36" xfId="0" applyNumberFormat="1" applyFont="1" applyBorder="1" applyAlignment="1">
      <alignment horizontal="center"/>
    </xf>
    <xf numFmtId="170" fontId="15" fillId="0" borderId="36" xfId="0" applyNumberFormat="1" applyFont="1" applyBorder="1" applyAlignment="1">
      <alignment horizontal="center"/>
    </xf>
    <xf numFmtId="170" fontId="50" fillId="0" borderId="8" xfId="0" quotePrefix="1" applyNumberFormat="1" applyFont="1" applyBorder="1" applyAlignment="1">
      <alignment horizontal="left"/>
    </xf>
    <xf numFmtId="170" fontId="18" fillId="0" borderId="8" xfId="0" quotePrefix="1" applyNumberFormat="1" applyFont="1" applyBorder="1" applyAlignment="1">
      <alignment horizontal="left"/>
    </xf>
    <xf numFmtId="170" fontId="18" fillId="0" borderId="8" xfId="0" applyNumberFormat="1" applyFont="1" applyBorder="1" applyAlignment="1">
      <alignment horizontal="center"/>
    </xf>
    <xf numFmtId="170" fontId="7" fillId="0" borderId="0" xfId="0" applyNumberFormat="1" applyFont="1"/>
    <xf numFmtId="170" fontId="15" fillId="0" borderId="0" xfId="0" applyNumberFormat="1" applyFont="1"/>
    <xf numFmtId="170" fontId="43" fillId="0" borderId="5" xfId="0" quotePrefix="1" applyNumberFormat="1" applyFont="1" applyBorder="1" applyAlignment="1">
      <alignment horizontal="left"/>
    </xf>
    <xf numFmtId="170" fontId="18" fillId="0" borderId="37" xfId="0" applyNumberFormat="1" applyFont="1" applyBorder="1" applyAlignment="1"/>
    <xf numFmtId="170" fontId="43" fillId="0" borderId="37" xfId="0" quotePrefix="1" applyNumberFormat="1" applyFont="1" applyBorder="1" applyAlignment="1">
      <alignment horizontal="left"/>
    </xf>
    <xf numFmtId="170" fontId="17" fillId="0" borderId="37" xfId="0" applyNumberFormat="1" applyFont="1" applyBorder="1" applyAlignment="1">
      <alignment horizontal="center"/>
    </xf>
    <xf numFmtId="170" fontId="18" fillId="0" borderId="37" xfId="0" applyNumberFormat="1" applyFont="1" applyBorder="1" applyAlignment="1">
      <alignment horizontal="center"/>
    </xf>
    <xf numFmtId="170" fontId="58" fillId="0" borderId="0" xfId="0" quotePrefix="1" applyNumberFormat="1" applyFont="1" applyAlignment="1">
      <alignment horizontal="left"/>
    </xf>
    <xf numFmtId="170" fontId="17" fillId="0" borderId="0" xfId="0" applyNumberFormat="1" applyFont="1" applyAlignment="1"/>
    <xf numFmtId="170" fontId="18" fillId="0" borderId="0" xfId="0" applyNumberFormat="1" applyFont="1" applyAlignment="1"/>
    <xf numFmtId="170" fontId="43" fillId="0" borderId="5" xfId="0" applyNumberFormat="1" applyFont="1" applyBorder="1" applyAlignment="1">
      <alignment horizontal="center"/>
    </xf>
    <xf numFmtId="170" fontId="42" fillId="0" borderId="14" xfId="0" applyNumberFormat="1" applyFont="1" applyBorder="1" applyAlignment="1">
      <alignment horizontal="center"/>
    </xf>
    <xf numFmtId="170" fontId="43" fillId="0" borderId="0" xfId="0" quotePrefix="1" applyNumberFormat="1" applyFont="1" applyBorder="1" applyAlignment="1">
      <alignment horizontal="left"/>
    </xf>
    <xf numFmtId="170" fontId="18" fillId="0" borderId="0" xfId="0" applyNumberFormat="1" applyFont="1" applyBorder="1" applyAlignment="1">
      <alignment horizontal="center"/>
    </xf>
    <xf numFmtId="170" fontId="18" fillId="0" borderId="0" xfId="0" applyNumberFormat="1" applyFont="1" applyBorder="1" applyAlignment="1">
      <alignment horizontal="center" vertical="center"/>
    </xf>
    <xf numFmtId="170" fontId="18" fillId="0" borderId="14" xfId="0" applyNumberFormat="1" applyFont="1" applyBorder="1" applyAlignment="1"/>
    <xf numFmtId="170" fontId="17" fillId="0" borderId="0" xfId="0" applyNumberFormat="1" applyFont="1"/>
    <xf numFmtId="170" fontId="43" fillId="0" borderId="28" xfId="0" quotePrefix="1" applyNumberFormat="1" applyFont="1" applyBorder="1" applyAlignment="1">
      <alignment horizontal="left"/>
    </xf>
    <xf numFmtId="170" fontId="93" fillId="0" borderId="5" xfId="0" applyNumberFormat="1" applyFont="1" applyBorder="1" applyAlignment="1"/>
    <xf numFmtId="170" fontId="43" fillId="0" borderId="8" xfId="0" quotePrefix="1" applyNumberFormat="1" applyFont="1" applyBorder="1" applyAlignment="1">
      <alignment horizontal="left"/>
    </xf>
    <xf numFmtId="170" fontId="17" fillId="0" borderId="8" xfId="0" applyNumberFormat="1" applyFont="1" applyBorder="1" applyAlignment="1">
      <alignment horizontal="center"/>
    </xf>
    <xf numFmtId="170" fontId="18" fillId="0" borderId="36" xfId="0" applyNumberFormat="1" applyFont="1" applyBorder="1" applyAlignment="1"/>
    <xf numFmtId="170" fontId="7" fillId="0" borderId="0" xfId="0" applyNumberFormat="1" applyFont="1" applyAlignment="1"/>
    <xf numFmtId="170" fontId="15" fillId="0" borderId="0" xfId="0" applyNumberFormat="1" applyFont="1" applyAlignment="1"/>
    <xf numFmtId="170" fontId="18" fillId="0" borderId="26" xfId="0" applyNumberFormat="1" applyFont="1" applyBorder="1" applyAlignment="1"/>
    <xf numFmtId="170" fontId="18" fillId="0" borderId="0" xfId="0" quotePrefix="1" applyNumberFormat="1" applyFont="1" applyBorder="1" applyAlignment="1">
      <alignment horizontal="left"/>
    </xf>
    <xf numFmtId="170" fontId="18" fillId="0" borderId="0" xfId="0" applyNumberFormat="1" applyFont="1" applyBorder="1" applyAlignment="1"/>
    <xf numFmtId="170" fontId="17" fillId="0" borderId="0" xfId="0" quotePrefix="1" applyNumberFormat="1" applyFont="1" applyBorder="1" applyAlignment="1">
      <alignment horizontal="left"/>
    </xf>
    <xf numFmtId="170" fontId="18" fillId="0" borderId="8" xfId="0" applyNumberFormat="1" applyFont="1" applyBorder="1" applyAlignment="1"/>
    <xf numFmtId="170" fontId="92" fillId="0" borderId="5" xfId="0" quotePrefix="1" applyNumberFormat="1" applyFont="1" applyBorder="1" applyAlignment="1">
      <alignment horizontal="left"/>
    </xf>
    <xf numFmtId="170" fontId="7" fillId="0" borderId="0" xfId="0" applyNumberFormat="1" applyFont="1" applyBorder="1"/>
    <xf numFmtId="170" fontId="17" fillId="0" borderId="14" xfId="0" quotePrefix="1" applyNumberFormat="1" applyFont="1" applyBorder="1" applyAlignment="1">
      <alignment horizontal="left"/>
    </xf>
    <xf numFmtId="170" fontId="50" fillId="0" borderId="0" xfId="0" quotePrefix="1" applyNumberFormat="1" applyFont="1" applyBorder="1" applyAlignment="1">
      <alignment horizontal="left" vertical="top"/>
    </xf>
    <xf numFmtId="170" fontId="18" fillId="0" borderId="38" xfId="0" applyNumberFormat="1" applyFont="1" applyBorder="1" applyAlignment="1"/>
    <xf numFmtId="170" fontId="17" fillId="0" borderId="38" xfId="0" applyNumberFormat="1" applyFont="1" applyBorder="1" applyAlignment="1">
      <alignment horizontal="center"/>
    </xf>
    <xf numFmtId="170" fontId="18" fillId="0" borderId="38" xfId="0" applyNumberFormat="1" applyFont="1" applyBorder="1" applyAlignment="1">
      <alignment horizontal="center"/>
    </xf>
    <xf numFmtId="170" fontId="18" fillId="0" borderId="39" xfId="0" applyNumberFormat="1" applyFont="1" applyBorder="1" applyAlignment="1"/>
    <xf numFmtId="170" fontId="17" fillId="0" borderId="39" xfId="0" applyNumberFormat="1" applyFont="1" applyBorder="1" applyAlignment="1">
      <alignment horizontal="center"/>
    </xf>
    <xf numFmtId="170" fontId="18" fillId="0" borderId="39" xfId="0" applyNumberFormat="1" applyFont="1" applyBorder="1" applyAlignment="1">
      <alignment horizontal="center"/>
    </xf>
    <xf numFmtId="170" fontId="18" fillId="0" borderId="17" xfId="0" applyNumberFormat="1" applyFont="1" applyBorder="1" applyAlignment="1"/>
    <xf numFmtId="170" fontId="17" fillId="0" borderId="0" xfId="0" applyNumberFormat="1" applyFont="1" applyBorder="1" applyAlignment="1">
      <alignment horizontal="center" vertical="center"/>
    </xf>
    <xf numFmtId="170" fontId="17" fillId="0" borderId="37" xfId="0" quotePrefix="1" applyNumberFormat="1" applyFont="1" applyBorder="1" applyAlignment="1">
      <alignment horizontal="left"/>
    </xf>
    <xf numFmtId="170" fontId="15" fillId="0" borderId="5" xfId="0" applyNumberFormat="1" applyFont="1" applyBorder="1" applyAlignment="1"/>
    <xf numFmtId="170" fontId="17" fillId="0" borderId="38" xfId="0" quotePrefix="1" applyNumberFormat="1" applyFont="1" applyBorder="1" applyAlignment="1">
      <alignment horizontal="left"/>
    </xf>
    <xf numFmtId="170" fontId="17" fillId="0" borderId="39" xfId="0" quotePrefix="1" applyNumberFormat="1" applyFont="1" applyBorder="1" applyAlignment="1">
      <alignment horizontal="left"/>
    </xf>
    <xf numFmtId="170" fontId="51" fillId="0" borderId="0" xfId="0" quotePrefix="1" applyNumberFormat="1" applyFont="1" applyBorder="1" applyAlignment="1">
      <alignment horizontal="left"/>
    </xf>
    <xf numFmtId="170" fontId="18" fillId="0" borderId="40" xfId="0" applyNumberFormat="1" applyFont="1" applyBorder="1" applyAlignment="1">
      <alignment horizontal="center"/>
    </xf>
    <xf numFmtId="170" fontId="42" fillId="0" borderId="6" xfId="0" quotePrefix="1" applyNumberFormat="1" applyFont="1" applyBorder="1" applyAlignment="1">
      <alignment horizontal="left"/>
    </xf>
    <xf numFmtId="170" fontId="43" fillId="0" borderId="14" xfId="0" quotePrefix="1" applyNumberFormat="1" applyFont="1" applyBorder="1" applyAlignment="1">
      <alignment horizontal="left"/>
    </xf>
    <xf numFmtId="170" fontId="50" fillId="0" borderId="0" xfId="0" quotePrefix="1" applyNumberFormat="1" applyFont="1" applyBorder="1" applyAlignment="1">
      <alignment horizontal="left"/>
    </xf>
    <xf numFmtId="170" fontId="17" fillId="0" borderId="4" xfId="0" applyNumberFormat="1" applyFont="1" applyBorder="1" applyAlignment="1">
      <alignment horizontal="center"/>
    </xf>
    <xf numFmtId="170" fontId="17" fillId="0" borderId="18" xfId="0" applyNumberFormat="1" applyFont="1" applyBorder="1" applyAlignment="1">
      <alignment horizontal="center"/>
    </xf>
    <xf numFmtId="170" fontId="18" fillId="0" borderId="18" xfId="0" applyNumberFormat="1" applyFont="1" applyBorder="1" applyAlignment="1">
      <alignment horizontal="center"/>
    </xf>
    <xf numFmtId="170" fontId="18" fillId="0" borderId="19" xfId="0" applyNumberFormat="1" applyFont="1" applyBorder="1" applyAlignment="1">
      <alignment horizontal="center"/>
    </xf>
    <xf numFmtId="0" fontId="68" fillId="0" borderId="0" xfId="0" applyFont="1" applyAlignment="1">
      <alignment horizontal="center" vertical="center"/>
    </xf>
    <xf numFmtId="0" fontId="68" fillId="0" borderId="0" xfId="0" applyFont="1" applyAlignment="1">
      <alignment vertical="center"/>
    </xf>
    <xf numFmtId="0" fontId="79" fillId="0" borderId="0" xfId="0" applyFont="1" applyAlignment="1">
      <alignment vertical="center"/>
    </xf>
    <xf numFmtId="171" fontId="13" fillId="0" borderId="0" xfId="0" quotePrefix="1" applyNumberFormat="1" applyFont="1" applyBorder="1" applyAlignment="1">
      <alignment horizontal="left"/>
    </xf>
    <xf numFmtId="0" fontId="69" fillId="0" borderId="0" xfId="0" applyFont="1" applyAlignment="1">
      <alignment horizontal="center" vertical="center"/>
    </xf>
    <xf numFmtId="171" fontId="69" fillId="0" borderId="20" xfId="6" applyNumberFormat="1" applyFont="1" applyBorder="1" applyAlignment="1">
      <alignment horizontal="center"/>
    </xf>
    <xf numFmtId="167" fontId="69" fillId="0" borderId="20" xfId="6" quotePrefix="1" applyNumberFormat="1" applyFont="1" applyBorder="1" applyAlignment="1">
      <alignment horizontal="center"/>
    </xf>
    <xf numFmtId="171" fontId="92" fillId="0" borderId="4" xfId="0" applyNumberFormat="1" applyFont="1" applyBorder="1"/>
    <xf numFmtId="171" fontId="69" fillId="0" borderId="4" xfId="0" applyNumberFormat="1" applyFont="1" applyBorder="1" applyAlignment="1">
      <alignment horizontal="right"/>
    </xf>
    <xf numFmtId="171" fontId="69" fillId="0" borderId="43" xfId="0" applyNumberFormat="1" applyFont="1" applyBorder="1" applyAlignment="1">
      <alignment horizontal="right"/>
    </xf>
    <xf numFmtId="171" fontId="92" fillId="0" borderId="31" xfId="0" applyNumberFormat="1" applyFont="1" applyBorder="1"/>
    <xf numFmtId="171" fontId="92" fillId="0" borderId="44" xfId="0" applyNumberFormat="1" applyFont="1" applyBorder="1"/>
    <xf numFmtId="3" fontId="93" fillId="0" borderId="4" xfId="0" applyNumberFormat="1" applyFont="1" applyBorder="1" applyAlignment="1">
      <alignment horizontal="center"/>
    </xf>
    <xf numFmtId="164" fontId="93" fillId="0" borderId="4" xfId="0" applyNumberFormat="1" applyFont="1" applyBorder="1" applyAlignment="1">
      <alignment horizontal="center"/>
    </xf>
    <xf numFmtId="171" fontId="93" fillId="0" borderId="27" xfId="0" quotePrefix="1" applyNumberFormat="1" applyFont="1" applyBorder="1" applyAlignment="1">
      <alignment horizontal="left"/>
    </xf>
    <xf numFmtId="171" fontId="69" fillId="0" borderId="7" xfId="0" applyNumberFormat="1" applyFont="1" applyBorder="1" applyAlignment="1">
      <alignment horizontal="right" vertical="center"/>
    </xf>
    <xf numFmtId="171" fontId="69" fillId="0" borderId="45" xfId="0" applyNumberFormat="1" applyFont="1" applyBorder="1" applyAlignment="1">
      <alignment horizontal="right" vertical="center"/>
    </xf>
    <xf numFmtId="171" fontId="93" fillId="0" borderId="33" xfId="0" applyNumberFormat="1" applyFont="1" applyBorder="1" applyAlignment="1">
      <alignment horizontal="center" vertical="center"/>
    </xf>
    <xf numFmtId="171" fontId="93" fillId="0" borderId="46" xfId="0" applyNumberFormat="1" applyFont="1" applyBorder="1" applyAlignment="1">
      <alignment horizontal="center" vertical="center"/>
    </xf>
    <xf numFmtId="3" fontId="93" fillId="0" borderId="7" xfId="0" applyNumberFormat="1" applyFont="1" applyBorder="1" applyAlignment="1">
      <alignment horizontal="center" vertical="center"/>
    </xf>
    <xf numFmtId="164" fontId="93" fillId="0" borderId="7" xfId="0" applyNumberFormat="1" applyFont="1" applyBorder="1" applyAlignment="1">
      <alignment horizontal="center" vertical="center"/>
    </xf>
    <xf numFmtId="171" fontId="93" fillId="0" borderId="6" xfId="0" quotePrefix="1" applyNumberFormat="1" applyFont="1" applyBorder="1" applyAlignment="1">
      <alignment horizontal="left"/>
    </xf>
    <xf numFmtId="3" fontId="92" fillId="0" borderId="0" xfId="0" applyNumberFormat="1" applyFont="1" applyBorder="1" applyAlignment="1"/>
    <xf numFmtId="3" fontId="92" fillId="0" borderId="0" xfId="0" applyNumberFormat="1" applyFont="1" applyBorder="1" applyAlignment="1">
      <alignment horizontal="center"/>
    </xf>
    <xf numFmtId="3" fontId="93" fillId="0" borderId="13" xfId="0" applyNumberFormat="1" applyFont="1" applyBorder="1" applyAlignment="1">
      <alignment horizontal="center"/>
    </xf>
    <xf numFmtId="171" fontId="93" fillId="0" borderId="47" xfId="0" quotePrefix="1" applyNumberFormat="1" applyFont="1" applyBorder="1" applyAlignment="1">
      <alignment horizontal="left"/>
    </xf>
    <xf numFmtId="170" fontId="93" fillId="0" borderId="26" xfId="0" applyNumberFormat="1" applyFont="1" applyBorder="1" applyAlignment="1">
      <alignment horizontal="center"/>
    </xf>
    <xf numFmtId="170" fontId="93" fillId="0" borderId="14" xfId="0" applyNumberFormat="1" applyFont="1" applyBorder="1" applyAlignment="1">
      <alignment horizontal="center"/>
    </xf>
    <xf numFmtId="170" fontId="92" fillId="0" borderId="7" xfId="0" applyNumberFormat="1" applyFont="1" applyBorder="1" applyAlignment="1">
      <alignment horizontal="center"/>
    </xf>
    <xf numFmtId="170" fontId="93" fillId="0" borderId="7" xfId="0" applyNumberFormat="1" applyFont="1" applyBorder="1" applyAlignment="1">
      <alignment horizontal="center"/>
    </xf>
    <xf numFmtId="0" fontId="93" fillId="0" borderId="29" xfId="0" applyFont="1" applyBorder="1"/>
    <xf numFmtId="170" fontId="93" fillId="0" borderId="27" xfId="0" applyNumberFormat="1" applyFont="1" applyBorder="1" applyAlignment="1">
      <alignment horizontal="center"/>
    </xf>
    <xf numFmtId="170" fontId="93" fillId="0" borderId="4" xfId="0" applyNumberFormat="1" applyFont="1" applyBorder="1" applyAlignment="1">
      <alignment horizontal="center"/>
    </xf>
    <xf numFmtId="0" fontId="93" fillId="0" borderId="30" xfId="0" quotePrefix="1" applyFont="1" applyBorder="1" applyAlignment="1">
      <alignment horizontal="left"/>
    </xf>
    <xf numFmtId="170" fontId="92" fillId="0" borderId="0" xfId="0" applyNumberFormat="1" applyFont="1" applyBorder="1" applyAlignment="1"/>
    <xf numFmtId="170" fontId="92" fillId="0" borderId="0" xfId="0" applyNumberFormat="1" applyFont="1" applyBorder="1" applyAlignment="1">
      <alignment horizontal="center"/>
    </xf>
    <xf numFmtId="170" fontId="93" fillId="0" borderId="13" xfId="0" applyNumberFormat="1" applyFont="1" applyBorder="1" applyAlignment="1">
      <alignment horizontal="center"/>
    </xf>
    <xf numFmtId="171" fontId="93" fillId="0" borderId="28" xfId="0" quotePrefix="1" applyNumberFormat="1" applyFont="1" applyBorder="1" applyAlignment="1">
      <alignment horizontal="left"/>
    </xf>
    <xf numFmtId="170" fontId="93" fillId="0" borderId="28" xfId="0" applyNumberFormat="1" applyFont="1" applyBorder="1" applyAlignment="1">
      <alignment horizontal="center"/>
    </xf>
    <xf numFmtId="171" fontId="93" fillId="0" borderId="26" xfId="0" quotePrefix="1" applyNumberFormat="1" applyFont="1" applyBorder="1" applyAlignment="1">
      <alignment horizontal="left"/>
    </xf>
    <xf numFmtId="170" fontId="92" fillId="0" borderId="26" xfId="0" applyNumberFormat="1" applyFont="1" applyBorder="1" applyAlignment="1">
      <alignment horizontal="center"/>
    </xf>
    <xf numFmtId="170" fontId="93" fillId="0" borderId="29" xfId="0" applyNumberFormat="1" applyFont="1" applyBorder="1" applyAlignment="1">
      <alignment horizontal="center"/>
    </xf>
    <xf numFmtId="171" fontId="93" fillId="0" borderId="29" xfId="0" quotePrefix="1" applyNumberFormat="1" applyFont="1" applyBorder="1" applyAlignment="1">
      <alignment horizontal="left"/>
    </xf>
    <xf numFmtId="0" fontId="97" fillId="0" borderId="8" xfId="0" quotePrefix="1" applyFont="1" applyBorder="1" applyAlignment="1">
      <alignment horizontal="left"/>
    </xf>
    <xf numFmtId="3" fontId="98" fillId="0" borderId="8" xfId="0" applyNumberFormat="1" applyFont="1" applyBorder="1" applyAlignment="1"/>
    <xf numFmtId="3" fontId="98" fillId="0" borderId="8" xfId="0" applyNumberFormat="1" applyFont="1" applyBorder="1" applyAlignment="1">
      <alignment horizontal="center"/>
    </xf>
    <xf numFmtId="3" fontId="97" fillId="0" borderId="8" xfId="0" applyNumberFormat="1" applyFont="1" applyBorder="1" applyAlignment="1">
      <alignment horizontal="center"/>
    </xf>
    <xf numFmtId="0" fontId="94" fillId="0" borderId="0" xfId="0" applyFont="1" applyAlignment="1">
      <alignment vertical="center"/>
    </xf>
    <xf numFmtId="0" fontId="94" fillId="0" borderId="0" xfId="0" applyFont="1" applyAlignment="1">
      <alignment horizontal="left" wrapText="1"/>
    </xf>
    <xf numFmtId="0" fontId="96" fillId="0" borderId="0" xfId="0" quotePrefix="1" applyFont="1" applyAlignment="1">
      <alignment horizontal="left"/>
    </xf>
    <xf numFmtId="3" fontId="98" fillId="0" borderId="0" xfId="0" applyNumberFormat="1" applyFont="1" applyBorder="1" applyAlignment="1"/>
    <xf numFmtId="3" fontId="98" fillId="0" borderId="0" xfId="0" applyNumberFormat="1" applyFont="1" applyBorder="1" applyAlignment="1">
      <alignment horizontal="center"/>
    </xf>
    <xf numFmtId="3" fontId="97" fillId="0" borderId="0" xfId="0" applyNumberFormat="1" applyFont="1" applyBorder="1" applyAlignment="1">
      <alignment horizontal="center"/>
    </xf>
    <xf numFmtId="0" fontId="96" fillId="0" borderId="0" xfId="3" quotePrefix="1" applyFont="1" applyBorder="1" applyAlignment="1">
      <alignment horizontal="left"/>
    </xf>
    <xf numFmtId="3" fontId="94" fillId="0" borderId="0" xfId="0" applyNumberFormat="1" applyFont="1" applyBorder="1" applyAlignment="1">
      <alignment horizontal="center"/>
    </xf>
    <xf numFmtId="0" fontId="62" fillId="0" borderId="0" xfId="0" applyFont="1"/>
    <xf numFmtId="3" fontId="37" fillId="0" borderId="0" xfId="0" applyNumberFormat="1" applyFont="1" applyAlignment="1">
      <alignment horizontal="right"/>
    </xf>
    <xf numFmtId="165" fontId="14" fillId="0" borderId="0" xfId="0" applyNumberFormat="1" applyFont="1"/>
    <xf numFmtId="166" fontId="68" fillId="0" borderId="55" xfId="0" applyNumberFormat="1" applyFont="1" applyBorder="1"/>
    <xf numFmtId="0" fontId="67" fillId="0" borderId="0" xfId="0" quotePrefix="1" applyFont="1" applyAlignment="1">
      <alignment horizontal="right"/>
    </xf>
    <xf numFmtId="166" fontId="68" fillId="0" borderId="60" xfId="0" applyNumberFormat="1" applyFont="1" applyBorder="1"/>
    <xf numFmtId="0" fontId="71" fillId="0" borderId="55" xfId="0" applyFont="1" applyBorder="1" applyProtection="1">
      <protection hidden="1"/>
    </xf>
    <xf numFmtId="170" fontId="43" fillId="0" borderId="26" xfId="0" quotePrefix="1" applyNumberFormat="1" applyFont="1" applyBorder="1" applyAlignment="1">
      <alignment horizontal="left"/>
    </xf>
    <xf numFmtId="0" fontId="99" fillId="0" borderId="0" xfId="0" quotePrefix="1" applyFont="1" applyBorder="1" applyAlignment="1">
      <alignment horizontal="left" vertical="center"/>
    </xf>
    <xf numFmtId="172" fontId="14" fillId="0" borderId="0" xfId="0" applyNumberFormat="1" applyFont="1"/>
    <xf numFmtId="1" fontId="14" fillId="0" borderId="0" xfId="0" applyNumberFormat="1" applyFont="1"/>
    <xf numFmtId="164" fontId="14" fillId="0" borderId="0" xfId="0" applyNumberFormat="1" applyFont="1" applyBorder="1" applyAlignment="1">
      <alignment horizontal="right"/>
    </xf>
    <xf numFmtId="164" fontId="14" fillId="0" borderId="55" xfId="0" applyNumberFormat="1" applyFont="1" applyBorder="1" applyAlignment="1">
      <alignment horizontal="right"/>
    </xf>
    <xf numFmtId="0" fontId="14" fillId="0" borderId="8" xfId="0" applyFont="1" applyBorder="1" applyAlignment="1">
      <alignment horizontal="left"/>
    </xf>
    <xf numFmtId="3" fontId="14" fillId="0" borderId="8" xfId="0" applyNumberFormat="1" applyFont="1" applyBorder="1" applyAlignment="1">
      <alignment horizontal="right"/>
    </xf>
    <xf numFmtId="3" fontId="68" fillId="0" borderId="8" xfId="0" applyNumberFormat="1" applyFont="1" applyBorder="1"/>
    <xf numFmtId="3" fontId="14" fillId="0" borderId="8" xfId="0" applyNumberFormat="1" applyFont="1" applyBorder="1"/>
    <xf numFmtId="166" fontId="69" fillId="0" borderId="61" xfId="0" applyNumberFormat="1" applyFont="1" applyBorder="1"/>
    <xf numFmtId="0" fontId="14" fillId="0" borderId="55" xfId="0" applyFont="1" applyBorder="1" applyAlignment="1">
      <alignment horizontal="left"/>
    </xf>
    <xf numFmtId="3" fontId="14" fillId="0" borderId="55" xfId="0" applyNumberFormat="1" applyFont="1" applyBorder="1" applyAlignment="1">
      <alignment horizontal="right"/>
    </xf>
    <xf numFmtId="3" fontId="68" fillId="0" borderId="55" xfId="0" applyNumberFormat="1" applyFont="1" applyBorder="1"/>
    <xf numFmtId="3" fontId="14" fillId="0" borderId="55" xfId="0" applyNumberFormat="1" applyFont="1" applyBorder="1"/>
    <xf numFmtId="0" fontId="14" fillId="0" borderId="62" xfId="0" applyFont="1" applyBorder="1" applyAlignment="1">
      <alignment horizontal="left"/>
    </xf>
    <xf numFmtId="3" fontId="14" fillId="0" borderId="62" xfId="0" applyNumberFormat="1" applyFont="1" applyBorder="1" applyAlignment="1">
      <alignment horizontal="right"/>
    </xf>
    <xf numFmtId="3" fontId="68" fillId="0" borderId="62" xfId="0" applyNumberFormat="1" applyFont="1" applyBorder="1"/>
    <xf numFmtId="166" fontId="68" fillId="0" borderId="62" xfId="0" applyNumberFormat="1" applyFont="1" applyBorder="1"/>
    <xf numFmtId="3" fontId="14" fillId="0" borderId="62" xfId="0" applyNumberFormat="1" applyFont="1" applyBorder="1"/>
    <xf numFmtId="164" fontId="14" fillId="0" borderId="62" xfId="0" applyNumberFormat="1" applyFont="1" applyBorder="1" applyAlignment="1">
      <alignment horizontal="right"/>
    </xf>
    <xf numFmtId="165" fontId="14" fillId="0" borderId="0" xfId="0" applyNumberFormat="1" applyFont="1" applyAlignment="1">
      <alignment horizontal="right"/>
    </xf>
    <xf numFmtId="164" fontId="13" fillId="0" borderId="61" xfId="0" applyNumberFormat="1" applyFont="1" applyBorder="1" applyAlignment="1">
      <alignment horizontal="right"/>
    </xf>
    <xf numFmtId="171" fontId="14" fillId="0" borderId="24" xfId="6" applyNumberFormat="1" applyFont="1" applyBorder="1" applyAlignment="1">
      <alignment horizontal="center"/>
    </xf>
    <xf numFmtId="0" fontId="71" fillId="0" borderId="0" xfId="0" applyFont="1" applyBorder="1"/>
    <xf numFmtId="0" fontId="37" fillId="0" borderId="64" xfId="0" applyFont="1" applyBorder="1" applyAlignment="1">
      <alignment horizontal="center"/>
    </xf>
    <xf numFmtId="0" fontId="14" fillId="0" borderId="54" xfId="0" applyFont="1" applyBorder="1"/>
    <xf numFmtId="0" fontId="14" fillId="4" borderId="64" xfId="0" applyFont="1" applyFill="1" applyBorder="1" applyAlignment="1">
      <alignment horizontal="center"/>
    </xf>
    <xf numFmtId="0" fontId="14" fillId="4" borderId="54" xfId="0" applyFont="1" applyFill="1" applyBorder="1"/>
    <xf numFmtId="170" fontId="99" fillId="0" borderId="0" xfId="0" quotePrefix="1" applyNumberFormat="1" applyFont="1" applyAlignment="1">
      <alignment horizontal="left"/>
    </xf>
    <xf numFmtId="0" fontId="49" fillId="0" borderId="0" xfId="7" applyFont="1" applyAlignment="1">
      <alignment horizontal="center"/>
    </xf>
    <xf numFmtId="0" fontId="3" fillId="0" borderId="0" xfId="7" quotePrefix="1" applyFont="1" applyAlignment="1">
      <alignment horizontal="center"/>
    </xf>
    <xf numFmtId="0" fontId="3" fillId="0" borderId="0" xfId="7" applyFont="1" applyAlignment="1">
      <alignment horizontal="center"/>
    </xf>
    <xf numFmtId="17" fontId="94" fillId="0" borderId="0" xfId="7" quotePrefix="1" applyNumberFormat="1" applyFont="1" applyAlignment="1">
      <alignment horizontal="center"/>
    </xf>
    <xf numFmtId="0" fontId="12" fillId="0" borderId="0" xfId="9" applyFont="1" applyAlignment="1">
      <alignment horizontal="center"/>
    </xf>
    <xf numFmtId="0" fontId="3" fillId="0" borderId="0" xfId="9"/>
    <xf numFmtId="0" fontId="15" fillId="0" borderId="0" xfId="9" applyFont="1" applyAlignment="1">
      <alignment horizontal="justify"/>
    </xf>
    <xf numFmtId="0" fontId="104" fillId="0" borderId="0" xfId="9" applyFont="1"/>
    <xf numFmtId="0" fontId="105" fillId="0" borderId="0" xfId="6" applyFont="1"/>
    <xf numFmtId="0" fontId="14" fillId="0" borderId="18" xfId="6" quotePrefix="1" applyFont="1" applyBorder="1" applyAlignment="1">
      <alignment horizontal="left"/>
    </xf>
    <xf numFmtId="0" fontId="14" fillId="0" borderId="70" xfId="6" quotePrefix="1" applyFont="1" applyBorder="1" applyAlignment="1">
      <alignment horizontal="left"/>
    </xf>
    <xf numFmtId="0" fontId="2" fillId="0" borderId="71" xfId="6" quotePrefix="1" applyFont="1" applyBorder="1" applyAlignment="1">
      <alignment horizontal="left"/>
    </xf>
    <xf numFmtId="0" fontId="13" fillId="0" borderId="20" xfId="6" quotePrefix="1" applyFont="1" applyBorder="1" applyAlignment="1">
      <alignment horizontal="left"/>
    </xf>
    <xf numFmtId="0" fontId="95" fillId="0" borderId="42" xfId="6" quotePrefix="1" applyFont="1" applyBorder="1" applyAlignment="1">
      <alignment horizontal="left"/>
    </xf>
    <xf numFmtId="3" fontId="3" fillId="0" borderId="42" xfId="6" applyNumberFormat="1" applyFont="1" applyBorder="1" applyAlignment="1">
      <alignment horizontal="center"/>
    </xf>
    <xf numFmtId="37" fontId="3" fillId="0" borderId="42" xfId="6" applyNumberFormat="1" applyFont="1" applyBorder="1" applyAlignment="1">
      <alignment horizontal="center"/>
    </xf>
    <xf numFmtId="167" fontId="3" fillId="0" borderId="42" xfId="6" applyNumberFormat="1" applyFont="1" applyBorder="1" applyAlignment="1">
      <alignment horizontal="center"/>
    </xf>
    <xf numFmtId="0" fontId="15" fillId="0" borderId="0" xfId="6" applyFont="1" applyBorder="1"/>
    <xf numFmtId="3" fontId="3" fillId="0" borderId="0" xfId="6" applyNumberFormat="1" applyFont="1" applyBorder="1" applyAlignment="1">
      <alignment horizontal="center"/>
    </xf>
    <xf numFmtId="37" fontId="3" fillId="0" borderId="0" xfId="6" applyNumberFormat="1" applyFont="1" applyBorder="1" applyAlignment="1">
      <alignment horizontal="center"/>
    </xf>
    <xf numFmtId="167" fontId="3" fillId="0" borderId="0" xfId="6" applyNumberFormat="1" applyFont="1" applyBorder="1" applyAlignment="1">
      <alignment horizontal="center"/>
    </xf>
    <xf numFmtId="0" fontId="105" fillId="0" borderId="0" xfId="8" quotePrefix="1" applyFont="1" applyAlignment="1">
      <alignment horizontal="left"/>
    </xf>
    <xf numFmtId="3" fontId="5" fillId="0" borderId="0" xfId="6" applyNumberFormat="1" applyFont="1" applyBorder="1" applyAlignment="1">
      <alignment horizontal="center"/>
    </xf>
    <xf numFmtId="37" fontId="5" fillId="0" borderId="0" xfId="6" applyNumberFormat="1" applyFont="1" applyBorder="1" applyAlignment="1">
      <alignment horizontal="center"/>
    </xf>
    <xf numFmtId="167" fontId="5" fillId="0" borderId="0" xfId="6" applyNumberFormat="1" applyFont="1" applyBorder="1" applyAlignment="1">
      <alignment horizontal="center"/>
    </xf>
    <xf numFmtId="0" fontId="105" fillId="0" borderId="0" xfId="6" applyFont="1" applyBorder="1"/>
    <xf numFmtId="0" fontId="105" fillId="0" borderId="0" xfId="6" quotePrefix="1" applyFont="1" applyBorder="1" applyAlignment="1">
      <alignment horizontal="left"/>
    </xf>
    <xf numFmtId="171" fontId="2" fillId="0" borderId="9" xfId="6" applyNumberFormat="1" applyFont="1" applyBorder="1" applyAlignment="1">
      <alignment horizontal="center"/>
    </xf>
    <xf numFmtId="0" fontId="81" fillId="0" borderId="0" xfId="6" applyFont="1" applyBorder="1"/>
    <xf numFmtId="3" fontId="14" fillId="0" borderId="12" xfId="1" applyNumberFormat="1" applyFont="1" applyBorder="1"/>
    <xf numFmtId="3" fontId="14" fillId="0" borderId="13" xfId="1" applyNumberFormat="1" applyFont="1" applyBorder="1"/>
    <xf numFmtId="3" fontId="13" fillId="0" borderId="30" xfId="0" applyNumberFormat="1" applyFont="1" applyBorder="1"/>
    <xf numFmtId="3" fontId="13" fillId="0" borderId="49" xfId="0" applyNumberFormat="1" applyFont="1" applyBorder="1"/>
    <xf numFmtId="0" fontId="1" fillId="0" borderId="0" xfId="4" applyFont="1"/>
    <xf numFmtId="0" fontId="70" fillId="0" borderId="0" xfId="0" applyFont="1" applyAlignment="1">
      <alignment horizontal="center"/>
    </xf>
    <xf numFmtId="0" fontId="70" fillId="0" borderId="0" xfId="0" applyFont="1" applyAlignment="1">
      <alignment horizontal="left"/>
    </xf>
    <xf numFmtId="0" fontId="1" fillId="4" borderId="54" xfId="0" applyFont="1" applyFill="1" applyBorder="1"/>
    <xf numFmtId="0" fontId="108" fillId="0" borderId="0" xfId="0" applyFont="1" applyAlignment="1">
      <alignment horizontal="right"/>
    </xf>
    <xf numFmtId="0" fontId="1" fillId="0" borderId="0" xfId="0" applyFont="1"/>
    <xf numFmtId="0" fontId="1" fillId="4" borderId="73" xfId="0" applyFont="1" applyFill="1" applyBorder="1" applyAlignment="1">
      <alignment horizontal="center"/>
    </xf>
    <xf numFmtId="0" fontId="1" fillId="4" borderId="73" xfId="0" applyFont="1" applyFill="1" applyBorder="1"/>
    <xf numFmtId="0" fontId="37" fillId="4" borderId="73" xfId="0" applyFont="1" applyFill="1" applyBorder="1"/>
    <xf numFmtId="0" fontId="14" fillId="4" borderId="73" xfId="0" applyFont="1" applyFill="1" applyBorder="1"/>
    <xf numFmtId="0" fontId="1" fillId="4" borderId="74" xfId="0" applyFont="1" applyFill="1" applyBorder="1" applyAlignment="1" applyProtection="1">
      <alignment horizontal="center"/>
    </xf>
    <xf numFmtId="0" fontId="1" fillId="4" borderId="74" xfId="0" applyFont="1" applyFill="1" applyBorder="1"/>
    <xf numFmtId="0" fontId="37" fillId="4" borderId="74" xfId="0" applyFont="1" applyFill="1" applyBorder="1"/>
    <xf numFmtId="0" fontId="14" fillId="4" borderId="74" xfId="0" applyFont="1" applyFill="1" applyBorder="1"/>
    <xf numFmtId="0" fontId="1" fillId="4" borderId="74" xfId="0" applyFont="1" applyFill="1" applyBorder="1" applyAlignment="1">
      <alignment horizontal="center"/>
    </xf>
    <xf numFmtId="0" fontId="1" fillId="4" borderId="74" xfId="0" quotePrefix="1" applyFont="1" applyFill="1" applyBorder="1" applyAlignment="1">
      <alignment horizontal="left"/>
    </xf>
    <xf numFmtId="0" fontId="1" fillId="4" borderId="74" xfId="0" applyFont="1" applyFill="1" applyBorder="1" applyAlignment="1" applyProtection="1">
      <alignment horizontal="right"/>
      <protection locked="0"/>
    </xf>
    <xf numFmtId="0" fontId="36" fillId="4" borderId="74" xfId="0" applyFont="1" applyFill="1" applyBorder="1"/>
    <xf numFmtId="0" fontId="1" fillId="4" borderId="74" xfId="0" applyFont="1" applyFill="1" applyBorder="1" applyAlignment="1" applyProtection="1">
      <alignment horizontal="center"/>
      <protection locked="0"/>
    </xf>
    <xf numFmtId="0" fontId="1" fillId="4" borderId="74" xfId="0" applyFont="1" applyFill="1" applyBorder="1" applyAlignment="1">
      <alignment horizontal="right"/>
    </xf>
    <xf numFmtId="0" fontId="13" fillId="4" borderId="74" xfId="0" applyFont="1" applyFill="1" applyBorder="1"/>
    <xf numFmtId="0" fontId="1" fillId="4" borderId="75" xfId="0" applyFont="1" applyFill="1" applyBorder="1" applyAlignment="1">
      <alignment horizontal="center"/>
    </xf>
    <xf numFmtId="0" fontId="1" fillId="4" borderId="75" xfId="0" applyFont="1" applyFill="1" applyBorder="1"/>
    <xf numFmtId="0" fontId="14" fillId="4" borderId="75" xfId="0" applyFont="1" applyFill="1" applyBorder="1"/>
    <xf numFmtId="171" fontId="1" fillId="0" borderId="18" xfId="6" applyNumberFormat="1" applyFont="1" applyBorder="1" applyAlignment="1">
      <alignment horizontal="center"/>
    </xf>
    <xf numFmtId="169" fontId="1" fillId="0" borderId="18" xfId="6" applyNumberFormat="1" applyFont="1" applyBorder="1" applyAlignment="1">
      <alignment horizontal="center"/>
    </xf>
    <xf numFmtId="171" fontId="1" fillId="0" borderId="70" xfId="6" applyNumberFormat="1" applyFont="1" applyBorder="1" applyAlignment="1">
      <alignment horizontal="center"/>
    </xf>
    <xf numFmtId="169" fontId="1" fillId="0" borderId="70" xfId="6" applyNumberFormat="1" applyFont="1" applyBorder="1" applyAlignment="1">
      <alignment horizontal="center"/>
    </xf>
    <xf numFmtId="167" fontId="1" fillId="0" borderId="70" xfId="6" quotePrefix="1" applyNumberFormat="1" applyFont="1" applyBorder="1" applyAlignment="1">
      <alignment horizontal="center"/>
    </xf>
    <xf numFmtId="171" fontId="1" fillId="0" borderId="59" xfId="6" applyNumberFormat="1" applyFont="1" applyBorder="1" applyAlignment="1">
      <alignment horizontal="center"/>
    </xf>
    <xf numFmtId="169" fontId="1" fillId="0" borderId="59" xfId="6" applyNumberFormat="1" applyFont="1" applyBorder="1" applyAlignment="1">
      <alignment horizontal="center"/>
    </xf>
    <xf numFmtId="167" fontId="1" fillId="0" borderId="10" xfId="6" quotePrefix="1" applyNumberFormat="1" applyFont="1" applyBorder="1" applyAlignment="1">
      <alignment horizontal="center"/>
    </xf>
    <xf numFmtId="171" fontId="1" fillId="0" borderId="41" xfId="6" applyNumberFormat="1" applyFont="1" applyBorder="1" applyAlignment="1">
      <alignment horizontal="center"/>
    </xf>
    <xf numFmtId="169" fontId="1" fillId="0" borderId="10" xfId="6" applyNumberFormat="1" applyFont="1" applyBorder="1" applyAlignment="1">
      <alignment horizontal="center"/>
    </xf>
    <xf numFmtId="3" fontId="3" fillId="0" borderId="0" xfId="0" applyNumberFormat="1" applyFont="1" applyBorder="1" applyAlignment="1"/>
    <xf numFmtId="0" fontId="110" fillId="0" borderId="0" xfId="6" quotePrefix="1" applyFont="1" applyBorder="1" applyAlignment="1">
      <alignment horizontal="left"/>
    </xf>
    <xf numFmtId="3" fontId="109" fillId="0" borderId="0" xfId="6" applyNumberFormat="1" applyFont="1" applyBorder="1" applyAlignment="1">
      <alignment horizontal="center"/>
    </xf>
    <xf numFmtId="37" fontId="109" fillId="0" borderId="0" xfId="6" applyNumberFormat="1" applyFont="1" applyBorder="1" applyAlignment="1">
      <alignment horizontal="center"/>
    </xf>
    <xf numFmtId="167" fontId="109" fillId="0" borderId="0" xfId="6" applyNumberFormat="1" applyFont="1" applyBorder="1" applyAlignment="1">
      <alignment horizontal="center"/>
    </xf>
    <xf numFmtId="0" fontId="78" fillId="0" borderId="0" xfId="0" applyFont="1" applyAlignment="1">
      <alignment wrapText="1"/>
    </xf>
    <xf numFmtId="0" fontId="91" fillId="0" borderId="0" xfId="0" applyFont="1" applyAlignment="1">
      <alignment wrapText="1"/>
    </xf>
    <xf numFmtId="0" fontId="111" fillId="0" borderId="0" xfId="0" quotePrefix="1" applyFont="1" applyAlignment="1">
      <alignment horizontal="left"/>
    </xf>
    <xf numFmtId="1" fontId="41" fillId="4" borderId="54" xfId="0" applyNumberFormat="1" applyFont="1" applyFill="1" applyBorder="1" applyAlignment="1">
      <alignment horizontal="center"/>
    </xf>
    <xf numFmtId="1" fontId="1" fillId="0" borderId="0" xfId="0" applyNumberFormat="1" applyFont="1" applyAlignment="1">
      <alignment horizontal="center"/>
    </xf>
    <xf numFmtId="0" fontId="13" fillId="0" borderId="0" xfId="0" applyNumberFormat="1" applyFont="1" applyAlignment="1">
      <alignment horizontal="left"/>
    </xf>
    <xf numFmtId="3" fontId="14" fillId="0" borderId="83" xfId="1" applyNumberFormat="1" applyFont="1" applyBorder="1"/>
    <xf numFmtId="3" fontId="14" fillId="0" borderId="84" xfId="1" applyNumberFormat="1" applyFont="1" applyBorder="1"/>
    <xf numFmtId="49" fontId="3" fillId="0" borderId="0" xfId="3" applyNumberFormat="1" applyFont="1" applyAlignment="1">
      <alignment horizontal="center"/>
    </xf>
    <xf numFmtId="0" fontId="1" fillId="0" borderId="64" xfId="0" applyFont="1" applyBorder="1" applyAlignment="1">
      <alignment horizontal="center"/>
    </xf>
    <xf numFmtId="0" fontId="1" fillId="0" borderId="0" xfId="0" applyFont="1" applyAlignment="1">
      <alignment horizontal="center"/>
    </xf>
    <xf numFmtId="0" fontId="55" fillId="5" borderId="0" xfId="0" applyFont="1" applyFill="1" applyBorder="1" applyAlignment="1">
      <alignment horizontal="right"/>
    </xf>
    <xf numFmtId="0" fontId="55" fillId="5" borderId="0" xfId="0" applyFont="1" applyFill="1" applyAlignment="1">
      <alignment horizontal="right"/>
    </xf>
    <xf numFmtId="1" fontId="35" fillId="5" borderId="0" xfId="0" applyNumberFormat="1" applyFont="1" applyFill="1" applyBorder="1"/>
    <xf numFmtId="1" fontId="33" fillId="5" borderId="0" xfId="0" applyNumberFormat="1" applyFont="1" applyFill="1" applyAlignment="1">
      <alignment horizontal="center"/>
    </xf>
    <xf numFmtId="0" fontId="68" fillId="5" borderId="0" xfId="0" applyFont="1" applyFill="1" applyBorder="1" applyAlignment="1">
      <alignment horizontal="center"/>
    </xf>
    <xf numFmtId="0" fontId="68" fillId="5" borderId="55" xfId="0" applyFont="1" applyFill="1" applyBorder="1" applyAlignment="1" applyProtection="1">
      <alignment horizontal="center"/>
      <protection locked="0"/>
    </xf>
    <xf numFmtId="0" fontId="68" fillId="5" borderId="55" xfId="0" applyFont="1" applyFill="1" applyBorder="1" applyAlignment="1" applyProtection="1">
      <alignment horizontal="center"/>
    </xf>
    <xf numFmtId="0" fontId="68" fillId="5" borderId="55" xfId="0" applyFont="1" applyFill="1" applyBorder="1" applyAlignment="1">
      <alignment horizontal="center"/>
    </xf>
    <xf numFmtId="0" fontId="112" fillId="5" borderId="0" xfId="0" applyFont="1" applyFill="1" applyAlignment="1">
      <alignment horizontal="center"/>
    </xf>
    <xf numFmtId="49" fontId="94" fillId="0" borderId="0" xfId="3" applyNumberFormat="1" applyFont="1" applyAlignment="1">
      <alignment horizontal="center"/>
    </xf>
    <xf numFmtId="37" fontId="96" fillId="0" borderId="76" xfId="6" quotePrefix="1" applyNumberFormat="1" applyFont="1" applyBorder="1" applyAlignment="1">
      <alignment horizontal="left"/>
    </xf>
    <xf numFmtId="0" fontId="15" fillId="0" borderId="48" xfId="6" quotePrefix="1" applyFont="1" applyBorder="1" applyAlignment="1">
      <alignment horizontal="left"/>
    </xf>
    <xf numFmtId="3" fontId="15" fillId="0" borderId="76" xfId="6" quotePrefix="1" applyNumberFormat="1" applyFont="1" applyBorder="1" applyAlignment="1">
      <alignment horizontal="left"/>
    </xf>
    <xf numFmtId="3" fontId="15" fillId="0" borderId="77" xfId="6" quotePrefix="1" applyNumberFormat="1" applyFont="1" applyBorder="1" applyAlignment="1">
      <alignment horizontal="left"/>
    </xf>
    <xf numFmtId="37" fontId="15" fillId="0" borderId="25" xfId="6" quotePrefix="1" applyNumberFormat="1" applyFont="1" applyBorder="1" applyAlignment="1">
      <alignment horizontal="left"/>
    </xf>
    <xf numFmtId="37" fontId="15" fillId="0" borderId="1" xfId="6" quotePrefix="1" applyNumberFormat="1" applyFont="1" applyBorder="1" applyAlignment="1">
      <alignment horizontal="left"/>
    </xf>
    <xf numFmtId="0" fontId="91" fillId="0" borderId="16" xfId="9" quotePrefix="1" applyNumberFormat="1" applyFont="1" applyBorder="1" applyAlignment="1">
      <alignment horizontal="left"/>
    </xf>
    <xf numFmtId="0" fontId="91" fillId="0" borderId="3" xfId="9" applyFont="1" applyBorder="1" applyAlignment="1">
      <alignment horizontal="left"/>
    </xf>
    <xf numFmtId="0" fontId="91" fillId="0" borderId="24" xfId="8" quotePrefix="1" applyFont="1" applyBorder="1" applyAlignment="1">
      <alignment horizontal="left"/>
    </xf>
    <xf numFmtId="0" fontId="91" fillId="0" borderId="87" xfId="9" quotePrefix="1" applyFont="1" applyBorder="1" applyAlignment="1">
      <alignment horizontal="left"/>
    </xf>
    <xf numFmtId="0" fontId="91" fillId="0" borderId="90" xfId="9" applyFont="1" applyBorder="1" applyAlignment="1">
      <alignment horizontal="left"/>
    </xf>
    <xf numFmtId="0" fontId="91" fillId="0" borderId="10" xfId="9" quotePrefix="1" applyFont="1" applyBorder="1" applyAlignment="1">
      <alignment horizontal="left"/>
    </xf>
    <xf numFmtId="37" fontId="14" fillId="0" borderId="0" xfId="6" applyNumberFormat="1" applyFont="1" applyBorder="1" applyAlignment="1">
      <alignment horizontal="center"/>
    </xf>
    <xf numFmtId="0" fontId="5" fillId="0" borderId="42" xfId="6" applyFont="1" applyBorder="1"/>
    <xf numFmtId="3" fontId="81" fillId="0" borderId="42" xfId="6" applyNumberFormat="1" applyFont="1" applyBorder="1" applyAlignment="1">
      <alignment horizontal="center"/>
    </xf>
    <xf numFmtId="3" fontId="81" fillId="0" borderId="89" xfId="6" applyNumberFormat="1" applyFont="1" applyBorder="1" applyAlignment="1">
      <alignment horizontal="center"/>
    </xf>
    <xf numFmtId="3" fontId="81" fillId="0" borderId="100" xfId="6" applyNumberFormat="1" applyFont="1" applyBorder="1" applyAlignment="1">
      <alignment horizontal="center"/>
    </xf>
    <xf numFmtId="3" fontId="81" fillId="0" borderId="78" xfId="6" applyNumberFormat="1" applyFont="1" applyBorder="1" applyAlignment="1">
      <alignment horizontal="center"/>
    </xf>
    <xf numFmtId="3" fontId="81" fillId="0" borderId="97" xfId="6" applyNumberFormat="1" applyFont="1" applyBorder="1" applyAlignment="1">
      <alignment horizontal="center"/>
    </xf>
    <xf numFmtId="0" fontId="1" fillId="0" borderId="0" xfId="0" applyFont="1" applyBorder="1" applyAlignment="1">
      <alignment horizontal="center"/>
    </xf>
    <xf numFmtId="0" fontId="1" fillId="0" borderId="0" xfId="0" applyFont="1" applyBorder="1"/>
    <xf numFmtId="0" fontId="1" fillId="4" borderId="0" xfId="0" applyNumberFormat="1" applyFont="1" applyFill="1" applyAlignment="1">
      <alignment horizontal="center"/>
    </xf>
    <xf numFmtId="0" fontId="1" fillId="4" borderId="0" xfId="0" applyNumberFormat="1" applyFont="1" applyFill="1" applyAlignment="1">
      <alignment horizontal="left"/>
    </xf>
    <xf numFmtId="0" fontId="1" fillId="4" borderId="0" xfId="0" applyFont="1" applyFill="1" applyAlignment="1">
      <alignment horizontal="center"/>
    </xf>
    <xf numFmtId="0" fontId="1" fillId="0" borderId="0" xfId="0" quotePrefix="1" applyNumberFormat="1" applyFont="1" applyAlignment="1">
      <alignment horizontal="left"/>
    </xf>
    <xf numFmtId="0" fontId="1" fillId="0" borderId="0" xfId="0" applyNumberFormat="1" applyFont="1" applyAlignment="1">
      <alignment horizontal="center"/>
    </xf>
    <xf numFmtId="0" fontId="1" fillId="0" borderId="0" xfId="0" applyNumberFormat="1" applyFont="1" applyAlignment="1">
      <alignment horizontal="left"/>
    </xf>
    <xf numFmtId="0" fontId="79" fillId="0" borderId="0" xfId="0" applyFont="1" applyAlignment="1">
      <alignment horizontal="left"/>
    </xf>
    <xf numFmtId="0" fontId="94" fillId="0" borderId="0" xfId="0" applyFont="1" applyAlignment="1">
      <alignment wrapText="1"/>
    </xf>
    <xf numFmtId="0" fontId="79" fillId="0" borderId="0" xfId="0" applyFont="1" applyBorder="1" applyAlignment="1">
      <alignment horizontal="center"/>
    </xf>
    <xf numFmtId="0" fontId="89" fillId="0" borderId="0" xfId="0" applyFont="1" applyBorder="1"/>
    <xf numFmtId="0" fontId="69" fillId="0" borderId="0" xfId="0" applyFont="1" applyBorder="1" applyAlignment="1">
      <alignment horizontal="right"/>
    </xf>
    <xf numFmtId="3" fontId="36" fillId="5" borderId="0" xfId="0" applyNumberFormat="1" applyFont="1" applyFill="1" applyBorder="1" applyProtection="1">
      <protection hidden="1"/>
    </xf>
    <xf numFmtId="3" fontId="36" fillId="5" borderId="63" xfId="0" applyNumberFormat="1" applyFont="1" applyFill="1" applyBorder="1" applyProtection="1">
      <protection hidden="1"/>
    </xf>
    <xf numFmtId="3" fontId="54" fillId="5" borderId="63" xfId="0" applyNumberFormat="1" applyFont="1" applyFill="1" applyBorder="1" applyProtection="1">
      <protection hidden="1"/>
    </xf>
    <xf numFmtId="0" fontId="79" fillId="0" borderId="0" xfId="0" applyFont="1"/>
    <xf numFmtId="0" fontId="74" fillId="0" borderId="0" xfId="0" applyFont="1" applyAlignment="1">
      <alignment horizontal="right"/>
    </xf>
    <xf numFmtId="1" fontId="74" fillId="0" borderId="0" xfId="0" applyNumberFormat="1" applyFont="1" applyBorder="1" applyAlignment="1">
      <alignment horizontal="right"/>
    </xf>
    <xf numFmtId="3" fontId="37" fillId="4" borderId="65" xfId="0" applyNumberFormat="1" applyFont="1" applyFill="1" applyBorder="1" applyProtection="1">
      <protection hidden="1"/>
    </xf>
    <xf numFmtId="0" fontId="14" fillId="4" borderId="65" xfId="0" applyFont="1" applyFill="1" applyBorder="1"/>
    <xf numFmtId="3" fontId="37" fillId="4" borderId="0" xfId="0" applyNumberFormat="1" applyFont="1" applyFill="1" applyBorder="1" applyProtection="1">
      <protection hidden="1"/>
    </xf>
    <xf numFmtId="0" fontId="116" fillId="0" borderId="0" xfId="0" applyFont="1" applyBorder="1" applyAlignment="1">
      <alignment horizontal="right"/>
    </xf>
    <xf numFmtId="0" fontId="116" fillId="0" borderId="0" xfId="0" applyFont="1" applyAlignment="1">
      <alignment horizontal="right"/>
    </xf>
    <xf numFmtId="0" fontId="55" fillId="5" borderId="65" xfId="0" applyFont="1" applyFill="1" applyBorder="1"/>
    <xf numFmtId="0" fontId="116" fillId="5" borderId="54" xfId="0" applyFont="1" applyFill="1" applyBorder="1" applyAlignment="1">
      <alignment horizontal="right"/>
    </xf>
    <xf numFmtId="0" fontId="118" fillId="5" borderId="54" xfId="0" applyFont="1" applyFill="1" applyBorder="1" applyAlignment="1">
      <alignment horizontal="right"/>
    </xf>
    <xf numFmtId="0" fontId="116" fillId="5" borderId="54" xfId="0" applyFont="1" applyFill="1" applyBorder="1"/>
    <xf numFmtId="0" fontId="13" fillId="0" borderId="102" xfId="0" applyFont="1" applyBorder="1" applyAlignment="1">
      <alignment horizontal="right"/>
    </xf>
    <xf numFmtId="1" fontId="69" fillId="0" borderId="102" xfId="0" applyNumberFormat="1" applyFont="1" applyBorder="1" applyAlignment="1">
      <alignment horizontal="right"/>
    </xf>
    <xf numFmtId="1" fontId="69" fillId="0" borderId="103" xfId="0" applyNumberFormat="1" applyFont="1" applyBorder="1" applyAlignment="1">
      <alignment horizontal="right"/>
    </xf>
    <xf numFmtId="0" fontId="13" fillId="0" borderId="0" xfId="0" quotePrefix="1" applyFont="1" applyAlignment="1">
      <alignment horizontal="right"/>
    </xf>
    <xf numFmtId="3" fontId="37" fillId="0" borderId="102" xfId="0" applyNumberFormat="1" applyFont="1" applyBorder="1" applyProtection="1">
      <protection hidden="1"/>
    </xf>
    <xf numFmtId="166" fontId="37" fillId="0" borderId="0" xfId="10" applyNumberFormat="1" applyFont="1" applyBorder="1" applyProtection="1">
      <protection hidden="1"/>
    </xf>
    <xf numFmtId="0" fontId="116" fillId="4" borderId="54" xfId="0" applyFont="1" applyFill="1" applyBorder="1" applyAlignment="1">
      <alignment horizontal="right"/>
    </xf>
    <xf numFmtId="3" fontId="62" fillId="0" borderId="54" xfId="0" applyNumberFormat="1" applyFont="1" applyBorder="1"/>
    <xf numFmtId="0" fontId="73" fillId="4" borderId="54" xfId="0" applyFont="1" applyFill="1" applyBorder="1" applyAlignment="1">
      <alignment horizontal="right"/>
    </xf>
    <xf numFmtId="0" fontId="13" fillId="0" borderId="65" xfId="0" applyFont="1" applyBorder="1" applyAlignment="1">
      <alignment horizontal="right"/>
    </xf>
    <xf numFmtId="1" fontId="119" fillId="0" borderId="54" xfId="0" applyNumberFormat="1" applyFont="1" applyBorder="1"/>
    <xf numFmtId="1" fontId="35" fillId="0" borderId="54" xfId="0" applyNumberFormat="1" applyFont="1" applyBorder="1"/>
    <xf numFmtId="0" fontId="13" fillId="0" borderId="65" xfId="0" quotePrefix="1" applyFont="1" applyBorder="1" applyAlignment="1">
      <alignment horizontal="right"/>
    </xf>
    <xf numFmtId="0" fontId="71" fillId="0" borderId="54" xfId="0" applyFont="1" applyBorder="1" applyProtection="1">
      <protection hidden="1"/>
    </xf>
    <xf numFmtId="0" fontId="37" fillId="0" borderId="54" xfId="0" applyFont="1" applyBorder="1" applyProtection="1">
      <protection hidden="1"/>
    </xf>
    <xf numFmtId="3" fontId="37" fillId="0" borderId="65" xfId="0" applyNumberFormat="1" applyFont="1" applyBorder="1" applyProtection="1">
      <protection hidden="1"/>
    </xf>
    <xf numFmtId="0" fontId="73" fillId="7" borderId="0" xfId="0" quotePrefix="1" applyFont="1" applyFill="1" applyAlignment="1">
      <alignment horizontal="left"/>
    </xf>
    <xf numFmtId="0" fontId="117" fillId="7" borderId="0" xfId="0" applyFont="1" applyFill="1"/>
    <xf numFmtId="0" fontId="74" fillId="7" borderId="0" xfId="0" applyFont="1" applyFill="1" applyAlignment="1">
      <alignment horizontal="left"/>
    </xf>
    <xf numFmtId="0" fontId="118" fillId="0" borderId="0" xfId="0" quotePrefix="1" applyFont="1" applyAlignment="1">
      <alignment horizontal="left"/>
    </xf>
    <xf numFmtId="0" fontId="13" fillId="5" borderId="0" xfId="0" applyFont="1" applyFill="1"/>
    <xf numFmtId="1" fontId="85" fillId="5" borderId="104" xfId="0" applyNumberFormat="1" applyFont="1" applyFill="1" applyBorder="1" applyAlignment="1">
      <alignment horizontal="center"/>
    </xf>
    <xf numFmtId="1" fontId="35" fillId="5" borderId="0" xfId="0" applyNumberFormat="1" applyFont="1" applyFill="1" applyBorder="1" applyAlignment="1">
      <alignment horizontal="left"/>
    </xf>
    <xf numFmtId="1" fontId="120" fillId="0" borderId="0" xfId="0" applyNumberFormat="1" applyFont="1" applyBorder="1" applyAlignment="1">
      <alignment horizontal="left"/>
    </xf>
    <xf numFmtId="3" fontId="54" fillId="5" borderId="0" xfId="0" applyNumberFormat="1" applyFont="1" applyFill="1" applyBorder="1" applyProtection="1">
      <protection hidden="1"/>
    </xf>
    <xf numFmtId="0" fontId="3" fillId="0" borderId="87" xfId="9" quotePrefix="1" applyFont="1" applyBorder="1" applyAlignment="1">
      <alignment horizontal="left" wrapText="1"/>
    </xf>
    <xf numFmtId="0" fontId="3" fillId="0" borderId="91" xfId="9" quotePrefix="1" applyFont="1" applyBorder="1" applyAlignment="1">
      <alignment horizontal="left" wrapText="1"/>
    </xf>
    <xf numFmtId="0" fontId="3" fillId="0" borderId="93" xfId="9" quotePrefix="1" applyFont="1" applyBorder="1" applyAlignment="1">
      <alignment horizontal="left" wrapText="1"/>
    </xf>
    <xf numFmtId="0" fontId="3" fillId="0" borderId="94" xfId="9" quotePrefix="1" applyFont="1" applyBorder="1" applyAlignment="1">
      <alignment horizontal="left" wrapText="1"/>
    </xf>
    <xf numFmtId="0" fontId="3" fillId="0" borderId="95" xfId="9" quotePrefix="1" applyFont="1" applyBorder="1" applyAlignment="1">
      <alignment horizontal="left" wrapText="1"/>
    </xf>
    <xf numFmtId="0" fontId="3" fillId="0" borderId="66" xfId="8" quotePrefix="1" applyFont="1" applyBorder="1" applyAlignment="1">
      <alignment horizontal="left"/>
    </xf>
    <xf numFmtId="0" fontId="3" fillId="0" borderId="87" xfId="8" quotePrefix="1" applyFont="1" applyBorder="1" applyAlignment="1">
      <alignment horizontal="left"/>
    </xf>
    <xf numFmtId="0" fontId="3" fillId="0" borderId="93" xfId="8" quotePrefix="1" applyFont="1" applyBorder="1" applyAlignment="1">
      <alignment horizontal="left"/>
    </xf>
    <xf numFmtId="0" fontId="3" fillId="0" borderId="95" xfId="8" quotePrefix="1" applyFont="1" applyBorder="1" applyAlignment="1">
      <alignment horizontal="left"/>
    </xf>
    <xf numFmtId="0" fontId="3" fillId="0" borderId="80" xfId="9" quotePrefix="1" applyFont="1" applyBorder="1" applyAlignment="1">
      <alignment horizontal="left"/>
    </xf>
    <xf numFmtId="0" fontId="3" fillId="0" borderId="78" xfId="9" quotePrefix="1" applyFont="1" applyBorder="1" applyAlignment="1">
      <alignment horizontal="left"/>
    </xf>
    <xf numFmtId="0" fontId="3" fillId="0" borderId="80" xfId="9" applyNumberFormat="1" applyFont="1" applyBorder="1" applyAlignment="1">
      <alignment horizontal="left"/>
    </xf>
    <xf numFmtId="0" fontId="3" fillId="0" borderId="72" xfId="9" quotePrefix="1" applyFont="1" applyBorder="1" applyAlignment="1">
      <alignment horizontal="left"/>
    </xf>
    <xf numFmtId="37" fontId="3" fillId="0" borderId="88" xfId="6" quotePrefix="1" applyNumberFormat="1" applyFont="1" applyBorder="1" applyAlignment="1">
      <alignment horizontal="left"/>
    </xf>
    <xf numFmtId="37" fontId="3" fillId="0" borderId="90" xfId="6" quotePrefix="1" applyNumberFormat="1" applyFont="1" applyBorder="1" applyAlignment="1">
      <alignment horizontal="left"/>
    </xf>
    <xf numFmtId="37" fontId="3" fillId="0" borderId="80" xfId="6" quotePrefix="1" applyNumberFormat="1" applyFont="1" applyBorder="1" applyAlignment="1">
      <alignment horizontal="left"/>
    </xf>
    <xf numFmtId="37" fontId="3" fillId="0" borderId="79" xfId="6" quotePrefix="1" applyNumberFormat="1" applyFont="1" applyBorder="1" applyAlignment="1">
      <alignment horizontal="left"/>
    </xf>
    <xf numFmtId="37" fontId="3" fillId="0" borderId="89" xfId="6" quotePrefix="1" applyNumberFormat="1" applyFont="1" applyBorder="1" applyAlignment="1">
      <alignment horizontal="left"/>
    </xf>
    <xf numFmtId="37" fontId="3" fillId="0" borderId="0" xfId="6" quotePrefix="1" applyNumberFormat="1" applyFont="1" applyBorder="1" applyAlignment="1">
      <alignment horizontal="left"/>
    </xf>
    <xf numFmtId="37" fontId="3" fillId="0" borderId="3" xfId="6" quotePrefix="1" applyNumberFormat="1" applyFont="1" applyBorder="1" applyAlignment="1">
      <alignment horizontal="left"/>
    </xf>
    <xf numFmtId="37" fontId="3" fillId="0" borderId="85" xfId="6" quotePrefix="1" applyNumberFormat="1" applyFont="1" applyBorder="1" applyAlignment="1">
      <alignment horizontal="left"/>
    </xf>
    <xf numFmtId="0" fontId="14" fillId="0" borderId="0" xfId="7" quotePrefix="1" applyFont="1" applyBorder="1" applyAlignment="1">
      <alignment horizontal="center"/>
    </xf>
    <xf numFmtId="0" fontId="14" fillId="0" borderId="0" xfId="7" applyFont="1" applyBorder="1" applyAlignment="1">
      <alignment horizontal="center"/>
    </xf>
    <xf numFmtId="0" fontId="11" fillId="0" borderId="0" xfId="2" quotePrefix="1" applyBorder="1" applyAlignment="1" applyProtection="1">
      <alignment horizontal="center"/>
    </xf>
    <xf numFmtId="0" fontId="57" fillId="0" borderId="0" xfId="7" quotePrefix="1" applyFont="1" applyBorder="1" applyAlignment="1">
      <alignment horizontal="center"/>
    </xf>
    <xf numFmtId="0" fontId="12" fillId="0" borderId="0" xfId="3" applyFont="1" applyAlignment="1">
      <alignment horizontal="center"/>
    </xf>
    <xf numFmtId="0" fontId="20" fillId="0" borderId="0" xfId="9" quotePrefix="1" applyFont="1" applyAlignment="1">
      <alignment horizontal="justify" wrapText="1"/>
    </xf>
    <xf numFmtId="0" fontId="3" fillId="0" borderId="0" xfId="9" applyFont="1" applyAlignment="1">
      <alignment horizontal="justify" wrapText="1"/>
    </xf>
    <xf numFmtId="0" fontId="98" fillId="0" borderId="0" xfId="9" quotePrefix="1" applyFont="1" applyAlignment="1">
      <alignment horizontal="justify" wrapText="1"/>
    </xf>
    <xf numFmtId="0" fontId="98" fillId="0" borderId="0" xfId="9" applyFont="1" applyAlignment="1">
      <alignment horizontal="justify" wrapText="1"/>
    </xf>
    <xf numFmtId="0" fontId="20" fillId="0" borderId="0" xfId="9" quotePrefix="1" applyFont="1" applyAlignment="1">
      <alignment horizontal="justify" vertical="center" wrapText="1"/>
    </xf>
    <xf numFmtId="0" fontId="20" fillId="0" borderId="0" xfId="9" applyFont="1" applyAlignment="1">
      <alignment horizontal="justify" vertical="center" wrapText="1"/>
    </xf>
    <xf numFmtId="0" fontId="3" fillId="0" borderId="0" xfId="6" quotePrefix="1" applyFont="1" applyBorder="1" applyAlignment="1">
      <alignment horizontal="left" vertical="center" wrapText="1"/>
    </xf>
    <xf numFmtId="0" fontId="12" fillId="0" borderId="0" xfId="6" applyFont="1" applyAlignment="1">
      <alignment horizontal="center"/>
    </xf>
    <xf numFmtId="0" fontId="13" fillId="0" borderId="48" xfId="6" quotePrefix="1" applyFont="1" applyBorder="1" applyAlignment="1">
      <alignment horizontal="center" vertical="center"/>
    </xf>
    <xf numFmtId="0" fontId="13" fillId="0" borderId="67" xfId="6" quotePrefix="1" applyFont="1" applyBorder="1" applyAlignment="1">
      <alignment horizontal="center" vertical="center"/>
    </xf>
    <xf numFmtId="0" fontId="13" fillId="0" borderId="68" xfId="6" quotePrefix="1" applyFont="1" applyBorder="1" applyAlignment="1">
      <alignment horizontal="center" vertical="center"/>
    </xf>
    <xf numFmtId="0" fontId="13" fillId="0" borderId="69" xfId="6" quotePrefix="1" applyFont="1" applyBorder="1" applyAlignment="1">
      <alignment horizontal="center" vertical="center"/>
    </xf>
    <xf numFmtId="0" fontId="13" fillId="0" borderId="18" xfId="6" quotePrefix="1" applyFont="1" applyBorder="1" applyAlignment="1">
      <alignment horizontal="center" vertical="center" wrapText="1"/>
    </xf>
    <xf numFmtId="0" fontId="13" fillId="0" borderId="19" xfId="6" quotePrefix="1" applyFont="1" applyBorder="1" applyAlignment="1">
      <alignment horizontal="center" vertical="center" wrapText="1"/>
    </xf>
    <xf numFmtId="0" fontId="13" fillId="0" borderId="18" xfId="6" applyFont="1" applyBorder="1" applyAlignment="1">
      <alignment horizontal="center" vertical="center" wrapText="1"/>
    </xf>
    <xf numFmtId="0" fontId="13" fillId="0" borderId="19" xfId="6" applyFont="1" applyBorder="1" applyAlignment="1">
      <alignment horizontal="center" vertical="center" wrapText="1"/>
    </xf>
    <xf numFmtId="0" fontId="3" fillId="0" borderId="0" xfId="6" quotePrefix="1" applyFont="1" applyAlignment="1">
      <alignment horizontal="justify" vertical="center" wrapText="1"/>
    </xf>
    <xf numFmtId="0" fontId="3" fillId="0" borderId="0" xfId="6" quotePrefix="1" applyFont="1" applyAlignment="1">
      <alignment horizontal="justify" vertical="top" wrapText="1"/>
    </xf>
    <xf numFmtId="0" fontId="3" fillId="0" borderId="0" xfId="8" quotePrefix="1" applyFont="1" applyAlignment="1">
      <alignment horizontal="justify" vertical="top" wrapText="1"/>
    </xf>
    <xf numFmtId="0" fontId="3" fillId="0" borderId="0" xfId="8" quotePrefix="1" applyFont="1" applyAlignment="1">
      <alignment horizontal="justify" vertical="center" wrapText="1"/>
    </xf>
    <xf numFmtId="171" fontId="29" fillId="0" borderId="0" xfId="3" applyNumberFormat="1" applyFont="1" applyAlignment="1">
      <alignment horizontal="center" wrapText="1"/>
    </xf>
    <xf numFmtId="171" fontId="29" fillId="0" borderId="0" xfId="3" quotePrefix="1" applyNumberFormat="1" applyFont="1" applyAlignment="1">
      <alignment horizontal="center"/>
    </xf>
    <xf numFmtId="0" fontId="10" fillId="0" borderId="42" xfId="6" quotePrefix="1" applyFont="1" applyBorder="1" applyAlignment="1">
      <alignment horizontal="justify" wrapText="1"/>
    </xf>
    <xf numFmtId="0" fontId="10" fillId="0" borderId="42" xfId="6" applyFont="1" applyBorder="1" applyAlignment="1">
      <alignment horizontal="justify" wrapText="1"/>
    </xf>
    <xf numFmtId="0" fontId="10" fillId="0" borderId="0" xfId="6" quotePrefix="1" applyFont="1" applyBorder="1" applyAlignment="1">
      <alignment horizontal="justify" wrapText="1"/>
    </xf>
    <xf numFmtId="0" fontId="10" fillId="0" borderId="0" xfId="6" applyFont="1" applyBorder="1" applyAlignment="1">
      <alignment horizontal="justify" wrapText="1"/>
    </xf>
    <xf numFmtId="0" fontId="10" fillId="0" borderId="0" xfId="6" applyFont="1" applyAlignment="1">
      <alignment horizontal="justify" wrapText="1"/>
    </xf>
    <xf numFmtId="37" fontId="3" fillId="0" borderId="72" xfId="8" quotePrefix="1" applyNumberFormat="1" applyFont="1" applyBorder="1" applyAlignment="1">
      <alignment horizontal="left" wrapText="1" indent="1"/>
    </xf>
    <xf numFmtId="0" fontId="3" fillId="0" borderId="100" xfId="9" applyFont="1" applyBorder="1" applyAlignment="1">
      <alignment horizontal="left" wrapText="1" indent="1"/>
    </xf>
    <xf numFmtId="0" fontId="3" fillId="0" borderId="101" xfId="9" applyFont="1" applyBorder="1" applyAlignment="1">
      <alignment horizontal="left" wrapText="1" indent="1"/>
    </xf>
    <xf numFmtId="0" fontId="3" fillId="0" borderId="88" xfId="9" applyFont="1" applyBorder="1" applyAlignment="1">
      <alignment horizontal="left" wrapText="1" indent="1"/>
    </xf>
    <xf numFmtId="0" fontId="3" fillId="0" borderId="89" xfId="9" applyFont="1" applyBorder="1" applyAlignment="1">
      <alignment horizontal="left" wrapText="1" indent="1"/>
    </xf>
    <xf numFmtId="0" fontId="3" fillId="0" borderId="90" xfId="9" applyFont="1" applyBorder="1" applyAlignment="1">
      <alignment horizontal="left" wrapText="1" indent="1"/>
    </xf>
    <xf numFmtId="0" fontId="3" fillId="0" borderId="80" xfId="8" quotePrefix="1" applyFont="1" applyBorder="1" applyAlignment="1">
      <alignment horizontal="left" wrapText="1" indent="1"/>
    </xf>
    <xf numFmtId="0" fontId="3" fillId="0" borderId="92" xfId="8" quotePrefix="1" applyFont="1" applyBorder="1" applyAlignment="1">
      <alignment horizontal="left" wrapText="1" indent="1"/>
    </xf>
    <xf numFmtId="0" fontId="3" fillId="0" borderId="85" xfId="8" quotePrefix="1" applyFont="1" applyBorder="1" applyAlignment="1">
      <alignment horizontal="left" wrapText="1" indent="1"/>
    </xf>
    <xf numFmtId="0" fontId="3" fillId="0" borderId="72" xfId="8" quotePrefix="1" applyFont="1" applyBorder="1" applyAlignment="1">
      <alignment horizontal="left" wrapText="1" indent="1"/>
    </xf>
    <xf numFmtId="0" fontId="3" fillId="0" borderId="100" xfId="8" quotePrefix="1" applyFont="1" applyBorder="1" applyAlignment="1">
      <alignment horizontal="left" wrapText="1" indent="1"/>
    </xf>
    <xf numFmtId="0" fontId="3" fillId="0" borderId="101" xfId="8" quotePrefix="1" applyFont="1" applyBorder="1" applyAlignment="1">
      <alignment horizontal="left" wrapText="1" indent="1"/>
    </xf>
    <xf numFmtId="0" fontId="3" fillId="0" borderId="96" xfId="9" applyFont="1" applyBorder="1" applyAlignment="1">
      <alignment horizontal="left" wrapText="1" indent="1"/>
    </xf>
    <xf numFmtId="0" fontId="3" fillId="0" borderId="97" xfId="9" applyFont="1" applyBorder="1" applyAlignment="1">
      <alignment horizontal="left" wrapText="1" indent="1"/>
    </xf>
    <xf numFmtId="0" fontId="3" fillId="0" borderId="15" xfId="9" applyFont="1" applyBorder="1" applyAlignment="1">
      <alignment horizontal="left" wrapText="1" indent="1"/>
    </xf>
    <xf numFmtId="0" fontId="91" fillId="0" borderId="24" xfId="6" quotePrefix="1" applyFont="1" applyBorder="1" applyAlignment="1">
      <alignment horizontal="left" vertical="center" wrapText="1"/>
    </xf>
    <xf numFmtId="0" fontId="91" fillId="0" borderId="59" xfId="9" applyFont="1" applyBorder="1" applyAlignment="1">
      <alignment horizontal="left" vertical="center" wrapText="1"/>
    </xf>
    <xf numFmtId="0" fontId="93" fillId="0" borderId="48" xfId="8" quotePrefix="1" applyFont="1" applyBorder="1" applyAlignment="1">
      <alignment horizontal="center"/>
    </xf>
    <xf numFmtId="0" fontId="93" fillId="0" borderId="25" xfId="8" quotePrefix="1" applyFont="1" applyBorder="1" applyAlignment="1">
      <alignment horizontal="center"/>
    </xf>
    <xf numFmtId="0" fontId="93" fillId="0" borderId="1" xfId="8" quotePrefix="1" applyFont="1" applyBorder="1" applyAlignment="1">
      <alignment horizontal="center"/>
    </xf>
    <xf numFmtId="0" fontId="96" fillId="0" borderId="48" xfId="6" quotePrefix="1" applyFont="1" applyBorder="1" applyAlignment="1">
      <alignment horizontal="left"/>
    </xf>
    <xf numFmtId="0" fontId="96" fillId="0" borderId="25" xfId="6" applyFont="1" applyBorder="1" applyAlignment="1">
      <alignment horizontal="left"/>
    </xf>
    <xf numFmtId="37" fontId="3" fillId="0" borderId="82" xfId="8" quotePrefix="1" applyNumberFormat="1" applyFont="1" applyBorder="1" applyAlignment="1">
      <alignment horizontal="left" wrapText="1" indent="1"/>
    </xf>
    <xf numFmtId="0" fontId="3" fillId="0" borderId="42" xfId="9" applyFont="1" applyBorder="1" applyAlignment="1">
      <alignment horizontal="left" wrapText="1" indent="1"/>
    </xf>
    <xf numFmtId="0" fontId="3" fillId="0" borderId="86" xfId="9" applyFont="1" applyBorder="1" applyAlignment="1">
      <alignment horizontal="left" wrapText="1" indent="1"/>
    </xf>
    <xf numFmtId="0" fontId="3" fillId="0" borderId="72" xfId="8" quotePrefix="1" applyFont="1" applyBorder="1" applyAlignment="1">
      <alignment horizontal="left" indent="1"/>
    </xf>
    <xf numFmtId="0" fontId="3" fillId="0" borderId="100" xfId="8" quotePrefix="1" applyFont="1" applyBorder="1" applyAlignment="1">
      <alignment horizontal="left" indent="1"/>
    </xf>
    <xf numFmtId="0" fontId="3" fillId="0" borderId="101" xfId="8" quotePrefix="1" applyFont="1" applyBorder="1" applyAlignment="1">
      <alignment horizontal="left" indent="1"/>
    </xf>
    <xf numFmtId="3" fontId="3" fillId="0" borderId="80" xfId="9" quotePrefix="1" applyNumberFormat="1" applyFont="1" applyBorder="1" applyAlignment="1">
      <alignment horizontal="left" wrapText="1"/>
    </xf>
    <xf numFmtId="3" fontId="3" fillId="0" borderId="92" xfId="9" quotePrefix="1" applyNumberFormat="1" applyFont="1" applyBorder="1" applyAlignment="1">
      <alignment horizontal="left" wrapText="1"/>
    </xf>
    <xf numFmtId="0" fontId="3" fillId="0" borderId="80" xfId="9" quotePrefix="1" applyFont="1" applyBorder="1" applyAlignment="1">
      <alignment horizontal="left"/>
    </xf>
    <xf numFmtId="0" fontId="3" fillId="0" borderId="81" xfId="9" quotePrefix="1" applyFont="1" applyBorder="1" applyAlignment="1">
      <alignment horizontal="left"/>
    </xf>
    <xf numFmtId="3" fontId="3" fillId="0" borderId="81" xfId="9" quotePrefix="1" applyNumberFormat="1" applyFont="1" applyBorder="1" applyAlignment="1">
      <alignment horizontal="left" wrapText="1"/>
    </xf>
    <xf numFmtId="37" fontId="3" fillId="0" borderId="80" xfId="6" quotePrefix="1" applyNumberFormat="1" applyFont="1" applyBorder="1" applyAlignment="1">
      <alignment horizontal="left"/>
    </xf>
    <xf numFmtId="37" fontId="3" fillId="0" borderId="85" xfId="6" quotePrefix="1" applyNumberFormat="1" applyFont="1" applyBorder="1" applyAlignment="1">
      <alignment horizontal="left"/>
    </xf>
    <xf numFmtId="3" fontId="3" fillId="0" borderId="96" xfId="9" quotePrefix="1" applyNumberFormat="1" applyFont="1" applyBorder="1" applyAlignment="1">
      <alignment horizontal="left" wrapText="1"/>
    </xf>
    <xf numFmtId="3" fontId="3" fillId="0" borderId="97" xfId="9" quotePrefix="1" applyNumberFormat="1" applyFont="1" applyBorder="1" applyAlignment="1">
      <alignment horizontal="left" wrapText="1"/>
    </xf>
    <xf numFmtId="37" fontId="3" fillId="0" borderId="98" xfId="6" quotePrefix="1" applyNumberFormat="1" applyFont="1" applyBorder="1" applyAlignment="1">
      <alignment horizontal="left"/>
    </xf>
    <xf numFmtId="37" fontId="3" fillId="0" borderId="99" xfId="6" quotePrefix="1" applyNumberFormat="1" applyFont="1" applyBorder="1" applyAlignment="1">
      <alignment horizontal="left"/>
    </xf>
    <xf numFmtId="0" fontId="113" fillId="0" borderId="0" xfId="6" quotePrefix="1" applyFont="1" applyBorder="1" applyAlignment="1">
      <alignment horizontal="center"/>
    </xf>
    <xf numFmtId="0" fontId="113" fillId="0" borderId="0" xfId="6" applyFont="1" applyBorder="1" applyAlignment="1">
      <alignment horizontal="center"/>
    </xf>
    <xf numFmtId="0" fontId="93" fillId="0" borderId="48" xfId="6" quotePrefix="1" applyFont="1" applyBorder="1" applyAlignment="1">
      <alignment horizontal="center"/>
    </xf>
    <xf numFmtId="0" fontId="93" fillId="0" borderId="25" xfId="6" quotePrefix="1" applyFont="1" applyBorder="1" applyAlignment="1">
      <alignment horizontal="center"/>
    </xf>
    <xf numFmtId="0" fontId="93" fillId="0" borderId="1" xfId="6" quotePrefix="1" applyFont="1" applyBorder="1" applyAlignment="1">
      <alignment horizontal="center"/>
    </xf>
    <xf numFmtId="3" fontId="3" fillId="0" borderId="88" xfId="9" quotePrefix="1" applyNumberFormat="1" applyFont="1" applyBorder="1" applyAlignment="1">
      <alignment horizontal="left" wrapText="1"/>
    </xf>
    <xf numFmtId="0" fontId="3" fillId="0" borderId="89" xfId="9" quotePrefix="1" applyFont="1" applyBorder="1" applyAlignment="1">
      <alignment horizontal="left" wrapText="1"/>
    </xf>
    <xf numFmtId="0" fontId="3" fillId="0" borderId="92" xfId="9" quotePrefix="1" applyFont="1" applyBorder="1" applyAlignment="1">
      <alignment horizontal="left" wrapText="1"/>
    </xf>
    <xf numFmtId="0" fontId="93" fillId="0" borderId="4" xfId="0" quotePrefix="1" applyFont="1" applyBorder="1" applyAlignment="1">
      <alignment horizontal="left" wrapText="1"/>
    </xf>
    <xf numFmtId="0" fontId="93" fillId="0" borderId="27" xfId="0" quotePrefix="1" applyFont="1" applyBorder="1" applyAlignment="1">
      <alignment horizontal="left" wrapText="1"/>
    </xf>
    <xf numFmtId="0" fontId="93" fillId="0" borderId="7" xfId="0" quotePrefix="1" applyFont="1" applyBorder="1" applyAlignment="1">
      <alignment horizontal="left" wrapText="1"/>
    </xf>
    <xf numFmtId="171" fontId="93" fillId="0" borderId="30" xfId="0" applyNumberFormat="1" applyFont="1" applyBorder="1" applyAlignment="1">
      <alignment horizontal="center"/>
    </xf>
    <xf numFmtId="171" fontId="93" fillId="0" borderId="8" xfId="0" applyNumberFormat="1" applyFont="1" applyBorder="1" applyAlignment="1">
      <alignment horizontal="center"/>
    </xf>
    <xf numFmtId="171" fontId="93" fillId="0" borderId="49" xfId="0" applyNumberFormat="1" applyFont="1" applyBorder="1" applyAlignment="1">
      <alignment horizontal="center"/>
    </xf>
    <xf numFmtId="171" fontId="93" fillId="0" borderId="50" xfId="0" quotePrefix="1" applyNumberFormat="1" applyFont="1" applyBorder="1" applyAlignment="1">
      <alignment horizontal="center" vertical="center"/>
    </xf>
    <xf numFmtId="171" fontId="93" fillId="0" borderId="17" xfId="0" quotePrefix="1" applyNumberFormat="1" applyFont="1" applyBorder="1" applyAlignment="1">
      <alignment horizontal="center" vertical="center"/>
    </xf>
    <xf numFmtId="171" fontId="93" fillId="0" borderId="34" xfId="0" quotePrefix="1" applyNumberFormat="1" applyFont="1" applyBorder="1" applyAlignment="1">
      <alignment horizontal="center" vertical="center"/>
    </xf>
    <xf numFmtId="0" fontId="93" fillId="0" borderId="51" xfId="0" quotePrefix="1" applyFont="1" applyBorder="1" applyAlignment="1">
      <alignment horizontal="left" wrapText="1"/>
    </xf>
    <xf numFmtId="0" fontId="94" fillId="0" borderId="7" xfId="0" applyFont="1" applyBorder="1" applyAlignment="1">
      <alignment horizontal="left" wrapText="1"/>
    </xf>
    <xf numFmtId="0" fontId="93" fillId="0" borderId="4" xfId="0" quotePrefix="1" applyFont="1" applyBorder="1" applyAlignment="1">
      <alignment wrapText="1"/>
    </xf>
    <xf numFmtId="0" fontId="92" fillId="0" borderId="7" xfId="0" applyFont="1" applyBorder="1" applyAlignment="1">
      <alignment wrapText="1"/>
    </xf>
    <xf numFmtId="171" fontId="18" fillId="0" borderId="30" xfId="0" quotePrefix="1" applyNumberFormat="1" applyFont="1" applyBorder="1" applyAlignment="1">
      <alignment horizontal="center"/>
    </xf>
    <xf numFmtId="171" fontId="18" fillId="0" borderId="8" xfId="0" quotePrefix="1" applyNumberFormat="1" applyFont="1" applyBorder="1" applyAlignment="1">
      <alignment horizontal="center"/>
    </xf>
    <xf numFmtId="171" fontId="18" fillId="0" borderId="49" xfId="0" quotePrefix="1" applyNumberFormat="1" applyFont="1" applyBorder="1" applyAlignment="1">
      <alignment horizontal="center"/>
    </xf>
    <xf numFmtId="3" fontId="42" fillId="2" borderId="50" xfId="0" quotePrefix="1" applyNumberFormat="1" applyFont="1" applyFill="1" applyBorder="1" applyAlignment="1">
      <alignment horizontal="center" vertical="center"/>
    </xf>
    <xf numFmtId="3" fontId="42" fillId="2" borderId="17" xfId="0" quotePrefix="1" applyNumberFormat="1" applyFont="1" applyFill="1" applyBorder="1" applyAlignment="1">
      <alignment horizontal="center" vertical="center"/>
    </xf>
    <xf numFmtId="3" fontId="42" fillId="2" borderId="34" xfId="0" quotePrefix="1" applyNumberFormat="1" applyFont="1" applyFill="1" applyBorder="1" applyAlignment="1">
      <alignment horizontal="center" vertical="center"/>
    </xf>
    <xf numFmtId="170" fontId="18" fillId="0" borderId="8" xfId="0" quotePrefix="1" applyNumberFormat="1" applyFont="1" applyBorder="1" applyAlignment="1">
      <alignment horizontal="center"/>
    </xf>
    <xf numFmtId="170" fontId="42" fillId="3" borderId="6" xfId="0" quotePrefix="1" applyNumberFormat="1" applyFont="1" applyFill="1" applyBorder="1" applyAlignment="1">
      <alignment horizontal="center" vertical="center"/>
    </xf>
    <xf numFmtId="170" fontId="42" fillId="3" borderId="36" xfId="0" quotePrefix="1" applyNumberFormat="1" applyFont="1" applyFill="1" applyBorder="1" applyAlignment="1">
      <alignment horizontal="center" vertical="center"/>
    </xf>
    <xf numFmtId="170" fontId="42" fillId="3" borderId="52" xfId="0" quotePrefix="1" applyNumberFormat="1" applyFont="1" applyFill="1" applyBorder="1" applyAlignment="1">
      <alignment horizontal="center" vertical="center"/>
    </xf>
    <xf numFmtId="170" fontId="18" fillId="0" borderId="17" xfId="0" quotePrefix="1" applyNumberFormat="1" applyFont="1" applyBorder="1" applyAlignment="1">
      <alignment horizontal="center" vertical="center"/>
    </xf>
    <xf numFmtId="170" fontId="93" fillId="3" borderId="6" xfId="0" quotePrefix="1" applyNumberFormat="1" applyFont="1" applyFill="1" applyBorder="1" applyAlignment="1">
      <alignment horizontal="center" vertical="center"/>
    </xf>
    <xf numFmtId="170" fontId="93" fillId="3" borderId="36" xfId="0" quotePrefix="1" applyNumberFormat="1" applyFont="1" applyFill="1" applyBorder="1" applyAlignment="1">
      <alignment horizontal="center" vertical="center"/>
    </xf>
    <xf numFmtId="170" fontId="93" fillId="3" borderId="52" xfId="0" quotePrefix="1" applyNumberFormat="1" applyFont="1" applyFill="1" applyBorder="1" applyAlignment="1">
      <alignment horizontal="center" vertical="center"/>
    </xf>
    <xf numFmtId="170" fontId="93" fillId="3" borderId="6" xfId="0" quotePrefix="1" applyNumberFormat="1" applyFont="1" applyFill="1" applyBorder="1" applyAlignment="1">
      <alignment horizontal="center"/>
    </xf>
    <xf numFmtId="170" fontId="93" fillId="3" borderId="36" xfId="0" quotePrefix="1" applyNumberFormat="1" applyFont="1" applyFill="1" applyBorder="1" applyAlignment="1">
      <alignment horizontal="center"/>
    </xf>
    <xf numFmtId="170" fontId="93" fillId="3" borderId="52" xfId="0" quotePrefix="1" applyNumberFormat="1" applyFont="1" applyFill="1" applyBorder="1" applyAlignment="1">
      <alignment horizontal="center"/>
    </xf>
    <xf numFmtId="170" fontId="18" fillId="0" borderId="30" xfId="0" applyNumberFormat="1" applyFont="1" applyBorder="1" applyAlignment="1">
      <alignment horizontal="center"/>
    </xf>
    <xf numFmtId="170" fontId="18" fillId="0" borderId="8" xfId="0" applyNumberFormat="1" applyFont="1" applyBorder="1" applyAlignment="1">
      <alignment horizontal="center"/>
    </xf>
    <xf numFmtId="170" fontId="18" fillId="0" borderId="49" xfId="0" applyNumberFormat="1" applyFont="1" applyBorder="1" applyAlignment="1">
      <alignment horizontal="center"/>
    </xf>
    <xf numFmtId="170" fontId="18" fillId="0" borderId="12" xfId="0" quotePrefix="1" applyNumberFormat="1" applyFont="1" applyBorder="1" applyAlignment="1">
      <alignment horizontal="center" vertical="center"/>
    </xf>
    <xf numFmtId="170" fontId="18" fillId="0" borderId="0" xfId="0" applyNumberFormat="1" applyFont="1" applyBorder="1" applyAlignment="1">
      <alignment horizontal="center" vertical="center"/>
    </xf>
    <xf numFmtId="170" fontId="18" fillId="0" borderId="13" xfId="0" applyNumberFormat="1" applyFont="1" applyBorder="1" applyAlignment="1">
      <alignment horizontal="center" vertical="center"/>
    </xf>
    <xf numFmtId="170" fontId="32" fillId="0" borderId="18" xfId="0" quotePrefix="1" applyNumberFormat="1" applyFont="1" applyBorder="1" applyAlignment="1">
      <alignment horizontal="left" wrapText="1"/>
    </xf>
    <xf numFmtId="170" fontId="20" fillId="0" borderId="33" xfId="0" applyNumberFormat="1" applyFont="1" applyBorder="1" applyAlignment="1">
      <alignment wrapText="1"/>
    </xf>
    <xf numFmtId="170" fontId="42" fillId="0" borderId="18" xfId="0" quotePrefix="1" applyNumberFormat="1" applyFont="1" applyBorder="1" applyAlignment="1">
      <alignment horizontal="left" wrapText="1"/>
    </xf>
    <xf numFmtId="170" fontId="15" fillId="0" borderId="19" xfId="0" applyNumberFormat="1" applyFont="1" applyBorder="1" applyAlignment="1">
      <alignment wrapText="1"/>
    </xf>
    <xf numFmtId="170" fontId="18" fillId="0" borderId="50" xfId="0" quotePrefix="1" applyNumberFormat="1" applyFont="1" applyBorder="1" applyAlignment="1">
      <alignment horizontal="center" vertical="top"/>
    </xf>
    <xf numFmtId="170" fontId="18" fillId="0" borderId="17" xfId="0" applyNumberFormat="1" applyFont="1" applyBorder="1" applyAlignment="1">
      <alignment horizontal="center" vertical="top"/>
    </xf>
    <xf numFmtId="170" fontId="18" fillId="0" borderId="34" xfId="0" applyNumberFormat="1" applyFont="1" applyBorder="1" applyAlignment="1">
      <alignment horizontal="center" vertical="top"/>
    </xf>
    <xf numFmtId="3" fontId="68" fillId="0" borderId="0" xfId="0" applyNumberFormat="1" applyFont="1" applyBorder="1" applyAlignment="1">
      <alignment wrapText="1"/>
    </xf>
    <xf numFmtId="0" fontId="68" fillId="0" borderId="0" xfId="0" applyFont="1" applyAlignment="1">
      <alignment wrapText="1"/>
    </xf>
    <xf numFmtId="3" fontId="32" fillId="0" borderId="18" xfId="0" quotePrefix="1" applyNumberFormat="1" applyFont="1" applyBorder="1" applyAlignment="1">
      <alignment horizontal="left" wrapText="1"/>
    </xf>
    <xf numFmtId="0" fontId="20" fillId="0" borderId="33" xfId="0" applyFont="1" applyBorder="1" applyAlignment="1">
      <alignment wrapText="1"/>
    </xf>
    <xf numFmtId="0" fontId="42" fillId="0" borderId="18" xfId="0" quotePrefix="1" applyFont="1" applyBorder="1" applyAlignment="1">
      <alignment horizontal="left" wrapText="1"/>
    </xf>
    <xf numFmtId="0" fontId="15" fillId="0" borderId="19" xfId="0" applyFont="1" applyBorder="1" applyAlignment="1">
      <alignment wrapText="1"/>
    </xf>
    <xf numFmtId="0" fontId="10" fillId="0" borderId="0" xfId="0" applyFont="1" applyAlignment="1">
      <alignment horizontal="left" wrapText="1"/>
    </xf>
    <xf numFmtId="164" fontId="24" fillId="0" borderId="0" xfId="0" applyNumberFormat="1" applyFont="1" applyAlignment="1">
      <alignment horizontal="center"/>
    </xf>
    <xf numFmtId="0" fontId="13" fillId="0" borderId="12" xfId="0" quotePrefix="1" applyFont="1" applyBorder="1" applyAlignment="1">
      <alignment horizontal="right"/>
    </xf>
    <xf numFmtId="0" fontId="13" fillId="0" borderId="13" xfId="0" applyFont="1" applyBorder="1" applyAlignment="1">
      <alignment horizontal="right"/>
    </xf>
    <xf numFmtId="0" fontId="26" fillId="0" borderId="0" xfId="0" quotePrefix="1" applyFont="1" applyAlignment="1">
      <alignment horizontal="right"/>
    </xf>
    <xf numFmtId="0" fontId="26" fillId="0" borderId="0" xfId="0" applyFont="1" applyAlignment="1">
      <alignment horizontal="right"/>
    </xf>
    <xf numFmtId="1" fontId="116" fillId="5" borderId="65" xfId="0" applyNumberFormat="1" applyFont="1" applyFill="1" applyBorder="1" applyAlignment="1">
      <alignment horizontal="right"/>
    </xf>
    <xf numFmtId="1" fontId="116" fillId="5" borderId="55" xfId="0" applyNumberFormat="1" applyFont="1" applyFill="1" applyBorder="1" applyAlignment="1">
      <alignment horizontal="right"/>
    </xf>
    <xf numFmtId="0" fontId="117" fillId="5" borderId="55" xfId="0" applyFont="1" applyFill="1" applyBorder="1" applyAlignment="1">
      <alignment horizontal="right"/>
    </xf>
    <xf numFmtId="0" fontId="116" fillId="5" borderId="55" xfId="0" applyFont="1" applyFill="1" applyBorder="1" applyAlignment="1">
      <alignment horizontal="right"/>
    </xf>
    <xf numFmtId="0" fontId="117" fillId="5" borderId="54" xfId="0" applyFont="1" applyFill="1" applyBorder="1" applyAlignment="1">
      <alignment horizontal="right"/>
    </xf>
  </cellXfs>
  <cellStyles count="11">
    <cellStyle name="Comma" xfId="1" builtinId="3"/>
    <cellStyle name="Hyperlink" xfId="2" builtinId="8"/>
    <cellStyle name="Normal" xfId="0" builtinId="0"/>
    <cellStyle name="Normal 2" xfId="3"/>
    <cellStyle name="Normal 3" xfId="9"/>
    <cellStyle name="Normal_Enrolment Summary Pages - Sept. 30, 2004" xfId="4"/>
    <cellStyle name="Normal_Funded Independent Schools - Sept 30, 2004" xfId="5"/>
    <cellStyle name="Normal_Public Schools Change in Enrolment Table" xfId="6"/>
    <cellStyle name="Normal_Summary and Changes Pages" xfId="8"/>
    <cellStyle name="Normal_Title Page - Sept. 30, 2006 2" xfId="7"/>
    <cellStyle name="Percent" xfId="10" builtinId="5"/>
  </cellStyles>
  <dxfs count="0"/>
  <tableStyles count="0" defaultTableStyle="TableStyleMedium9" defaultPivotStyle="PivotStyleLight16"/>
  <colors>
    <mruColors>
      <color rgb="FFDEA9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2327275</xdr:colOff>
      <xdr:row>42</xdr:row>
      <xdr:rowOff>101600</xdr:rowOff>
    </xdr:from>
    <xdr:to>
      <xdr:col>2</xdr:col>
      <xdr:colOff>1606550</xdr:colOff>
      <xdr:row>45</xdr:row>
      <xdr:rowOff>66675</xdr:rowOff>
    </xdr:to>
    <xdr:pic>
      <xdr:nvPicPr>
        <xdr:cNvPr id="24747"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3914775" y="7861300"/>
          <a:ext cx="2263775" cy="454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177800</xdr:colOff>
      <xdr:row>43</xdr:row>
      <xdr:rowOff>127000</xdr:rowOff>
    </xdr:from>
    <xdr:to>
      <xdr:col>2</xdr:col>
      <xdr:colOff>2035175</xdr:colOff>
      <xdr:row>45</xdr:row>
      <xdr:rowOff>155575</xdr:rowOff>
    </xdr:to>
    <xdr:pic>
      <xdr:nvPicPr>
        <xdr:cNvPr id="2"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718050" y="8026400"/>
          <a:ext cx="1857375" cy="358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57151</xdr:colOff>
      <xdr:row>1</xdr:row>
      <xdr:rowOff>9526</xdr:rowOff>
    </xdr:from>
    <xdr:to>
      <xdr:col>6</xdr:col>
      <xdr:colOff>247651</xdr:colOff>
      <xdr:row>2</xdr:row>
      <xdr:rowOff>95251</xdr:rowOff>
    </xdr:to>
    <xdr:sp macro="" textlink="">
      <xdr:nvSpPr>
        <xdr:cNvPr id="2" name="TextBox 1">
          <a:hlinkClick xmlns:r="http://schemas.openxmlformats.org/officeDocument/2006/relationships" r:id="rId1"/>
        </xdr:cNvPr>
        <xdr:cNvSpPr txBox="1"/>
      </xdr:nvSpPr>
      <xdr:spPr>
        <a:xfrm>
          <a:off x="5934076" y="17145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a:t>TABLE DES MATIÈRES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114300</xdr:rowOff>
    </xdr:from>
    <xdr:to>
      <xdr:col>8</xdr:col>
      <xdr:colOff>676275</xdr:colOff>
      <xdr:row>1</xdr:row>
      <xdr:rowOff>114300</xdr:rowOff>
    </xdr:to>
    <xdr:sp macro="" textlink="">
      <xdr:nvSpPr>
        <xdr:cNvPr id="2" name="TextBox 1">
          <a:hlinkClick xmlns:r="http://schemas.openxmlformats.org/officeDocument/2006/relationships" r:id="rId1"/>
        </xdr:cNvPr>
        <xdr:cNvSpPr txBox="1"/>
      </xdr:nvSpPr>
      <xdr:spPr>
        <a:xfrm>
          <a:off x="6962775" y="11430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a:t>TABLE DES MATIÈRES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66675</xdr:rowOff>
    </xdr:from>
    <xdr:to>
      <xdr:col>10</xdr:col>
      <xdr:colOff>676275</xdr:colOff>
      <xdr:row>1</xdr:row>
      <xdr:rowOff>66675</xdr:rowOff>
    </xdr:to>
    <xdr:sp macro="" textlink="">
      <xdr:nvSpPr>
        <xdr:cNvPr id="2" name="TextBox 1">
          <a:hlinkClick xmlns:r="http://schemas.openxmlformats.org/officeDocument/2006/relationships" r:id="rId1"/>
        </xdr:cNvPr>
        <xdr:cNvSpPr txBox="1"/>
      </xdr:nvSpPr>
      <xdr:spPr>
        <a:xfrm>
          <a:off x="7905750" y="66675"/>
          <a:ext cx="14097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fleurycha\AppData\Local\Microsoft\Windows\Temporary%20Internet%20Files\Content.Outlook\04BY54WF\Enrolment%20Report%20-%20September%2030,%202013%20REVISED%20for%20FR%20FN%20Fren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itleF"/>
      <sheetName val="ContentsF"/>
      <sheetName val="1F"/>
      <sheetName val="2F"/>
      <sheetName val="3F"/>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PUBLIC"/>
      <sheetName val="Funded IS"/>
      <sheetName val="Non-Funded IS"/>
      <sheetName val="ADDRESS"/>
      <sheetName val="DivAd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0">
          <cell r="C10">
            <v>1001</v>
          </cell>
          <cell r="AV10">
            <v>102</v>
          </cell>
          <cell r="AW10" t="str">
            <v>Mystery Lake</v>
          </cell>
          <cell r="AX10">
            <v>0</v>
          </cell>
          <cell r="AY10">
            <v>0</v>
          </cell>
          <cell r="AZ10">
            <v>216</v>
          </cell>
          <cell r="BA10">
            <v>244</v>
          </cell>
          <cell r="BB10">
            <v>226</v>
          </cell>
          <cell r="BC10">
            <v>184</v>
          </cell>
          <cell r="BD10">
            <v>209</v>
          </cell>
          <cell r="BE10">
            <v>210</v>
          </cell>
          <cell r="BF10">
            <v>204</v>
          </cell>
          <cell r="BG10">
            <v>209</v>
          </cell>
          <cell r="BH10">
            <v>219</v>
          </cell>
          <cell r="BI10">
            <v>280</v>
          </cell>
          <cell r="BJ10">
            <v>231</v>
          </cell>
          <cell r="BK10">
            <v>214</v>
          </cell>
          <cell r="BL10">
            <v>242</v>
          </cell>
          <cell r="BM10">
            <v>2888</v>
          </cell>
          <cell r="BN10">
            <v>7</v>
          </cell>
        </row>
        <row r="11">
          <cell r="AV11">
            <v>103</v>
          </cell>
          <cell r="AW11" t="str">
            <v>Fort La Bosse</v>
          </cell>
          <cell r="AX11">
            <v>0</v>
          </cell>
          <cell r="AY11">
            <v>0</v>
          </cell>
          <cell r="AZ11">
            <v>96</v>
          </cell>
          <cell r="BA11">
            <v>115</v>
          </cell>
          <cell r="BB11">
            <v>97</v>
          </cell>
          <cell r="BC11">
            <v>99</v>
          </cell>
          <cell r="BD11">
            <v>91</v>
          </cell>
          <cell r="BE11">
            <v>106</v>
          </cell>
          <cell r="BF11">
            <v>105</v>
          </cell>
          <cell r="BG11">
            <v>102</v>
          </cell>
          <cell r="BH11">
            <v>88</v>
          </cell>
          <cell r="BI11">
            <v>113</v>
          </cell>
          <cell r="BJ11">
            <v>115</v>
          </cell>
          <cell r="BK11">
            <v>122</v>
          </cell>
          <cell r="BL11">
            <v>119</v>
          </cell>
          <cell r="BM11">
            <v>1368</v>
          </cell>
          <cell r="BN11">
            <v>10</v>
          </cell>
        </row>
        <row r="12">
          <cell r="AV12">
            <v>105</v>
          </cell>
          <cell r="AW12" t="str">
            <v>Garden Valley</v>
          </cell>
          <cell r="AX12">
            <v>0</v>
          </cell>
          <cell r="AY12">
            <v>0</v>
          </cell>
          <cell r="AZ12">
            <v>337</v>
          </cell>
          <cell r="BA12">
            <v>328</v>
          </cell>
          <cell r="BB12">
            <v>341</v>
          </cell>
          <cell r="BC12">
            <v>341</v>
          </cell>
          <cell r="BD12">
            <v>328</v>
          </cell>
          <cell r="BE12">
            <v>339</v>
          </cell>
          <cell r="BF12">
            <v>334</v>
          </cell>
          <cell r="BG12">
            <v>319</v>
          </cell>
          <cell r="BH12">
            <v>351</v>
          </cell>
          <cell r="BI12">
            <v>318</v>
          </cell>
          <cell r="BJ12">
            <v>338</v>
          </cell>
          <cell r="BK12">
            <v>303</v>
          </cell>
          <cell r="BL12">
            <v>358</v>
          </cell>
          <cell r="BM12">
            <v>4335</v>
          </cell>
          <cell r="BN12">
            <v>13</v>
          </cell>
        </row>
        <row r="13">
          <cell r="AV13">
            <v>113</v>
          </cell>
          <cell r="AW13" t="str">
            <v>Whiteshell</v>
          </cell>
          <cell r="AX13">
            <v>0</v>
          </cell>
          <cell r="AY13">
            <v>0</v>
          </cell>
          <cell r="AZ13">
            <v>5</v>
          </cell>
          <cell r="BA13">
            <v>13</v>
          </cell>
          <cell r="BB13">
            <v>9</v>
          </cell>
          <cell r="BC13">
            <v>12</v>
          </cell>
          <cell r="BD13">
            <v>11</v>
          </cell>
          <cell r="BE13">
            <v>13</v>
          </cell>
          <cell r="BF13">
            <v>14</v>
          </cell>
          <cell r="BG13">
            <v>12</v>
          </cell>
          <cell r="BH13">
            <v>14</v>
          </cell>
          <cell r="BI13">
            <v>18</v>
          </cell>
          <cell r="BJ13">
            <v>20</v>
          </cell>
          <cell r="BK13">
            <v>20</v>
          </cell>
          <cell r="BL13">
            <v>18</v>
          </cell>
          <cell r="BM13">
            <v>179</v>
          </cell>
          <cell r="BN13">
            <v>2</v>
          </cell>
        </row>
        <row r="14">
          <cell r="AV14">
            <v>114</v>
          </cell>
          <cell r="AW14" t="str">
            <v>St. James-Assiniboia</v>
          </cell>
          <cell r="AX14">
            <v>0</v>
          </cell>
          <cell r="AY14">
            <v>0</v>
          </cell>
          <cell r="AZ14">
            <v>633</v>
          </cell>
          <cell r="BA14">
            <v>607</v>
          </cell>
          <cell r="BB14">
            <v>584</v>
          </cell>
          <cell r="BC14">
            <v>609</v>
          </cell>
          <cell r="BD14">
            <v>553</v>
          </cell>
          <cell r="BE14">
            <v>573</v>
          </cell>
          <cell r="BF14">
            <v>555</v>
          </cell>
          <cell r="BG14">
            <v>614</v>
          </cell>
          <cell r="BH14">
            <v>607</v>
          </cell>
          <cell r="BI14">
            <v>661</v>
          </cell>
          <cell r="BJ14">
            <v>681</v>
          </cell>
          <cell r="BK14">
            <v>738</v>
          </cell>
          <cell r="BL14">
            <v>890</v>
          </cell>
          <cell r="BM14">
            <v>8305</v>
          </cell>
          <cell r="BN14">
            <v>26</v>
          </cell>
        </row>
        <row r="15">
          <cell r="AV15">
            <v>118</v>
          </cell>
          <cell r="AW15" t="str">
            <v>Seven Oaks</v>
          </cell>
          <cell r="AX15">
            <v>9</v>
          </cell>
          <cell r="AY15">
            <v>0</v>
          </cell>
          <cell r="AZ15">
            <v>750</v>
          </cell>
          <cell r="BA15">
            <v>759</v>
          </cell>
          <cell r="BB15">
            <v>765</v>
          </cell>
          <cell r="BC15">
            <v>732</v>
          </cell>
          <cell r="BD15">
            <v>741</v>
          </cell>
          <cell r="BE15">
            <v>713</v>
          </cell>
          <cell r="BF15">
            <v>778</v>
          </cell>
          <cell r="BG15">
            <v>846</v>
          </cell>
          <cell r="BH15">
            <v>861</v>
          </cell>
          <cell r="BI15">
            <v>881</v>
          </cell>
          <cell r="BJ15">
            <v>941</v>
          </cell>
          <cell r="BK15">
            <v>855</v>
          </cell>
          <cell r="BL15">
            <v>1227</v>
          </cell>
          <cell r="BM15">
            <v>10858</v>
          </cell>
          <cell r="BN15">
            <v>21</v>
          </cell>
        </row>
        <row r="16">
          <cell r="AV16">
            <v>119</v>
          </cell>
          <cell r="AW16" t="str">
            <v>Brandon</v>
          </cell>
          <cell r="AX16">
            <v>78</v>
          </cell>
          <cell r="AY16">
            <v>0</v>
          </cell>
          <cell r="AZ16">
            <v>629</v>
          </cell>
          <cell r="BA16">
            <v>680</v>
          </cell>
          <cell r="BB16">
            <v>639</v>
          </cell>
          <cell r="BC16">
            <v>608</v>
          </cell>
          <cell r="BD16">
            <v>631</v>
          </cell>
          <cell r="BE16">
            <v>590</v>
          </cell>
          <cell r="BF16">
            <v>598</v>
          </cell>
          <cell r="BG16">
            <v>556</v>
          </cell>
          <cell r="BH16">
            <v>559</v>
          </cell>
          <cell r="BI16">
            <v>584</v>
          </cell>
          <cell r="BJ16">
            <v>623</v>
          </cell>
          <cell r="BK16">
            <v>593</v>
          </cell>
          <cell r="BL16">
            <v>961</v>
          </cell>
          <cell r="BM16">
            <v>8329</v>
          </cell>
          <cell r="BN16">
            <v>22</v>
          </cell>
        </row>
        <row r="17">
          <cell r="AV17">
            <v>120</v>
          </cell>
          <cell r="AW17" t="str">
            <v>Swan Valley</v>
          </cell>
          <cell r="AX17">
            <v>0</v>
          </cell>
          <cell r="AY17">
            <v>65</v>
          </cell>
          <cell r="AZ17">
            <v>127</v>
          </cell>
          <cell r="BA17">
            <v>116</v>
          </cell>
          <cell r="BB17">
            <v>105</v>
          </cell>
          <cell r="BC17">
            <v>115</v>
          </cell>
          <cell r="BD17">
            <v>115</v>
          </cell>
          <cell r="BE17">
            <v>91</v>
          </cell>
          <cell r="BF17">
            <v>116</v>
          </cell>
          <cell r="BG17">
            <v>99</v>
          </cell>
          <cell r="BH17">
            <v>112</v>
          </cell>
          <cell r="BI17">
            <v>124</v>
          </cell>
          <cell r="BJ17">
            <v>140</v>
          </cell>
          <cell r="BK17">
            <v>108</v>
          </cell>
          <cell r="BL17">
            <v>148</v>
          </cell>
          <cell r="BM17">
            <v>1581</v>
          </cell>
          <cell r="BN17">
            <v>9</v>
          </cell>
        </row>
        <row r="18">
          <cell r="AV18">
            <v>121</v>
          </cell>
          <cell r="AW18" t="str">
            <v>Portage La Prairie</v>
          </cell>
          <cell r="AX18">
            <v>19</v>
          </cell>
          <cell r="AY18">
            <v>0</v>
          </cell>
          <cell r="AZ18">
            <v>266</v>
          </cell>
          <cell r="BA18">
            <v>257</v>
          </cell>
          <cell r="BB18">
            <v>217</v>
          </cell>
          <cell r="BC18">
            <v>245</v>
          </cell>
          <cell r="BD18">
            <v>226</v>
          </cell>
          <cell r="BE18">
            <v>237</v>
          </cell>
          <cell r="BF18">
            <v>244</v>
          </cell>
          <cell r="BG18">
            <v>248</v>
          </cell>
          <cell r="BH18">
            <v>230</v>
          </cell>
          <cell r="BI18">
            <v>294</v>
          </cell>
          <cell r="BJ18">
            <v>292</v>
          </cell>
          <cell r="BK18">
            <v>246</v>
          </cell>
          <cell r="BL18">
            <v>287</v>
          </cell>
          <cell r="BM18">
            <v>3308</v>
          </cell>
          <cell r="BN18">
            <v>18</v>
          </cell>
        </row>
        <row r="19">
          <cell r="AV19">
            <v>123</v>
          </cell>
          <cell r="AW19" t="str">
            <v>Western</v>
          </cell>
          <cell r="AX19">
            <v>0</v>
          </cell>
          <cell r="AY19">
            <v>0</v>
          </cell>
          <cell r="AZ19">
            <v>142</v>
          </cell>
          <cell r="BA19">
            <v>122</v>
          </cell>
          <cell r="BB19">
            <v>131</v>
          </cell>
          <cell r="BC19">
            <v>115</v>
          </cell>
          <cell r="BD19">
            <v>131</v>
          </cell>
          <cell r="BE19">
            <v>112</v>
          </cell>
          <cell r="BF19">
            <v>137</v>
          </cell>
          <cell r="BG19">
            <v>120</v>
          </cell>
          <cell r="BH19">
            <v>145</v>
          </cell>
          <cell r="BI19">
            <v>129</v>
          </cell>
          <cell r="BJ19">
            <v>124</v>
          </cell>
          <cell r="BK19">
            <v>131</v>
          </cell>
          <cell r="BL19">
            <v>174</v>
          </cell>
          <cell r="BM19">
            <v>1713</v>
          </cell>
          <cell r="BN19">
            <v>4</v>
          </cell>
        </row>
        <row r="20">
          <cell r="AV20">
            <v>127</v>
          </cell>
          <cell r="AW20" t="str">
            <v>Pine Creek</v>
          </cell>
          <cell r="AX20">
            <v>0</v>
          </cell>
          <cell r="AY20">
            <v>0</v>
          </cell>
          <cell r="AZ20">
            <v>81</v>
          </cell>
          <cell r="BA20">
            <v>78</v>
          </cell>
          <cell r="BB20">
            <v>66</v>
          </cell>
          <cell r="BC20">
            <v>94</v>
          </cell>
          <cell r="BD20">
            <v>75</v>
          </cell>
          <cell r="BE20">
            <v>75</v>
          </cell>
          <cell r="BF20">
            <v>85</v>
          </cell>
          <cell r="BG20">
            <v>66</v>
          </cell>
          <cell r="BH20">
            <v>94</v>
          </cell>
          <cell r="BI20">
            <v>84</v>
          </cell>
          <cell r="BJ20">
            <v>107</v>
          </cell>
          <cell r="BK20">
            <v>93</v>
          </cell>
          <cell r="BL20">
            <v>102</v>
          </cell>
          <cell r="BM20">
            <v>1100</v>
          </cell>
          <cell r="BN20">
            <v>14</v>
          </cell>
        </row>
        <row r="21">
          <cell r="AV21">
            <v>128</v>
          </cell>
          <cell r="AW21" t="str">
            <v xml:space="preserve">Turtle River </v>
          </cell>
          <cell r="AX21">
            <v>0</v>
          </cell>
          <cell r="AY21">
            <v>0</v>
          </cell>
          <cell r="AZ21">
            <v>53</v>
          </cell>
          <cell r="BA21">
            <v>52</v>
          </cell>
          <cell r="BB21">
            <v>57</v>
          </cell>
          <cell r="BC21">
            <v>43</v>
          </cell>
          <cell r="BD21">
            <v>64</v>
          </cell>
          <cell r="BE21">
            <v>54</v>
          </cell>
          <cell r="BF21">
            <v>62</v>
          </cell>
          <cell r="BG21">
            <v>63</v>
          </cell>
          <cell r="BH21">
            <v>59</v>
          </cell>
          <cell r="BI21">
            <v>66</v>
          </cell>
          <cell r="BJ21">
            <v>57</v>
          </cell>
          <cell r="BK21">
            <v>49</v>
          </cell>
          <cell r="BL21">
            <v>50</v>
          </cell>
          <cell r="BM21">
            <v>729</v>
          </cell>
          <cell r="BN21">
            <v>7</v>
          </cell>
        </row>
        <row r="22">
          <cell r="AV22">
            <v>136</v>
          </cell>
          <cell r="AW22" t="str">
            <v>Seine River</v>
          </cell>
          <cell r="AX22">
            <v>0</v>
          </cell>
          <cell r="AY22">
            <v>0</v>
          </cell>
          <cell r="AZ22">
            <v>361</v>
          </cell>
          <cell r="BA22">
            <v>304</v>
          </cell>
          <cell r="BB22">
            <v>312</v>
          </cell>
          <cell r="BC22">
            <v>319</v>
          </cell>
          <cell r="BD22">
            <v>321</v>
          </cell>
          <cell r="BE22">
            <v>330</v>
          </cell>
          <cell r="BF22">
            <v>324</v>
          </cell>
          <cell r="BG22">
            <v>340</v>
          </cell>
          <cell r="BH22">
            <v>314</v>
          </cell>
          <cell r="BI22">
            <v>300</v>
          </cell>
          <cell r="BJ22">
            <v>292</v>
          </cell>
          <cell r="BK22">
            <v>272</v>
          </cell>
          <cell r="BL22">
            <v>308</v>
          </cell>
          <cell r="BM22">
            <v>4097</v>
          </cell>
          <cell r="BN22">
            <v>15</v>
          </cell>
        </row>
        <row r="23">
          <cell r="AV23">
            <v>140</v>
          </cell>
          <cell r="AW23" t="str">
            <v>Division Scolaire Franco-Manitobaine (D.S.F.M.)</v>
          </cell>
          <cell r="AX23">
            <v>0</v>
          </cell>
          <cell r="AY23">
            <v>0</v>
          </cell>
          <cell r="AZ23">
            <v>495</v>
          </cell>
          <cell r="BA23">
            <v>504</v>
          </cell>
          <cell r="BB23">
            <v>474</v>
          </cell>
          <cell r="BC23">
            <v>397</v>
          </cell>
          <cell r="BD23">
            <v>412</v>
          </cell>
          <cell r="BE23">
            <v>428</v>
          </cell>
          <cell r="BF23">
            <v>378</v>
          </cell>
          <cell r="BG23">
            <v>429</v>
          </cell>
          <cell r="BH23">
            <v>379</v>
          </cell>
          <cell r="BI23">
            <v>337</v>
          </cell>
          <cell r="BJ23">
            <v>336</v>
          </cell>
          <cell r="BK23">
            <v>305</v>
          </cell>
          <cell r="BL23">
            <v>327</v>
          </cell>
          <cell r="BM23">
            <v>5201</v>
          </cell>
          <cell r="BN23">
            <v>24</v>
          </cell>
        </row>
        <row r="24">
          <cell r="AV24">
            <v>141</v>
          </cell>
          <cell r="AW24" t="str">
            <v>Turtle Mountain</v>
          </cell>
          <cell r="AX24">
            <v>0</v>
          </cell>
          <cell r="AY24">
            <v>0</v>
          </cell>
          <cell r="AZ24">
            <v>77</v>
          </cell>
          <cell r="BA24">
            <v>90</v>
          </cell>
          <cell r="BB24">
            <v>76</v>
          </cell>
          <cell r="BC24">
            <v>65</v>
          </cell>
          <cell r="BD24">
            <v>91</v>
          </cell>
          <cell r="BE24">
            <v>69</v>
          </cell>
          <cell r="BF24">
            <v>67</v>
          </cell>
          <cell r="BG24">
            <v>71</v>
          </cell>
          <cell r="BH24">
            <v>67</v>
          </cell>
          <cell r="BI24">
            <v>89</v>
          </cell>
          <cell r="BJ24">
            <v>73</v>
          </cell>
          <cell r="BK24">
            <v>86</v>
          </cell>
          <cell r="BL24">
            <v>98</v>
          </cell>
          <cell r="BM24">
            <v>1019</v>
          </cell>
          <cell r="BN24">
            <v>7</v>
          </cell>
        </row>
        <row r="25">
          <cell r="AV25">
            <v>144</v>
          </cell>
          <cell r="AW25" t="str">
            <v>Evergreen</v>
          </cell>
          <cell r="AX25">
            <v>0</v>
          </cell>
          <cell r="AY25">
            <v>0</v>
          </cell>
          <cell r="AZ25">
            <v>103</v>
          </cell>
          <cell r="BA25">
            <v>108</v>
          </cell>
          <cell r="BB25">
            <v>110</v>
          </cell>
          <cell r="BC25">
            <v>114</v>
          </cell>
          <cell r="BD25">
            <v>104</v>
          </cell>
          <cell r="BE25">
            <v>96</v>
          </cell>
          <cell r="BF25">
            <v>122</v>
          </cell>
          <cell r="BG25">
            <v>129</v>
          </cell>
          <cell r="BH25">
            <v>127</v>
          </cell>
          <cell r="BI25">
            <v>136</v>
          </cell>
          <cell r="BJ25">
            <v>122</v>
          </cell>
          <cell r="BK25">
            <v>136</v>
          </cell>
          <cell r="BL25">
            <v>137</v>
          </cell>
          <cell r="BM25">
            <v>1544</v>
          </cell>
          <cell r="BN25">
            <v>8</v>
          </cell>
        </row>
        <row r="26">
          <cell r="AV26">
            <v>149</v>
          </cell>
          <cell r="AW26" t="str">
            <v>Lakeshore</v>
          </cell>
          <cell r="AX26">
            <v>0</v>
          </cell>
          <cell r="AY26">
            <v>0</v>
          </cell>
          <cell r="AZ26">
            <v>76</v>
          </cell>
          <cell r="BA26">
            <v>86</v>
          </cell>
          <cell r="BB26">
            <v>94</v>
          </cell>
          <cell r="BC26">
            <v>86</v>
          </cell>
          <cell r="BD26">
            <v>66</v>
          </cell>
          <cell r="BE26">
            <v>82</v>
          </cell>
          <cell r="BF26">
            <v>88</v>
          </cell>
          <cell r="BG26">
            <v>82</v>
          </cell>
          <cell r="BH26">
            <v>83</v>
          </cell>
          <cell r="BI26">
            <v>132</v>
          </cell>
          <cell r="BJ26">
            <v>98</v>
          </cell>
          <cell r="BK26">
            <v>115</v>
          </cell>
          <cell r="BL26">
            <v>107</v>
          </cell>
          <cell r="BM26">
            <v>1195</v>
          </cell>
          <cell r="BN26">
            <v>10</v>
          </cell>
        </row>
        <row r="27">
          <cell r="AV27">
            <v>150</v>
          </cell>
          <cell r="AW27" t="str">
            <v>Flin Flon</v>
          </cell>
          <cell r="AX27">
            <v>0</v>
          </cell>
          <cell r="AY27">
            <v>0</v>
          </cell>
          <cell r="AZ27">
            <v>70</v>
          </cell>
          <cell r="BA27">
            <v>87</v>
          </cell>
          <cell r="BB27">
            <v>68</v>
          </cell>
          <cell r="BC27">
            <v>67</v>
          </cell>
          <cell r="BD27">
            <v>70</v>
          </cell>
          <cell r="BE27">
            <v>74</v>
          </cell>
          <cell r="BF27">
            <v>70</v>
          </cell>
          <cell r="BG27">
            <v>56</v>
          </cell>
          <cell r="BH27">
            <v>88</v>
          </cell>
          <cell r="BI27">
            <v>75</v>
          </cell>
          <cell r="BJ27">
            <v>59</v>
          </cell>
          <cell r="BK27">
            <v>84</v>
          </cell>
          <cell r="BL27">
            <v>133</v>
          </cell>
          <cell r="BM27">
            <v>1001</v>
          </cell>
          <cell r="BN27">
            <v>4</v>
          </cell>
        </row>
        <row r="28">
          <cell r="AV28">
            <v>151</v>
          </cell>
          <cell r="AW28" t="str">
            <v>Winnipeg</v>
          </cell>
          <cell r="AX28">
            <v>468</v>
          </cell>
          <cell r="AY28">
            <v>1789</v>
          </cell>
          <cell r="AZ28">
            <v>2305</v>
          </cell>
          <cell r="BA28">
            <v>2350</v>
          </cell>
          <cell r="BB28">
            <v>2280</v>
          </cell>
          <cell r="BC28">
            <v>2188</v>
          </cell>
          <cell r="BD28">
            <v>2169</v>
          </cell>
          <cell r="BE28">
            <v>2224</v>
          </cell>
          <cell r="BF28">
            <v>2184</v>
          </cell>
          <cell r="BG28">
            <v>2093</v>
          </cell>
          <cell r="BH28">
            <v>2197</v>
          </cell>
          <cell r="BI28">
            <v>2408</v>
          </cell>
          <cell r="BJ28">
            <v>2415</v>
          </cell>
          <cell r="BK28">
            <v>2547</v>
          </cell>
          <cell r="BL28">
            <v>3559</v>
          </cell>
          <cell r="BM28">
            <v>33176</v>
          </cell>
          <cell r="BN28">
            <v>79</v>
          </cell>
        </row>
        <row r="29">
          <cell r="AV29">
            <v>153</v>
          </cell>
          <cell r="AW29" t="str">
            <v>Beautiful Plains</v>
          </cell>
          <cell r="AX29">
            <v>0</v>
          </cell>
          <cell r="AY29">
            <v>0</v>
          </cell>
          <cell r="AZ29">
            <v>110</v>
          </cell>
          <cell r="BA29">
            <v>120</v>
          </cell>
          <cell r="BB29">
            <v>123</v>
          </cell>
          <cell r="BC29">
            <v>108</v>
          </cell>
          <cell r="BD29">
            <v>127</v>
          </cell>
          <cell r="BE29">
            <v>123</v>
          </cell>
          <cell r="BF29">
            <v>130</v>
          </cell>
          <cell r="BG29">
            <v>122</v>
          </cell>
          <cell r="BH29">
            <v>111</v>
          </cell>
          <cell r="BI29">
            <v>118</v>
          </cell>
          <cell r="BJ29">
            <v>127</v>
          </cell>
          <cell r="BK29">
            <v>107</v>
          </cell>
          <cell r="BL29">
            <v>112</v>
          </cell>
          <cell r="BM29">
            <v>1538</v>
          </cell>
          <cell r="BN29">
            <v>14</v>
          </cell>
        </row>
        <row r="30">
          <cell r="AV30">
            <v>154</v>
          </cell>
          <cell r="AW30" t="str">
            <v>Lord Selkirk</v>
          </cell>
          <cell r="AX30">
            <v>0</v>
          </cell>
          <cell r="AY30">
            <v>0</v>
          </cell>
          <cell r="AZ30">
            <v>260</v>
          </cell>
          <cell r="BA30">
            <v>290</v>
          </cell>
          <cell r="BB30">
            <v>285</v>
          </cell>
          <cell r="BC30">
            <v>283</v>
          </cell>
          <cell r="BD30">
            <v>299</v>
          </cell>
          <cell r="BE30">
            <v>305</v>
          </cell>
          <cell r="BF30">
            <v>334</v>
          </cell>
          <cell r="BG30">
            <v>313</v>
          </cell>
          <cell r="BH30">
            <v>349</v>
          </cell>
          <cell r="BI30">
            <v>325</v>
          </cell>
          <cell r="BJ30">
            <v>370</v>
          </cell>
          <cell r="BK30">
            <v>388</v>
          </cell>
          <cell r="BL30">
            <v>456</v>
          </cell>
          <cell r="BM30">
            <v>4257</v>
          </cell>
          <cell r="BN30">
            <v>15</v>
          </cell>
        </row>
        <row r="31">
          <cell r="AV31">
            <v>155</v>
          </cell>
          <cell r="AW31" t="str">
            <v>Interlake</v>
          </cell>
          <cell r="AX31">
            <v>0</v>
          </cell>
          <cell r="AY31">
            <v>0</v>
          </cell>
          <cell r="AZ31">
            <v>224</v>
          </cell>
          <cell r="BA31">
            <v>204</v>
          </cell>
          <cell r="BB31">
            <v>200</v>
          </cell>
          <cell r="BC31">
            <v>211</v>
          </cell>
          <cell r="BD31">
            <v>213</v>
          </cell>
          <cell r="BE31">
            <v>197</v>
          </cell>
          <cell r="BF31">
            <v>215</v>
          </cell>
          <cell r="BG31">
            <v>212</v>
          </cell>
          <cell r="BH31">
            <v>185</v>
          </cell>
          <cell r="BI31">
            <v>219</v>
          </cell>
          <cell r="BJ31">
            <v>235</v>
          </cell>
          <cell r="BK31">
            <v>216</v>
          </cell>
          <cell r="BL31">
            <v>284</v>
          </cell>
          <cell r="BM31">
            <v>2815</v>
          </cell>
          <cell r="BN31">
            <v>21</v>
          </cell>
        </row>
        <row r="32">
          <cell r="AV32">
            <v>156</v>
          </cell>
          <cell r="AW32" t="str">
            <v>Rolling River</v>
          </cell>
          <cell r="AX32">
            <v>0</v>
          </cell>
          <cell r="AY32">
            <v>0</v>
          </cell>
          <cell r="AZ32">
            <v>141</v>
          </cell>
          <cell r="BA32">
            <v>153</v>
          </cell>
          <cell r="BB32">
            <v>119</v>
          </cell>
          <cell r="BC32">
            <v>141</v>
          </cell>
          <cell r="BD32">
            <v>113</v>
          </cell>
          <cell r="BE32">
            <v>127</v>
          </cell>
          <cell r="BF32">
            <v>131</v>
          </cell>
          <cell r="BG32">
            <v>123</v>
          </cell>
          <cell r="BH32">
            <v>134</v>
          </cell>
          <cell r="BI32">
            <v>116</v>
          </cell>
          <cell r="BJ32">
            <v>134</v>
          </cell>
          <cell r="BK32">
            <v>133</v>
          </cell>
          <cell r="BL32">
            <v>133</v>
          </cell>
          <cell r="BM32">
            <v>1698</v>
          </cell>
          <cell r="BN32">
            <v>16</v>
          </cell>
        </row>
        <row r="33">
          <cell r="AV33">
            <v>171</v>
          </cell>
          <cell r="AW33" t="str">
            <v>Kelsey</v>
          </cell>
          <cell r="AX33">
            <v>0</v>
          </cell>
          <cell r="AY33">
            <v>0</v>
          </cell>
          <cell r="AZ33">
            <v>120</v>
          </cell>
          <cell r="BA33">
            <v>153</v>
          </cell>
          <cell r="BB33">
            <v>120</v>
          </cell>
          <cell r="BC33">
            <v>118</v>
          </cell>
          <cell r="BD33">
            <v>120</v>
          </cell>
          <cell r="BE33">
            <v>111</v>
          </cell>
          <cell r="BF33">
            <v>117</v>
          </cell>
          <cell r="BG33">
            <v>135</v>
          </cell>
          <cell r="BH33">
            <v>128</v>
          </cell>
          <cell r="BI33">
            <v>146</v>
          </cell>
          <cell r="BJ33">
            <v>145</v>
          </cell>
          <cell r="BK33">
            <v>107</v>
          </cell>
          <cell r="BL33">
            <v>112</v>
          </cell>
          <cell r="BM33">
            <v>1632</v>
          </cell>
          <cell r="BN33">
            <v>5</v>
          </cell>
        </row>
        <row r="34">
          <cell r="AV34">
            <v>174</v>
          </cell>
          <cell r="AW34" t="str">
            <v xml:space="preserve">Hanover </v>
          </cell>
          <cell r="AX34">
            <v>0</v>
          </cell>
          <cell r="AY34">
            <v>0</v>
          </cell>
          <cell r="AZ34">
            <v>668</v>
          </cell>
          <cell r="BA34">
            <v>618</v>
          </cell>
          <cell r="BB34">
            <v>591</v>
          </cell>
          <cell r="BC34">
            <v>598</v>
          </cell>
          <cell r="BD34">
            <v>550</v>
          </cell>
          <cell r="BE34">
            <v>561</v>
          </cell>
          <cell r="BF34">
            <v>564</v>
          </cell>
          <cell r="BG34">
            <v>578</v>
          </cell>
          <cell r="BH34">
            <v>552</v>
          </cell>
          <cell r="BI34">
            <v>576</v>
          </cell>
          <cell r="BJ34">
            <v>644</v>
          </cell>
          <cell r="BK34">
            <v>622</v>
          </cell>
          <cell r="BL34">
            <v>599</v>
          </cell>
          <cell r="BM34">
            <v>7721</v>
          </cell>
          <cell r="BN34">
            <v>18</v>
          </cell>
        </row>
        <row r="35">
          <cell r="AV35">
            <v>185</v>
          </cell>
          <cell r="AW35" t="str">
            <v xml:space="preserve">Border Land </v>
          </cell>
          <cell r="AX35">
            <v>0</v>
          </cell>
          <cell r="AY35">
            <v>0</v>
          </cell>
          <cell r="AZ35">
            <v>141</v>
          </cell>
          <cell r="BA35">
            <v>151</v>
          </cell>
          <cell r="BB35">
            <v>177</v>
          </cell>
          <cell r="BC35">
            <v>172</v>
          </cell>
          <cell r="BD35">
            <v>151</v>
          </cell>
          <cell r="BE35">
            <v>180</v>
          </cell>
          <cell r="BF35">
            <v>161</v>
          </cell>
          <cell r="BG35">
            <v>179</v>
          </cell>
          <cell r="BH35">
            <v>153</v>
          </cell>
          <cell r="BI35">
            <v>199</v>
          </cell>
          <cell r="BJ35">
            <v>188</v>
          </cell>
          <cell r="BK35">
            <v>192</v>
          </cell>
          <cell r="BL35">
            <v>228</v>
          </cell>
          <cell r="BM35">
            <v>2272</v>
          </cell>
          <cell r="BN35">
            <v>15</v>
          </cell>
        </row>
        <row r="36">
          <cell r="AV36">
            <v>186</v>
          </cell>
          <cell r="AW36" t="str">
            <v>Louis Riel</v>
          </cell>
          <cell r="AX36">
            <v>215</v>
          </cell>
          <cell r="AY36">
            <v>0</v>
          </cell>
          <cell r="AZ36">
            <v>995</v>
          </cell>
          <cell r="BA36">
            <v>1056</v>
          </cell>
          <cell r="BB36">
            <v>1040</v>
          </cell>
          <cell r="BC36">
            <v>1007</v>
          </cell>
          <cell r="BD36">
            <v>1033</v>
          </cell>
          <cell r="BE36">
            <v>1023</v>
          </cell>
          <cell r="BF36">
            <v>1042</v>
          </cell>
          <cell r="BG36">
            <v>1031</v>
          </cell>
          <cell r="BH36">
            <v>1087</v>
          </cell>
          <cell r="BI36">
            <v>1048</v>
          </cell>
          <cell r="BJ36">
            <v>1082</v>
          </cell>
          <cell r="BK36">
            <v>1157</v>
          </cell>
          <cell r="BL36">
            <v>1527</v>
          </cell>
          <cell r="BM36">
            <v>14343</v>
          </cell>
          <cell r="BN36">
            <v>39</v>
          </cell>
        </row>
        <row r="37">
          <cell r="AV37">
            <v>187</v>
          </cell>
          <cell r="AW37" t="str">
            <v>Mountain View</v>
          </cell>
          <cell r="AX37">
            <v>0</v>
          </cell>
          <cell r="AY37">
            <v>0</v>
          </cell>
          <cell r="AZ37">
            <v>241</v>
          </cell>
          <cell r="BA37">
            <v>219</v>
          </cell>
          <cell r="BB37">
            <v>246</v>
          </cell>
          <cell r="BC37">
            <v>222</v>
          </cell>
          <cell r="BD37">
            <v>207</v>
          </cell>
          <cell r="BE37">
            <v>210</v>
          </cell>
          <cell r="BF37">
            <v>229</v>
          </cell>
          <cell r="BG37">
            <v>212</v>
          </cell>
          <cell r="BH37">
            <v>215</v>
          </cell>
          <cell r="BI37">
            <v>308</v>
          </cell>
          <cell r="BJ37">
            <v>319</v>
          </cell>
          <cell r="BK37">
            <v>277</v>
          </cell>
          <cell r="BL37">
            <v>320</v>
          </cell>
          <cell r="BM37">
            <v>3225</v>
          </cell>
          <cell r="BN37">
            <v>16</v>
          </cell>
        </row>
        <row r="38">
          <cell r="AV38">
            <v>188</v>
          </cell>
          <cell r="AW38" t="str">
            <v>Pembina Trails</v>
          </cell>
          <cell r="AX38">
            <v>12</v>
          </cell>
          <cell r="AY38">
            <v>0</v>
          </cell>
          <cell r="AZ38">
            <v>848</v>
          </cell>
          <cell r="BA38">
            <v>907</v>
          </cell>
          <cell r="BB38">
            <v>893</v>
          </cell>
          <cell r="BC38">
            <v>915</v>
          </cell>
          <cell r="BD38">
            <v>950</v>
          </cell>
          <cell r="BE38">
            <v>945</v>
          </cell>
          <cell r="BF38">
            <v>928</v>
          </cell>
          <cell r="BG38">
            <v>963</v>
          </cell>
          <cell r="BH38">
            <v>938</v>
          </cell>
          <cell r="BI38">
            <v>1041</v>
          </cell>
          <cell r="BJ38">
            <v>965</v>
          </cell>
          <cell r="BK38">
            <v>1074</v>
          </cell>
          <cell r="BL38">
            <v>1330</v>
          </cell>
          <cell r="BM38">
            <v>12709</v>
          </cell>
          <cell r="BN38">
            <v>33</v>
          </cell>
        </row>
        <row r="39">
          <cell r="AV39">
            <v>189</v>
          </cell>
          <cell r="AW39" t="str">
            <v>Sunrise</v>
          </cell>
          <cell r="AX39">
            <v>50</v>
          </cell>
          <cell r="AY39">
            <v>0</v>
          </cell>
          <cell r="AZ39">
            <v>316</v>
          </cell>
          <cell r="BA39">
            <v>340</v>
          </cell>
          <cell r="BB39">
            <v>323</v>
          </cell>
          <cell r="BC39">
            <v>321</v>
          </cell>
          <cell r="BD39">
            <v>340</v>
          </cell>
          <cell r="BE39">
            <v>351</v>
          </cell>
          <cell r="BF39">
            <v>362</v>
          </cell>
          <cell r="BG39">
            <v>369</v>
          </cell>
          <cell r="BH39">
            <v>399</v>
          </cell>
          <cell r="BI39">
            <v>370</v>
          </cell>
          <cell r="BJ39">
            <v>342</v>
          </cell>
          <cell r="BK39">
            <v>319</v>
          </cell>
          <cell r="BL39">
            <v>363</v>
          </cell>
          <cell r="BM39">
            <v>4565</v>
          </cell>
          <cell r="BN39">
            <v>20</v>
          </cell>
        </row>
        <row r="40">
          <cell r="AV40">
            <v>190</v>
          </cell>
          <cell r="AW40" t="str">
            <v>Red River Valley</v>
          </cell>
          <cell r="AX40">
            <v>0</v>
          </cell>
          <cell r="AY40">
            <v>0</v>
          </cell>
          <cell r="AZ40">
            <v>152</v>
          </cell>
          <cell r="BA40">
            <v>162</v>
          </cell>
          <cell r="BB40">
            <v>133</v>
          </cell>
          <cell r="BC40">
            <v>136</v>
          </cell>
          <cell r="BD40">
            <v>150</v>
          </cell>
          <cell r="BE40">
            <v>172</v>
          </cell>
          <cell r="BF40">
            <v>158</v>
          </cell>
          <cell r="BG40">
            <v>164</v>
          </cell>
          <cell r="BH40">
            <v>165</v>
          </cell>
          <cell r="BI40">
            <v>149</v>
          </cell>
          <cell r="BJ40">
            <v>168</v>
          </cell>
          <cell r="BK40">
            <v>178</v>
          </cell>
          <cell r="BL40">
            <v>163</v>
          </cell>
          <cell r="BM40">
            <v>2050</v>
          </cell>
          <cell r="BN40">
            <v>15</v>
          </cell>
        </row>
        <row r="41">
          <cell r="AV41">
            <v>191</v>
          </cell>
          <cell r="AW41" t="str">
            <v>Southwest Horizon</v>
          </cell>
          <cell r="AX41">
            <v>0</v>
          </cell>
          <cell r="AY41">
            <v>0</v>
          </cell>
          <cell r="AZ41">
            <v>119</v>
          </cell>
          <cell r="BA41">
            <v>143</v>
          </cell>
          <cell r="BB41">
            <v>122</v>
          </cell>
          <cell r="BC41">
            <v>111</v>
          </cell>
          <cell r="BD41">
            <v>134</v>
          </cell>
          <cell r="BE41">
            <v>127</v>
          </cell>
          <cell r="BF41">
            <v>121</v>
          </cell>
          <cell r="BG41">
            <v>115</v>
          </cell>
          <cell r="BH41">
            <v>137</v>
          </cell>
          <cell r="BI41">
            <v>111</v>
          </cell>
          <cell r="BJ41">
            <v>128</v>
          </cell>
          <cell r="BK41">
            <v>124</v>
          </cell>
          <cell r="BL41">
            <v>123</v>
          </cell>
          <cell r="BM41">
            <v>1615</v>
          </cell>
          <cell r="BN41">
            <v>12</v>
          </cell>
        </row>
        <row r="42">
          <cell r="AV42">
            <v>192</v>
          </cell>
          <cell r="AW42" t="str">
            <v>Frontier</v>
          </cell>
          <cell r="AX42">
            <v>1</v>
          </cell>
          <cell r="AY42">
            <v>495</v>
          </cell>
          <cell r="AZ42">
            <v>589</v>
          </cell>
          <cell r="BA42">
            <v>577</v>
          </cell>
          <cell r="BB42">
            <v>530</v>
          </cell>
          <cell r="BC42">
            <v>499</v>
          </cell>
          <cell r="BD42">
            <v>513</v>
          </cell>
          <cell r="BE42">
            <v>444</v>
          </cell>
          <cell r="BF42">
            <v>433</v>
          </cell>
          <cell r="BG42">
            <v>451</v>
          </cell>
          <cell r="BH42">
            <v>469</v>
          </cell>
          <cell r="BI42">
            <v>547</v>
          </cell>
          <cell r="BJ42">
            <v>518</v>
          </cell>
          <cell r="BK42">
            <v>336</v>
          </cell>
          <cell r="BL42">
            <v>302</v>
          </cell>
          <cell r="BM42">
            <v>6704</v>
          </cell>
          <cell r="BN42">
            <v>40</v>
          </cell>
        </row>
        <row r="43">
          <cell r="AV43">
            <v>193</v>
          </cell>
          <cell r="AW43" t="str">
            <v>Prairie Spirit</v>
          </cell>
          <cell r="AX43">
            <v>0</v>
          </cell>
          <cell r="AY43">
            <v>0</v>
          </cell>
          <cell r="AZ43">
            <v>162</v>
          </cell>
          <cell r="BA43">
            <v>149</v>
          </cell>
          <cell r="BB43">
            <v>173</v>
          </cell>
          <cell r="BC43">
            <v>141</v>
          </cell>
          <cell r="BD43">
            <v>165</v>
          </cell>
          <cell r="BE43">
            <v>125</v>
          </cell>
          <cell r="BF43">
            <v>169</v>
          </cell>
          <cell r="BG43">
            <v>160</v>
          </cell>
          <cell r="BH43">
            <v>159</v>
          </cell>
          <cell r="BI43">
            <v>170</v>
          </cell>
          <cell r="BJ43">
            <v>174</v>
          </cell>
          <cell r="BK43">
            <v>170</v>
          </cell>
          <cell r="BL43">
            <v>165</v>
          </cell>
          <cell r="BM43">
            <v>2082</v>
          </cell>
          <cell r="BN43">
            <v>29</v>
          </cell>
        </row>
        <row r="44">
          <cell r="AV44">
            <v>194</v>
          </cell>
          <cell r="AW44" t="str">
            <v>Park West</v>
          </cell>
          <cell r="AX44">
            <v>0</v>
          </cell>
          <cell r="AY44">
            <v>0</v>
          </cell>
          <cell r="AZ44">
            <v>148</v>
          </cell>
          <cell r="BA44">
            <v>162</v>
          </cell>
          <cell r="BB44">
            <v>137</v>
          </cell>
          <cell r="BC44">
            <v>150</v>
          </cell>
          <cell r="BD44">
            <v>150</v>
          </cell>
          <cell r="BE44">
            <v>147</v>
          </cell>
          <cell r="BF44">
            <v>131</v>
          </cell>
          <cell r="BG44">
            <v>141</v>
          </cell>
          <cell r="BH44">
            <v>154</v>
          </cell>
          <cell r="BI44">
            <v>208</v>
          </cell>
          <cell r="BJ44">
            <v>185</v>
          </cell>
          <cell r="BK44">
            <v>181</v>
          </cell>
          <cell r="BL44">
            <v>181</v>
          </cell>
          <cell r="BM44">
            <v>2075</v>
          </cell>
          <cell r="BN44">
            <v>14</v>
          </cell>
        </row>
        <row r="45">
          <cell r="AV45">
            <v>195</v>
          </cell>
          <cell r="AW45" t="str">
            <v>Prairie Rose</v>
          </cell>
          <cell r="AX45">
            <v>2</v>
          </cell>
          <cell r="AY45">
            <v>0</v>
          </cell>
          <cell r="AZ45">
            <v>204</v>
          </cell>
          <cell r="BA45">
            <v>177</v>
          </cell>
          <cell r="BB45">
            <v>181</v>
          </cell>
          <cell r="BC45">
            <v>156</v>
          </cell>
          <cell r="BD45">
            <v>156</v>
          </cell>
          <cell r="BE45">
            <v>163</v>
          </cell>
          <cell r="BF45">
            <v>160</v>
          </cell>
          <cell r="BG45">
            <v>184</v>
          </cell>
          <cell r="BH45">
            <v>134</v>
          </cell>
          <cell r="BI45">
            <v>149</v>
          </cell>
          <cell r="BJ45">
            <v>160</v>
          </cell>
          <cell r="BK45">
            <v>154</v>
          </cell>
          <cell r="BL45">
            <v>144</v>
          </cell>
          <cell r="BM45">
            <v>2124</v>
          </cell>
          <cell r="BN45">
            <v>25</v>
          </cell>
        </row>
        <row r="46">
          <cell r="AV46">
            <v>196</v>
          </cell>
          <cell r="AW46" t="str">
            <v>River East Transcona</v>
          </cell>
          <cell r="AX46">
            <v>37</v>
          </cell>
          <cell r="AY46">
            <v>0</v>
          </cell>
          <cell r="AZ46">
            <v>1046</v>
          </cell>
          <cell r="BA46">
            <v>1161</v>
          </cell>
          <cell r="BB46">
            <v>1173</v>
          </cell>
          <cell r="BC46">
            <v>1047</v>
          </cell>
          <cell r="BD46">
            <v>1095</v>
          </cell>
          <cell r="BE46">
            <v>1164</v>
          </cell>
          <cell r="BF46">
            <v>1143</v>
          </cell>
          <cell r="BG46">
            <v>1209</v>
          </cell>
          <cell r="BH46">
            <v>1245</v>
          </cell>
          <cell r="BI46">
            <v>1345</v>
          </cell>
          <cell r="BJ46">
            <v>1373</v>
          </cell>
          <cell r="BK46">
            <v>1486</v>
          </cell>
          <cell r="BL46">
            <v>1582</v>
          </cell>
          <cell r="BM46">
            <v>16106</v>
          </cell>
          <cell r="BN46">
            <v>42</v>
          </cell>
        </row>
      </sheetData>
      <sheetData sheetId="43" refreshError="1">
        <row r="10">
          <cell r="B10">
            <v>1077</v>
          </cell>
          <cell r="C10" t="str">
            <v>Calvin Christian School</v>
          </cell>
          <cell r="D10">
            <v>0</v>
          </cell>
          <cell r="E10">
            <v>0</v>
          </cell>
          <cell r="F10">
            <v>37</v>
          </cell>
          <cell r="G10">
            <v>38</v>
          </cell>
          <cell r="H10">
            <v>44</v>
          </cell>
          <cell r="I10">
            <v>41</v>
          </cell>
          <cell r="J10">
            <v>35</v>
          </cell>
          <cell r="K10">
            <v>53</v>
          </cell>
          <cell r="L10">
            <v>43</v>
          </cell>
          <cell r="M10">
            <v>43</v>
          </cell>
          <cell r="N10">
            <v>48</v>
          </cell>
          <cell r="O10">
            <v>45</v>
          </cell>
          <cell r="P10">
            <v>24</v>
          </cell>
          <cell r="Q10">
            <v>46</v>
          </cell>
          <cell r="R10">
            <v>31</v>
          </cell>
          <cell r="S10">
            <v>528</v>
          </cell>
        </row>
        <row r="11">
          <cell r="B11">
            <v>1087</v>
          </cell>
          <cell r="C11" t="str">
            <v>St. Alphonsus School</v>
          </cell>
          <cell r="D11">
            <v>0</v>
          </cell>
          <cell r="E11">
            <v>0</v>
          </cell>
          <cell r="F11">
            <v>23</v>
          </cell>
          <cell r="G11">
            <v>25</v>
          </cell>
          <cell r="H11">
            <v>27</v>
          </cell>
          <cell r="I11">
            <v>26</v>
          </cell>
          <cell r="J11">
            <v>24</v>
          </cell>
          <cell r="K11">
            <v>26</v>
          </cell>
          <cell r="L11">
            <v>28</v>
          </cell>
          <cell r="M11">
            <v>24</v>
          </cell>
          <cell r="N11">
            <v>25</v>
          </cell>
          <cell r="O11">
            <v>0</v>
          </cell>
          <cell r="P11">
            <v>0</v>
          </cell>
          <cell r="Q11">
            <v>0</v>
          </cell>
          <cell r="R11">
            <v>0</v>
          </cell>
          <cell r="S11">
            <v>228</v>
          </cell>
        </row>
        <row r="12">
          <cell r="B12">
            <v>1101</v>
          </cell>
          <cell r="C12" t="str">
            <v>Mennonite Brethren Collegiate Inst.</v>
          </cell>
          <cell r="D12">
            <v>0</v>
          </cell>
          <cell r="E12">
            <v>0</v>
          </cell>
          <cell r="F12">
            <v>0</v>
          </cell>
          <cell r="G12">
            <v>0</v>
          </cell>
          <cell r="H12">
            <v>0</v>
          </cell>
          <cell r="I12">
            <v>0</v>
          </cell>
          <cell r="J12">
            <v>0</v>
          </cell>
          <cell r="K12">
            <v>0</v>
          </cell>
          <cell r="L12">
            <v>39</v>
          </cell>
          <cell r="M12">
            <v>58</v>
          </cell>
          <cell r="N12">
            <v>74</v>
          </cell>
          <cell r="O12">
            <v>106</v>
          </cell>
          <cell r="P12">
            <v>81</v>
          </cell>
          <cell r="Q12">
            <v>90</v>
          </cell>
          <cell r="R12">
            <v>91</v>
          </cell>
          <cell r="S12">
            <v>539</v>
          </cell>
        </row>
        <row r="13">
          <cell r="B13">
            <v>1148</v>
          </cell>
          <cell r="C13" t="str">
            <v>Christian Heritage School</v>
          </cell>
          <cell r="D13">
            <v>0</v>
          </cell>
          <cell r="E13">
            <v>0</v>
          </cell>
          <cell r="F13">
            <v>17</v>
          </cell>
          <cell r="G13">
            <v>17</v>
          </cell>
          <cell r="H13">
            <v>17</v>
          </cell>
          <cell r="I13">
            <v>15</v>
          </cell>
          <cell r="J13">
            <v>13</v>
          </cell>
          <cell r="K13">
            <v>11</v>
          </cell>
          <cell r="L13">
            <v>18</v>
          </cell>
          <cell r="M13">
            <v>14</v>
          </cell>
          <cell r="N13">
            <v>17</v>
          </cell>
          <cell r="O13">
            <v>0</v>
          </cell>
          <cell r="P13">
            <v>0</v>
          </cell>
          <cell r="Q13">
            <v>0</v>
          </cell>
          <cell r="R13">
            <v>0</v>
          </cell>
          <cell r="S13">
            <v>139</v>
          </cell>
        </row>
        <row r="14">
          <cell r="B14">
            <v>1155</v>
          </cell>
          <cell r="C14" t="str">
            <v>St. John's-Ravenscourt School</v>
          </cell>
          <cell r="D14">
            <v>0</v>
          </cell>
          <cell r="E14">
            <v>0</v>
          </cell>
          <cell r="F14">
            <v>40</v>
          </cell>
          <cell r="G14">
            <v>35</v>
          </cell>
          <cell r="H14">
            <v>40</v>
          </cell>
          <cell r="I14">
            <v>40</v>
          </cell>
          <cell r="J14">
            <v>40</v>
          </cell>
          <cell r="K14">
            <v>44</v>
          </cell>
          <cell r="L14">
            <v>58</v>
          </cell>
          <cell r="M14">
            <v>68</v>
          </cell>
          <cell r="N14">
            <v>79</v>
          </cell>
          <cell r="O14">
            <v>84</v>
          </cell>
          <cell r="P14">
            <v>101</v>
          </cell>
          <cell r="Q14">
            <v>80</v>
          </cell>
          <cell r="R14">
            <v>98</v>
          </cell>
          <cell r="S14">
            <v>807</v>
          </cell>
        </row>
        <row r="15">
          <cell r="B15">
            <v>1157</v>
          </cell>
          <cell r="C15" t="str">
            <v>Dufferin Christian School</v>
          </cell>
          <cell r="D15">
            <v>0</v>
          </cell>
          <cell r="E15">
            <v>0</v>
          </cell>
          <cell r="F15">
            <v>18</v>
          </cell>
          <cell r="G15">
            <v>18</v>
          </cell>
          <cell r="H15">
            <v>19</v>
          </cell>
          <cell r="I15">
            <v>24</v>
          </cell>
          <cell r="J15">
            <v>15</v>
          </cell>
          <cell r="K15">
            <v>16</v>
          </cell>
          <cell r="L15">
            <v>13</v>
          </cell>
          <cell r="M15">
            <v>18</v>
          </cell>
          <cell r="N15">
            <v>12</v>
          </cell>
          <cell r="O15">
            <v>11</v>
          </cell>
          <cell r="P15">
            <v>15</v>
          </cell>
          <cell r="Q15">
            <v>19</v>
          </cell>
          <cell r="R15">
            <v>15</v>
          </cell>
          <cell r="S15">
            <v>213</v>
          </cell>
        </row>
        <row r="16">
          <cell r="B16">
            <v>1232</v>
          </cell>
          <cell r="C16" t="str">
            <v>St. Maurice School</v>
          </cell>
          <cell r="D16">
            <v>0</v>
          </cell>
          <cell r="E16">
            <v>0</v>
          </cell>
          <cell r="F16">
            <v>60</v>
          </cell>
          <cell r="G16">
            <v>56</v>
          </cell>
          <cell r="H16">
            <v>56</v>
          </cell>
          <cell r="I16">
            <v>56</v>
          </cell>
          <cell r="J16">
            <v>56</v>
          </cell>
          <cell r="K16">
            <v>56</v>
          </cell>
          <cell r="L16">
            <v>56</v>
          </cell>
          <cell r="M16">
            <v>56</v>
          </cell>
          <cell r="N16">
            <v>52</v>
          </cell>
          <cell r="O16">
            <v>55</v>
          </cell>
          <cell r="P16">
            <v>42</v>
          </cell>
          <cell r="Q16">
            <v>43</v>
          </cell>
          <cell r="R16">
            <v>46</v>
          </cell>
          <cell r="S16">
            <v>690</v>
          </cell>
        </row>
        <row r="17">
          <cell r="B17">
            <v>1239</v>
          </cell>
          <cell r="C17" t="str">
            <v>Community Bible Fellowship Christian</v>
          </cell>
          <cell r="D17">
            <v>0</v>
          </cell>
          <cell r="E17">
            <v>0</v>
          </cell>
          <cell r="F17">
            <v>3</v>
          </cell>
          <cell r="G17">
            <v>3</v>
          </cell>
          <cell r="H17">
            <v>7</v>
          </cell>
          <cell r="I17">
            <v>1</v>
          </cell>
          <cell r="J17">
            <v>4</v>
          </cell>
          <cell r="K17">
            <v>3</v>
          </cell>
          <cell r="L17">
            <v>2</v>
          </cell>
          <cell r="M17">
            <v>4</v>
          </cell>
          <cell r="N17">
            <v>4</v>
          </cell>
          <cell r="O17">
            <v>0</v>
          </cell>
          <cell r="P17">
            <v>0</v>
          </cell>
          <cell r="Q17">
            <v>0</v>
          </cell>
          <cell r="R17">
            <v>0</v>
          </cell>
          <cell r="S17">
            <v>31</v>
          </cell>
        </row>
        <row r="18">
          <cell r="B18">
            <v>1241</v>
          </cell>
          <cell r="C18" t="str">
            <v>Our Lady Of Victory School</v>
          </cell>
          <cell r="D18">
            <v>0</v>
          </cell>
          <cell r="E18">
            <v>15</v>
          </cell>
          <cell r="F18">
            <v>18</v>
          </cell>
          <cell r="G18">
            <v>22</v>
          </cell>
          <cell r="H18">
            <v>17</v>
          </cell>
          <cell r="I18">
            <v>12</v>
          </cell>
          <cell r="J18">
            <v>13</v>
          </cell>
          <cell r="K18">
            <v>15</v>
          </cell>
          <cell r="L18">
            <v>17</v>
          </cell>
          <cell r="M18">
            <v>18</v>
          </cell>
          <cell r="N18">
            <v>17</v>
          </cell>
          <cell r="O18">
            <v>0</v>
          </cell>
          <cell r="P18">
            <v>0</v>
          </cell>
          <cell r="Q18">
            <v>0</v>
          </cell>
          <cell r="R18">
            <v>0</v>
          </cell>
          <cell r="S18">
            <v>164</v>
          </cell>
        </row>
        <row r="19">
          <cell r="B19">
            <v>1242</v>
          </cell>
          <cell r="C19" t="str">
            <v>Winnipeg Mennonite Elementary</v>
          </cell>
          <cell r="D19">
            <v>0</v>
          </cell>
          <cell r="E19">
            <v>0</v>
          </cell>
          <cell r="F19">
            <v>44</v>
          </cell>
          <cell r="G19">
            <v>38</v>
          </cell>
          <cell r="H19">
            <v>45</v>
          </cell>
          <cell r="I19">
            <v>39</v>
          </cell>
          <cell r="J19">
            <v>43</v>
          </cell>
          <cell r="K19">
            <v>34</v>
          </cell>
          <cell r="L19">
            <v>36</v>
          </cell>
          <cell r="M19">
            <v>22</v>
          </cell>
          <cell r="N19">
            <v>18</v>
          </cell>
          <cell r="O19">
            <v>0</v>
          </cell>
          <cell r="P19">
            <v>0</v>
          </cell>
          <cell r="Q19">
            <v>0</v>
          </cell>
          <cell r="R19">
            <v>0</v>
          </cell>
          <cell r="S19">
            <v>319</v>
          </cell>
        </row>
        <row r="20">
          <cell r="B20">
            <v>1244</v>
          </cell>
          <cell r="C20" t="str">
            <v>St. Charles Interparochial School</v>
          </cell>
          <cell r="D20">
            <v>0</v>
          </cell>
          <cell r="E20">
            <v>0</v>
          </cell>
          <cell r="F20">
            <v>27</v>
          </cell>
          <cell r="G20">
            <v>42</v>
          </cell>
          <cell r="H20">
            <v>29</v>
          </cell>
          <cell r="I20">
            <v>30</v>
          </cell>
          <cell r="J20">
            <v>27</v>
          </cell>
          <cell r="K20">
            <v>25</v>
          </cell>
          <cell r="L20">
            <v>29</v>
          </cell>
          <cell r="M20">
            <v>25</v>
          </cell>
          <cell r="N20">
            <v>11</v>
          </cell>
          <cell r="O20">
            <v>0</v>
          </cell>
          <cell r="P20">
            <v>0</v>
          </cell>
          <cell r="Q20">
            <v>0</v>
          </cell>
          <cell r="R20">
            <v>0</v>
          </cell>
          <cell r="S20">
            <v>245</v>
          </cell>
        </row>
        <row r="21">
          <cell r="B21">
            <v>1257</v>
          </cell>
          <cell r="C21" t="str">
            <v>St. Boniface Diocesan High School</v>
          </cell>
          <cell r="D21">
            <v>0</v>
          </cell>
          <cell r="E21">
            <v>0</v>
          </cell>
          <cell r="F21">
            <v>0</v>
          </cell>
          <cell r="G21">
            <v>0</v>
          </cell>
          <cell r="H21">
            <v>0</v>
          </cell>
          <cell r="I21">
            <v>0</v>
          </cell>
          <cell r="J21">
            <v>0</v>
          </cell>
          <cell r="K21">
            <v>0</v>
          </cell>
          <cell r="L21">
            <v>0</v>
          </cell>
          <cell r="M21">
            <v>0</v>
          </cell>
          <cell r="N21">
            <v>0</v>
          </cell>
          <cell r="O21">
            <v>50</v>
          </cell>
          <cell r="P21">
            <v>60</v>
          </cell>
          <cell r="Q21">
            <v>66</v>
          </cell>
          <cell r="R21">
            <v>53</v>
          </cell>
          <cell r="S21">
            <v>229</v>
          </cell>
        </row>
        <row r="22">
          <cell r="B22">
            <v>1274</v>
          </cell>
          <cell r="C22" t="str">
            <v>Immanuel Christian School</v>
          </cell>
          <cell r="D22">
            <v>0</v>
          </cell>
          <cell r="E22">
            <v>0</v>
          </cell>
          <cell r="F22">
            <v>18</v>
          </cell>
          <cell r="G22">
            <v>16</v>
          </cell>
          <cell r="H22">
            <v>22</v>
          </cell>
          <cell r="I22">
            <v>11</v>
          </cell>
          <cell r="J22">
            <v>16</v>
          </cell>
          <cell r="K22">
            <v>12</v>
          </cell>
          <cell r="L22">
            <v>13</v>
          </cell>
          <cell r="M22">
            <v>13</v>
          </cell>
          <cell r="N22">
            <v>13</v>
          </cell>
          <cell r="O22">
            <v>10</v>
          </cell>
          <cell r="P22">
            <v>17</v>
          </cell>
          <cell r="Q22">
            <v>13</v>
          </cell>
          <cell r="R22">
            <v>13</v>
          </cell>
          <cell r="S22">
            <v>187</v>
          </cell>
        </row>
        <row r="23">
          <cell r="B23">
            <v>1285</v>
          </cell>
          <cell r="C23" t="str">
            <v>Westgate Mennonite Collegiate</v>
          </cell>
          <cell r="D23">
            <v>0</v>
          </cell>
          <cell r="E23">
            <v>0</v>
          </cell>
          <cell r="F23">
            <v>0</v>
          </cell>
          <cell r="G23">
            <v>0</v>
          </cell>
          <cell r="H23">
            <v>0</v>
          </cell>
          <cell r="I23">
            <v>0</v>
          </cell>
          <cell r="J23">
            <v>0</v>
          </cell>
          <cell r="K23">
            <v>0</v>
          </cell>
          <cell r="L23">
            <v>0</v>
          </cell>
          <cell r="M23">
            <v>54</v>
          </cell>
          <cell r="N23">
            <v>49</v>
          </cell>
          <cell r="O23">
            <v>59</v>
          </cell>
          <cell r="P23">
            <v>54</v>
          </cell>
          <cell r="Q23">
            <v>65</v>
          </cell>
          <cell r="R23">
            <v>67</v>
          </cell>
          <cell r="S23">
            <v>348</v>
          </cell>
        </row>
        <row r="24">
          <cell r="B24">
            <v>1304</v>
          </cell>
          <cell r="C24" t="str">
            <v>Red River Valley Junior Academy</v>
          </cell>
          <cell r="D24">
            <v>0</v>
          </cell>
          <cell r="E24">
            <v>11</v>
          </cell>
          <cell r="F24">
            <v>10</v>
          </cell>
          <cell r="G24">
            <v>11</v>
          </cell>
          <cell r="H24">
            <v>10</v>
          </cell>
          <cell r="I24">
            <v>10</v>
          </cell>
          <cell r="J24">
            <v>12</v>
          </cell>
          <cell r="K24">
            <v>12</v>
          </cell>
          <cell r="L24">
            <v>12</v>
          </cell>
          <cell r="M24">
            <v>11</v>
          </cell>
          <cell r="N24">
            <v>9</v>
          </cell>
          <cell r="O24">
            <v>13</v>
          </cell>
          <cell r="P24">
            <v>5</v>
          </cell>
          <cell r="Q24">
            <v>0</v>
          </cell>
          <cell r="R24">
            <v>0</v>
          </cell>
          <cell r="S24">
            <v>126</v>
          </cell>
        </row>
        <row r="25">
          <cell r="B25">
            <v>1315</v>
          </cell>
          <cell r="C25" t="str">
            <v>Faith Academy</v>
          </cell>
          <cell r="D25">
            <v>1</v>
          </cell>
          <cell r="E25">
            <v>3</v>
          </cell>
          <cell r="F25">
            <v>61</v>
          </cell>
          <cell r="G25">
            <v>36</v>
          </cell>
          <cell r="H25">
            <v>47</v>
          </cell>
          <cell r="I25">
            <v>42</v>
          </cell>
          <cell r="J25">
            <v>45</v>
          </cell>
          <cell r="K25">
            <v>34</v>
          </cell>
          <cell r="L25">
            <v>49</v>
          </cell>
          <cell r="M25">
            <v>46</v>
          </cell>
          <cell r="N25">
            <v>41</v>
          </cell>
          <cell r="O25">
            <v>43</v>
          </cell>
          <cell r="P25">
            <v>44</v>
          </cell>
          <cell r="Q25">
            <v>44</v>
          </cell>
          <cell r="R25">
            <v>41</v>
          </cell>
          <cell r="S25">
            <v>577</v>
          </cell>
        </row>
        <row r="26">
          <cell r="B26">
            <v>1345</v>
          </cell>
          <cell r="C26" t="str">
            <v>Mennonite Collegiate Institute</v>
          </cell>
          <cell r="D26">
            <v>0</v>
          </cell>
          <cell r="E26">
            <v>0</v>
          </cell>
          <cell r="F26">
            <v>0</v>
          </cell>
          <cell r="G26">
            <v>0</v>
          </cell>
          <cell r="H26">
            <v>0</v>
          </cell>
          <cell r="I26">
            <v>0</v>
          </cell>
          <cell r="J26">
            <v>0</v>
          </cell>
          <cell r="K26">
            <v>0</v>
          </cell>
          <cell r="L26">
            <v>0</v>
          </cell>
          <cell r="M26">
            <v>6</v>
          </cell>
          <cell r="N26">
            <v>14</v>
          </cell>
          <cell r="O26">
            <v>23</v>
          </cell>
          <cell r="P26">
            <v>28</v>
          </cell>
          <cell r="Q26">
            <v>26</v>
          </cell>
          <cell r="R26">
            <v>45</v>
          </cell>
          <cell r="S26">
            <v>142</v>
          </cell>
        </row>
        <row r="27">
          <cell r="B27">
            <v>1362</v>
          </cell>
          <cell r="C27" t="str">
            <v>Poplar Point Colony School Inc.</v>
          </cell>
          <cell r="D27">
            <v>0</v>
          </cell>
          <cell r="E27">
            <v>0</v>
          </cell>
          <cell r="F27">
            <v>3</v>
          </cell>
          <cell r="G27">
            <v>1</v>
          </cell>
          <cell r="H27">
            <v>2</v>
          </cell>
          <cell r="I27">
            <v>1</v>
          </cell>
          <cell r="J27">
            <v>2</v>
          </cell>
          <cell r="K27">
            <v>1</v>
          </cell>
          <cell r="L27">
            <v>2</v>
          </cell>
          <cell r="M27">
            <v>3</v>
          </cell>
          <cell r="N27">
            <v>2</v>
          </cell>
          <cell r="O27">
            <v>2</v>
          </cell>
          <cell r="P27">
            <v>3</v>
          </cell>
          <cell r="Q27">
            <v>2</v>
          </cell>
          <cell r="R27">
            <v>1</v>
          </cell>
          <cell r="S27">
            <v>25</v>
          </cell>
          <cell r="T27">
            <v>5</v>
          </cell>
        </row>
        <row r="28">
          <cell r="B28">
            <v>1407</v>
          </cell>
          <cell r="C28" t="str">
            <v>Pine Creek School</v>
          </cell>
          <cell r="D28">
            <v>0</v>
          </cell>
          <cell r="E28">
            <v>0</v>
          </cell>
          <cell r="F28">
            <v>0</v>
          </cell>
          <cell r="G28">
            <v>0</v>
          </cell>
          <cell r="H28">
            <v>2</v>
          </cell>
          <cell r="I28">
            <v>1</v>
          </cell>
          <cell r="J28">
            <v>4</v>
          </cell>
          <cell r="K28">
            <v>1</v>
          </cell>
          <cell r="L28">
            <v>2</v>
          </cell>
          <cell r="M28">
            <v>1</v>
          </cell>
          <cell r="N28">
            <v>0</v>
          </cell>
          <cell r="O28">
            <v>4</v>
          </cell>
          <cell r="P28">
            <v>1</v>
          </cell>
          <cell r="Q28">
            <v>1</v>
          </cell>
          <cell r="R28">
            <v>0</v>
          </cell>
          <cell r="S28">
            <v>17</v>
          </cell>
          <cell r="T28">
            <v>5</v>
          </cell>
        </row>
        <row r="29">
          <cell r="B29">
            <v>1430</v>
          </cell>
          <cell r="C29" t="str">
            <v>St. Edward's School</v>
          </cell>
          <cell r="D29">
            <v>0</v>
          </cell>
          <cell r="E29">
            <v>0</v>
          </cell>
          <cell r="F29">
            <v>25</v>
          </cell>
          <cell r="G29">
            <v>29</v>
          </cell>
          <cell r="H29">
            <v>28</v>
          </cell>
          <cell r="I29">
            <v>31</v>
          </cell>
          <cell r="J29">
            <v>31</v>
          </cell>
          <cell r="K29">
            <v>31</v>
          </cell>
          <cell r="L29">
            <v>31</v>
          </cell>
          <cell r="M29">
            <v>0</v>
          </cell>
          <cell r="N29">
            <v>0</v>
          </cell>
          <cell r="O29">
            <v>0</v>
          </cell>
          <cell r="P29">
            <v>0</v>
          </cell>
          <cell r="Q29">
            <v>0</v>
          </cell>
          <cell r="R29">
            <v>0</v>
          </cell>
          <cell r="S29">
            <v>206</v>
          </cell>
        </row>
        <row r="30">
          <cell r="B30">
            <v>1453</v>
          </cell>
          <cell r="C30" t="str">
            <v>Steinbach Christian High School</v>
          </cell>
          <cell r="D30">
            <v>0</v>
          </cell>
          <cell r="E30">
            <v>0</v>
          </cell>
          <cell r="F30">
            <v>0</v>
          </cell>
          <cell r="G30">
            <v>0</v>
          </cell>
          <cell r="H30">
            <v>0</v>
          </cell>
          <cell r="I30">
            <v>0</v>
          </cell>
          <cell r="J30">
            <v>0</v>
          </cell>
          <cell r="K30">
            <v>13</v>
          </cell>
          <cell r="L30">
            <v>26</v>
          </cell>
          <cell r="M30">
            <v>25</v>
          </cell>
          <cell r="N30">
            <v>24</v>
          </cell>
          <cell r="O30">
            <v>36</v>
          </cell>
          <cell r="P30">
            <v>42</v>
          </cell>
          <cell r="Q30">
            <v>24</v>
          </cell>
          <cell r="R30">
            <v>53</v>
          </cell>
          <cell r="S30">
            <v>243</v>
          </cell>
        </row>
        <row r="31">
          <cell r="B31">
            <v>1478</v>
          </cell>
          <cell r="C31" t="str">
            <v>St. Mary's Academy</v>
          </cell>
          <cell r="D31">
            <v>0</v>
          </cell>
          <cell r="E31">
            <v>0</v>
          </cell>
          <cell r="F31">
            <v>0</v>
          </cell>
          <cell r="G31">
            <v>0</v>
          </cell>
          <cell r="H31">
            <v>0</v>
          </cell>
          <cell r="I31">
            <v>0</v>
          </cell>
          <cell r="J31">
            <v>0</v>
          </cell>
          <cell r="K31">
            <v>0</v>
          </cell>
          <cell r="L31">
            <v>0</v>
          </cell>
          <cell r="M31">
            <v>71</v>
          </cell>
          <cell r="N31">
            <v>79</v>
          </cell>
          <cell r="O31">
            <v>97</v>
          </cell>
          <cell r="P31">
            <v>114</v>
          </cell>
          <cell r="Q31">
            <v>109</v>
          </cell>
          <cell r="R31">
            <v>104</v>
          </cell>
          <cell r="S31">
            <v>574</v>
          </cell>
        </row>
        <row r="32">
          <cell r="B32">
            <v>1482</v>
          </cell>
          <cell r="C32" t="str">
            <v>Christ The King School</v>
          </cell>
          <cell r="D32">
            <v>0</v>
          </cell>
          <cell r="E32">
            <v>0</v>
          </cell>
          <cell r="F32">
            <v>19</v>
          </cell>
          <cell r="G32">
            <v>25</v>
          </cell>
          <cell r="H32">
            <v>21</v>
          </cell>
          <cell r="I32">
            <v>18</v>
          </cell>
          <cell r="J32">
            <v>27</v>
          </cell>
          <cell r="K32">
            <v>20</v>
          </cell>
          <cell r="L32">
            <v>27</v>
          </cell>
          <cell r="M32">
            <v>22</v>
          </cell>
          <cell r="N32">
            <v>24</v>
          </cell>
          <cell r="O32">
            <v>0</v>
          </cell>
          <cell r="P32">
            <v>0</v>
          </cell>
          <cell r="Q32">
            <v>0</v>
          </cell>
          <cell r="R32">
            <v>0</v>
          </cell>
          <cell r="S32">
            <v>203</v>
          </cell>
        </row>
        <row r="33">
          <cell r="B33">
            <v>1523</v>
          </cell>
          <cell r="C33" t="str">
            <v>Immaculate Heart Of Mary School</v>
          </cell>
          <cell r="D33">
            <v>0</v>
          </cell>
          <cell r="E33">
            <v>16</v>
          </cell>
          <cell r="F33">
            <v>23</v>
          </cell>
          <cell r="G33">
            <v>23</v>
          </cell>
          <cell r="H33">
            <v>17</v>
          </cell>
          <cell r="I33">
            <v>16</v>
          </cell>
          <cell r="J33">
            <v>26</v>
          </cell>
          <cell r="K33">
            <v>25</v>
          </cell>
          <cell r="L33">
            <v>24</v>
          </cell>
          <cell r="M33">
            <v>25</v>
          </cell>
          <cell r="N33">
            <v>22</v>
          </cell>
          <cell r="O33">
            <v>0</v>
          </cell>
          <cell r="P33">
            <v>0</v>
          </cell>
          <cell r="Q33">
            <v>0</v>
          </cell>
          <cell r="R33">
            <v>0</v>
          </cell>
          <cell r="S33">
            <v>217</v>
          </cell>
        </row>
        <row r="34">
          <cell r="B34">
            <v>1536</v>
          </cell>
          <cell r="C34" t="str">
            <v>Balmoral Hall School</v>
          </cell>
          <cell r="D34">
            <v>0</v>
          </cell>
          <cell r="E34">
            <v>0</v>
          </cell>
          <cell r="F34">
            <v>30</v>
          </cell>
          <cell r="G34">
            <v>26</v>
          </cell>
          <cell r="H34">
            <v>25</v>
          </cell>
          <cell r="I34">
            <v>19</v>
          </cell>
          <cell r="J34">
            <v>26</v>
          </cell>
          <cell r="K34">
            <v>19</v>
          </cell>
          <cell r="L34">
            <v>35</v>
          </cell>
          <cell r="M34">
            <v>33</v>
          </cell>
          <cell r="N34">
            <v>36</v>
          </cell>
          <cell r="O34">
            <v>32</v>
          </cell>
          <cell r="P34">
            <v>37</v>
          </cell>
          <cell r="Q34">
            <v>40</v>
          </cell>
          <cell r="R34">
            <v>44</v>
          </cell>
          <cell r="S34">
            <v>402</v>
          </cell>
        </row>
        <row r="35">
          <cell r="B35">
            <v>1549</v>
          </cell>
          <cell r="C35" t="str">
            <v>Holy Cross School</v>
          </cell>
          <cell r="D35">
            <v>0</v>
          </cell>
          <cell r="E35">
            <v>0</v>
          </cell>
          <cell r="F35">
            <v>30</v>
          </cell>
          <cell r="G35">
            <v>29</v>
          </cell>
          <cell r="H35">
            <v>29</v>
          </cell>
          <cell r="I35">
            <v>24</v>
          </cell>
          <cell r="J35">
            <v>31</v>
          </cell>
          <cell r="K35">
            <v>36</v>
          </cell>
          <cell r="L35">
            <v>29</v>
          </cell>
          <cell r="M35">
            <v>46</v>
          </cell>
          <cell r="N35">
            <v>54</v>
          </cell>
          <cell r="O35">
            <v>0</v>
          </cell>
          <cell r="P35">
            <v>0</v>
          </cell>
          <cell r="Q35">
            <v>0</v>
          </cell>
          <cell r="R35">
            <v>0</v>
          </cell>
          <cell r="S35">
            <v>308</v>
          </cell>
        </row>
        <row r="36">
          <cell r="B36">
            <v>1562</v>
          </cell>
          <cell r="C36" t="str">
            <v>St. Gerard School</v>
          </cell>
          <cell r="D36">
            <v>0</v>
          </cell>
          <cell r="E36">
            <v>13</v>
          </cell>
          <cell r="F36">
            <v>18</v>
          </cell>
          <cell r="G36">
            <v>18</v>
          </cell>
          <cell r="H36">
            <v>16</v>
          </cell>
          <cell r="I36">
            <v>23</v>
          </cell>
          <cell r="J36">
            <v>17</v>
          </cell>
          <cell r="K36">
            <v>22</v>
          </cell>
          <cell r="L36">
            <v>12</v>
          </cell>
          <cell r="M36">
            <v>22</v>
          </cell>
          <cell r="N36">
            <v>18</v>
          </cell>
          <cell r="O36">
            <v>0</v>
          </cell>
          <cell r="P36">
            <v>0</v>
          </cell>
          <cell r="Q36">
            <v>0</v>
          </cell>
          <cell r="R36">
            <v>0</v>
          </cell>
          <cell r="S36">
            <v>179</v>
          </cell>
        </row>
        <row r="37">
          <cell r="B37">
            <v>1653</v>
          </cell>
          <cell r="C37" t="str">
            <v>Holy Ghost School</v>
          </cell>
          <cell r="D37">
            <v>0</v>
          </cell>
          <cell r="E37">
            <v>0</v>
          </cell>
          <cell r="F37">
            <v>30</v>
          </cell>
          <cell r="G37">
            <v>30</v>
          </cell>
          <cell r="H37">
            <v>30</v>
          </cell>
          <cell r="I37">
            <v>29</v>
          </cell>
          <cell r="J37">
            <v>29</v>
          </cell>
          <cell r="K37">
            <v>30</v>
          </cell>
          <cell r="L37">
            <v>23</v>
          </cell>
          <cell r="M37">
            <v>28</v>
          </cell>
          <cell r="N37">
            <v>27</v>
          </cell>
          <cell r="O37">
            <v>0</v>
          </cell>
          <cell r="P37">
            <v>0</v>
          </cell>
          <cell r="Q37">
            <v>0</v>
          </cell>
          <cell r="R37">
            <v>0</v>
          </cell>
          <cell r="S37">
            <v>256</v>
          </cell>
        </row>
        <row r="38">
          <cell r="B38">
            <v>1670</v>
          </cell>
          <cell r="C38" t="str">
            <v>Morweena Christian School</v>
          </cell>
          <cell r="D38">
            <v>0</v>
          </cell>
          <cell r="E38">
            <v>0</v>
          </cell>
          <cell r="F38">
            <v>9</v>
          </cell>
          <cell r="G38">
            <v>10</v>
          </cell>
          <cell r="H38">
            <v>6</v>
          </cell>
          <cell r="I38">
            <v>9</v>
          </cell>
          <cell r="J38">
            <v>6</v>
          </cell>
          <cell r="K38">
            <v>13</v>
          </cell>
          <cell r="L38">
            <v>5</v>
          </cell>
          <cell r="M38">
            <v>11</v>
          </cell>
          <cell r="N38">
            <v>19</v>
          </cell>
          <cell r="O38">
            <v>12</v>
          </cell>
          <cell r="P38">
            <v>14</v>
          </cell>
          <cell r="Q38">
            <v>13</v>
          </cell>
          <cell r="R38">
            <v>5</v>
          </cell>
          <cell r="S38">
            <v>132</v>
          </cell>
        </row>
        <row r="39">
          <cell r="B39">
            <v>1690</v>
          </cell>
          <cell r="C39" t="str">
            <v>University Of Winnipeg Collegiate</v>
          </cell>
          <cell r="D39">
            <v>0</v>
          </cell>
          <cell r="E39">
            <v>0</v>
          </cell>
          <cell r="F39">
            <v>0</v>
          </cell>
          <cell r="G39">
            <v>0</v>
          </cell>
          <cell r="H39">
            <v>0</v>
          </cell>
          <cell r="I39">
            <v>0</v>
          </cell>
          <cell r="J39">
            <v>0</v>
          </cell>
          <cell r="K39">
            <v>0</v>
          </cell>
          <cell r="L39">
            <v>0</v>
          </cell>
          <cell r="M39">
            <v>0</v>
          </cell>
          <cell r="N39">
            <v>0</v>
          </cell>
          <cell r="O39">
            <v>61</v>
          </cell>
          <cell r="P39">
            <v>86</v>
          </cell>
          <cell r="Q39">
            <v>72</v>
          </cell>
          <cell r="R39">
            <v>374</v>
          </cell>
          <cell r="S39">
            <v>593</v>
          </cell>
        </row>
        <row r="40">
          <cell r="B40">
            <v>1729</v>
          </cell>
          <cell r="C40" t="str">
            <v>St. John Brebeuf School</v>
          </cell>
          <cell r="D40">
            <v>0</v>
          </cell>
          <cell r="E40">
            <v>0</v>
          </cell>
          <cell r="F40">
            <v>38</v>
          </cell>
          <cell r="G40">
            <v>24</v>
          </cell>
          <cell r="H40">
            <v>28</v>
          </cell>
          <cell r="I40">
            <v>41</v>
          </cell>
          <cell r="J40">
            <v>20</v>
          </cell>
          <cell r="K40">
            <v>40</v>
          </cell>
          <cell r="L40">
            <v>31</v>
          </cell>
          <cell r="M40">
            <v>23</v>
          </cell>
          <cell r="N40">
            <v>30</v>
          </cell>
          <cell r="O40">
            <v>0</v>
          </cell>
          <cell r="P40">
            <v>0</v>
          </cell>
          <cell r="Q40">
            <v>0</v>
          </cell>
          <cell r="R40">
            <v>0</v>
          </cell>
          <cell r="S40">
            <v>275</v>
          </cell>
        </row>
        <row r="41">
          <cell r="B41">
            <v>1733</v>
          </cell>
          <cell r="C41" t="str">
            <v>Austin Christian Academy</v>
          </cell>
          <cell r="D41">
            <v>0</v>
          </cell>
          <cell r="E41">
            <v>0</v>
          </cell>
          <cell r="F41">
            <v>6</v>
          </cell>
          <cell r="G41">
            <v>2</v>
          </cell>
          <cell r="H41">
            <v>4</v>
          </cell>
          <cell r="I41">
            <v>7</v>
          </cell>
          <cell r="J41">
            <v>6</v>
          </cell>
          <cell r="K41">
            <v>6</v>
          </cell>
          <cell r="L41">
            <v>6</v>
          </cell>
          <cell r="M41">
            <v>5</v>
          </cell>
          <cell r="N41">
            <v>3</v>
          </cell>
          <cell r="O41">
            <v>3</v>
          </cell>
          <cell r="P41">
            <v>4</v>
          </cell>
          <cell r="Q41">
            <v>4</v>
          </cell>
          <cell r="R41">
            <v>7</v>
          </cell>
          <cell r="S41">
            <v>63</v>
          </cell>
        </row>
        <row r="42">
          <cell r="B42">
            <v>1756</v>
          </cell>
          <cell r="C42" t="str">
            <v>St. Joseph The Worker School</v>
          </cell>
          <cell r="D42">
            <v>0</v>
          </cell>
          <cell r="E42">
            <v>6</v>
          </cell>
          <cell r="F42">
            <v>13</v>
          </cell>
          <cell r="G42">
            <v>9</v>
          </cell>
          <cell r="H42">
            <v>17</v>
          </cell>
          <cell r="I42">
            <v>9</v>
          </cell>
          <cell r="J42">
            <v>13</v>
          </cell>
          <cell r="K42">
            <v>12</v>
          </cell>
          <cell r="L42">
            <v>5</v>
          </cell>
          <cell r="M42">
            <v>0</v>
          </cell>
          <cell r="N42">
            <v>0</v>
          </cell>
          <cell r="O42">
            <v>0</v>
          </cell>
          <cell r="P42">
            <v>0</v>
          </cell>
          <cell r="Q42">
            <v>0</v>
          </cell>
          <cell r="R42">
            <v>0</v>
          </cell>
          <cell r="S42">
            <v>84</v>
          </cell>
        </row>
        <row r="43">
          <cell r="B43">
            <v>1791</v>
          </cell>
          <cell r="C43" t="str">
            <v>St. Emile School</v>
          </cell>
          <cell r="D43">
            <v>0</v>
          </cell>
          <cell r="E43">
            <v>0</v>
          </cell>
          <cell r="F43">
            <v>24</v>
          </cell>
          <cell r="G43">
            <v>22</v>
          </cell>
          <cell r="H43">
            <v>21</v>
          </cell>
          <cell r="I43">
            <v>24</v>
          </cell>
          <cell r="J43">
            <v>19</v>
          </cell>
          <cell r="K43">
            <v>14</v>
          </cell>
          <cell r="L43">
            <v>23</v>
          </cell>
          <cell r="M43">
            <v>19</v>
          </cell>
          <cell r="N43">
            <v>18</v>
          </cell>
          <cell r="O43">
            <v>0</v>
          </cell>
          <cell r="P43">
            <v>0</v>
          </cell>
          <cell r="Q43">
            <v>0</v>
          </cell>
          <cell r="R43">
            <v>0</v>
          </cell>
          <cell r="S43">
            <v>184</v>
          </cell>
        </row>
        <row r="44">
          <cell r="B44">
            <v>1829</v>
          </cell>
          <cell r="C44" t="str">
            <v>St. Ignatius School</v>
          </cell>
          <cell r="D44">
            <v>0</v>
          </cell>
          <cell r="E44">
            <v>10</v>
          </cell>
          <cell r="F44">
            <v>25</v>
          </cell>
          <cell r="G44">
            <v>29</v>
          </cell>
          <cell r="H44">
            <v>19</v>
          </cell>
          <cell r="I44">
            <v>26</v>
          </cell>
          <cell r="J44">
            <v>21</v>
          </cell>
          <cell r="K44">
            <v>24</v>
          </cell>
          <cell r="L44">
            <v>30</v>
          </cell>
          <cell r="M44">
            <v>25</v>
          </cell>
          <cell r="N44">
            <v>16</v>
          </cell>
          <cell r="O44">
            <v>0</v>
          </cell>
          <cell r="P44">
            <v>0</v>
          </cell>
          <cell r="Q44">
            <v>0</v>
          </cell>
          <cell r="R44">
            <v>0</v>
          </cell>
          <cell r="S44">
            <v>225</v>
          </cell>
        </row>
        <row r="45">
          <cell r="B45">
            <v>1832</v>
          </cell>
          <cell r="C45" t="str">
            <v>St. Paul's High School</v>
          </cell>
          <cell r="D45">
            <v>0</v>
          </cell>
          <cell r="E45">
            <v>0</v>
          </cell>
          <cell r="F45">
            <v>0</v>
          </cell>
          <cell r="G45">
            <v>0</v>
          </cell>
          <cell r="H45">
            <v>0</v>
          </cell>
          <cell r="I45">
            <v>0</v>
          </cell>
          <cell r="J45">
            <v>0</v>
          </cell>
          <cell r="K45">
            <v>0</v>
          </cell>
          <cell r="L45">
            <v>0</v>
          </cell>
          <cell r="M45">
            <v>0</v>
          </cell>
          <cell r="N45">
            <v>0</v>
          </cell>
          <cell r="O45">
            <v>149</v>
          </cell>
          <cell r="P45">
            <v>153</v>
          </cell>
          <cell r="Q45">
            <v>150</v>
          </cell>
          <cell r="R45">
            <v>144</v>
          </cell>
          <cell r="S45">
            <v>596</v>
          </cell>
        </row>
        <row r="46">
          <cell r="B46">
            <v>1861</v>
          </cell>
          <cell r="C46" t="str">
            <v>Children's House</v>
          </cell>
          <cell r="D46">
            <v>0</v>
          </cell>
          <cell r="E46">
            <v>57</v>
          </cell>
          <cell r="F46">
            <v>13</v>
          </cell>
          <cell r="G46">
            <v>0</v>
          </cell>
          <cell r="H46">
            <v>0</v>
          </cell>
          <cell r="I46">
            <v>0</v>
          </cell>
          <cell r="J46">
            <v>0</v>
          </cell>
          <cell r="K46">
            <v>0</v>
          </cell>
          <cell r="L46">
            <v>0</v>
          </cell>
          <cell r="M46">
            <v>0</v>
          </cell>
          <cell r="N46">
            <v>0</v>
          </cell>
          <cell r="O46">
            <v>0</v>
          </cell>
          <cell r="P46">
            <v>0</v>
          </cell>
          <cell r="Q46">
            <v>0</v>
          </cell>
          <cell r="R46">
            <v>0</v>
          </cell>
          <cell r="S46">
            <v>70</v>
          </cell>
        </row>
        <row r="47">
          <cell r="B47">
            <v>1942</v>
          </cell>
          <cell r="C47" t="str">
            <v>Springs Christian Academy</v>
          </cell>
          <cell r="D47">
            <v>0</v>
          </cell>
          <cell r="E47">
            <v>0</v>
          </cell>
          <cell r="F47">
            <v>36</v>
          </cell>
          <cell r="G47">
            <v>46</v>
          </cell>
          <cell r="H47">
            <v>41</v>
          </cell>
          <cell r="I47">
            <v>46</v>
          </cell>
          <cell r="J47">
            <v>43</v>
          </cell>
          <cell r="K47">
            <v>42</v>
          </cell>
          <cell r="L47">
            <v>40</v>
          </cell>
          <cell r="M47">
            <v>36</v>
          </cell>
          <cell r="N47">
            <v>37</v>
          </cell>
          <cell r="O47">
            <v>37</v>
          </cell>
          <cell r="P47">
            <v>43</v>
          </cell>
          <cell r="Q47">
            <v>27</v>
          </cell>
          <cell r="R47">
            <v>42</v>
          </cell>
          <cell r="S47">
            <v>516</v>
          </cell>
        </row>
        <row r="48">
          <cell r="B48">
            <v>1961</v>
          </cell>
          <cell r="C48" t="str">
            <v>Winnipeg South Academy</v>
          </cell>
          <cell r="D48">
            <v>0</v>
          </cell>
          <cell r="E48">
            <v>154</v>
          </cell>
          <cell r="F48">
            <v>27</v>
          </cell>
          <cell r="G48">
            <v>3</v>
          </cell>
          <cell r="H48">
            <v>9</v>
          </cell>
          <cell r="I48">
            <v>4</v>
          </cell>
          <cell r="J48">
            <v>0</v>
          </cell>
          <cell r="K48">
            <v>0</v>
          </cell>
          <cell r="L48">
            <v>0</v>
          </cell>
          <cell r="M48">
            <v>0</v>
          </cell>
          <cell r="N48">
            <v>0</v>
          </cell>
          <cell r="O48">
            <v>0</v>
          </cell>
          <cell r="P48">
            <v>0</v>
          </cell>
          <cell r="Q48">
            <v>0</v>
          </cell>
          <cell r="R48">
            <v>0</v>
          </cell>
          <cell r="S48">
            <v>197</v>
          </cell>
        </row>
        <row r="49">
          <cell r="B49">
            <v>1962</v>
          </cell>
          <cell r="C49" t="str">
            <v>The King's School</v>
          </cell>
          <cell r="D49">
            <v>0</v>
          </cell>
          <cell r="E49">
            <v>0</v>
          </cell>
          <cell r="F49">
            <v>23</v>
          </cell>
          <cell r="G49">
            <v>20</v>
          </cell>
          <cell r="H49">
            <v>23</v>
          </cell>
          <cell r="I49">
            <v>25</v>
          </cell>
          <cell r="J49">
            <v>24</v>
          </cell>
          <cell r="K49">
            <v>24</v>
          </cell>
          <cell r="L49">
            <v>22</v>
          </cell>
          <cell r="M49">
            <v>23</v>
          </cell>
          <cell r="N49">
            <v>22</v>
          </cell>
          <cell r="O49">
            <v>23</v>
          </cell>
          <cell r="P49">
            <v>24</v>
          </cell>
          <cell r="Q49">
            <v>21</v>
          </cell>
          <cell r="R49">
            <v>12</v>
          </cell>
          <cell r="S49">
            <v>286</v>
          </cell>
        </row>
        <row r="50">
          <cell r="B50">
            <v>1980</v>
          </cell>
          <cell r="C50" t="str">
            <v>The Laureate Academy</v>
          </cell>
          <cell r="D50">
            <v>0</v>
          </cell>
          <cell r="E50">
            <v>0</v>
          </cell>
          <cell r="F50">
            <v>0</v>
          </cell>
          <cell r="G50">
            <v>0</v>
          </cell>
          <cell r="H50">
            <v>0</v>
          </cell>
          <cell r="I50">
            <v>1</v>
          </cell>
          <cell r="J50">
            <v>5</v>
          </cell>
          <cell r="K50">
            <v>13</v>
          </cell>
          <cell r="L50">
            <v>8</v>
          </cell>
          <cell r="M50">
            <v>11</v>
          </cell>
          <cell r="N50">
            <v>10</v>
          </cell>
          <cell r="O50">
            <v>12</v>
          </cell>
          <cell r="P50">
            <v>5</v>
          </cell>
          <cell r="Q50">
            <v>4</v>
          </cell>
          <cell r="R50">
            <v>6</v>
          </cell>
          <cell r="S50">
            <v>75</v>
          </cell>
        </row>
        <row r="51">
          <cell r="B51">
            <v>1981</v>
          </cell>
          <cell r="C51" t="str">
            <v>Linden Christian School</v>
          </cell>
          <cell r="D51">
            <v>0</v>
          </cell>
          <cell r="E51">
            <v>0</v>
          </cell>
          <cell r="F51">
            <v>45</v>
          </cell>
          <cell r="G51">
            <v>57</v>
          </cell>
          <cell r="H51">
            <v>67</v>
          </cell>
          <cell r="I51">
            <v>56</v>
          </cell>
          <cell r="J51">
            <v>57</v>
          </cell>
          <cell r="K51">
            <v>80</v>
          </cell>
          <cell r="L51">
            <v>70</v>
          </cell>
          <cell r="M51">
            <v>87</v>
          </cell>
          <cell r="N51">
            <v>82</v>
          </cell>
          <cell r="O51">
            <v>77</v>
          </cell>
          <cell r="P51">
            <v>72</v>
          </cell>
          <cell r="Q51">
            <v>73</v>
          </cell>
          <cell r="R51">
            <v>56</v>
          </cell>
          <cell r="S51">
            <v>879</v>
          </cell>
        </row>
        <row r="52">
          <cell r="B52">
            <v>1983</v>
          </cell>
          <cell r="C52" t="str">
            <v>Westpark School</v>
          </cell>
          <cell r="D52">
            <v>0</v>
          </cell>
          <cell r="E52">
            <v>0</v>
          </cell>
          <cell r="F52">
            <v>16</v>
          </cell>
          <cell r="G52">
            <v>19</v>
          </cell>
          <cell r="H52">
            <v>11</v>
          </cell>
          <cell r="I52">
            <v>13</v>
          </cell>
          <cell r="J52">
            <v>18</v>
          </cell>
          <cell r="K52">
            <v>17</v>
          </cell>
          <cell r="L52">
            <v>12</v>
          </cell>
          <cell r="M52">
            <v>19</v>
          </cell>
          <cell r="N52">
            <v>24</v>
          </cell>
          <cell r="O52">
            <v>18</v>
          </cell>
          <cell r="P52">
            <v>17</v>
          </cell>
          <cell r="Q52">
            <v>13</v>
          </cell>
          <cell r="R52">
            <v>23</v>
          </cell>
          <cell r="S52">
            <v>220</v>
          </cell>
        </row>
        <row r="53">
          <cell r="B53">
            <v>1988</v>
          </cell>
          <cell r="C53" t="str">
            <v>Wingham Hb School</v>
          </cell>
          <cell r="D53">
            <v>0</v>
          </cell>
          <cell r="E53">
            <v>0</v>
          </cell>
          <cell r="F53">
            <v>3</v>
          </cell>
          <cell r="G53">
            <v>0</v>
          </cell>
          <cell r="H53">
            <v>3</v>
          </cell>
          <cell r="I53">
            <v>2</v>
          </cell>
          <cell r="J53">
            <v>2</v>
          </cell>
          <cell r="K53">
            <v>2</v>
          </cell>
          <cell r="L53">
            <v>2</v>
          </cell>
          <cell r="M53">
            <v>2</v>
          </cell>
          <cell r="N53">
            <v>1</v>
          </cell>
          <cell r="O53">
            <v>2</v>
          </cell>
          <cell r="P53">
            <v>0</v>
          </cell>
          <cell r="Q53">
            <v>3</v>
          </cell>
          <cell r="R53">
            <v>0</v>
          </cell>
          <cell r="S53">
            <v>22</v>
          </cell>
          <cell r="T53">
            <v>5</v>
          </cell>
        </row>
        <row r="54">
          <cell r="B54">
            <v>1997</v>
          </cell>
          <cell r="C54" t="str">
            <v>Oholei Torah School</v>
          </cell>
          <cell r="D54">
            <v>0</v>
          </cell>
          <cell r="E54">
            <v>2</v>
          </cell>
          <cell r="F54">
            <v>5</v>
          </cell>
          <cell r="G54">
            <v>2</v>
          </cell>
          <cell r="H54">
            <v>5</v>
          </cell>
          <cell r="I54">
            <v>3</v>
          </cell>
          <cell r="J54">
            <v>3</v>
          </cell>
          <cell r="K54">
            <v>4</v>
          </cell>
          <cell r="L54">
            <v>0</v>
          </cell>
          <cell r="M54">
            <v>3</v>
          </cell>
          <cell r="N54">
            <v>1</v>
          </cell>
          <cell r="O54">
            <v>0</v>
          </cell>
          <cell r="P54">
            <v>0</v>
          </cell>
          <cell r="Q54">
            <v>0</v>
          </cell>
          <cell r="R54">
            <v>0</v>
          </cell>
          <cell r="S54">
            <v>28</v>
          </cell>
        </row>
        <row r="55">
          <cell r="B55">
            <v>1998</v>
          </cell>
          <cell r="C55" t="str">
            <v>Lakeside Christian School</v>
          </cell>
          <cell r="D55">
            <v>0</v>
          </cell>
          <cell r="E55">
            <v>0</v>
          </cell>
          <cell r="F55">
            <v>5</v>
          </cell>
          <cell r="G55">
            <v>7</v>
          </cell>
          <cell r="H55">
            <v>3</v>
          </cell>
          <cell r="I55">
            <v>3</v>
          </cell>
          <cell r="J55">
            <v>0</v>
          </cell>
          <cell r="K55">
            <v>3</v>
          </cell>
          <cell r="L55">
            <v>2</v>
          </cell>
          <cell r="M55">
            <v>2</v>
          </cell>
          <cell r="N55">
            <v>1</v>
          </cell>
          <cell r="O55">
            <v>3</v>
          </cell>
          <cell r="P55">
            <v>1</v>
          </cell>
          <cell r="Q55">
            <v>1</v>
          </cell>
          <cell r="R55">
            <v>2</v>
          </cell>
          <cell r="S55">
            <v>33</v>
          </cell>
        </row>
        <row r="56">
          <cell r="B56">
            <v>2042</v>
          </cell>
          <cell r="C56" t="str">
            <v>Montessori Learning Centres Inc.</v>
          </cell>
          <cell r="D56">
            <v>0</v>
          </cell>
          <cell r="E56">
            <v>46</v>
          </cell>
          <cell r="F56">
            <v>9</v>
          </cell>
          <cell r="G56">
            <v>0</v>
          </cell>
          <cell r="H56">
            <v>0</v>
          </cell>
          <cell r="I56">
            <v>0</v>
          </cell>
          <cell r="J56">
            <v>0</v>
          </cell>
          <cell r="K56">
            <v>0</v>
          </cell>
          <cell r="L56">
            <v>0</v>
          </cell>
          <cell r="M56">
            <v>0</v>
          </cell>
          <cell r="N56">
            <v>0</v>
          </cell>
          <cell r="O56">
            <v>0</v>
          </cell>
          <cell r="P56">
            <v>0</v>
          </cell>
          <cell r="Q56">
            <v>0</v>
          </cell>
          <cell r="R56">
            <v>0</v>
          </cell>
          <cell r="S56">
            <v>55</v>
          </cell>
        </row>
        <row r="57">
          <cell r="B57">
            <v>2055</v>
          </cell>
          <cell r="C57" t="str">
            <v>Cartwright Community Independent Sch.</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5</v>
          </cell>
          <cell r="S57">
            <v>5</v>
          </cell>
        </row>
        <row r="58">
          <cell r="B58">
            <v>2102</v>
          </cell>
          <cell r="C58" t="str">
            <v>Beautiful Savior Lutheran School</v>
          </cell>
          <cell r="D58">
            <v>0</v>
          </cell>
          <cell r="E58">
            <v>80</v>
          </cell>
          <cell r="F58">
            <v>14</v>
          </cell>
          <cell r="G58">
            <v>16</v>
          </cell>
          <cell r="H58">
            <v>13</v>
          </cell>
          <cell r="I58">
            <v>19</v>
          </cell>
          <cell r="J58">
            <v>13</v>
          </cell>
          <cell r="K58">
            <v>21</v>
          </cell>
          <cell r="L58">
            <v>7</v>
          </cell>
          <cell r="M58">
            <v>4</v>
          </cell>
          <cell r="N58">
            <v>7</v>
          </cell>
          <cell r="O58">
            <v>0</v>
          </cell>
          <cell r="P58">
            <v>0</v>
          </cell>
          <cell r="Q58">
            <v>0</v>
          </cell>
          <cell r="R58">
            <v>0</v>
          </cell>
          <cell r="S58">
            <v>194</v>
          </cell>
        </row>
        <row r="59">
          <cell r="B59">
            <v>2105</v>
          </cell>
          <cell r="C59" t="str">
            <v>Odanah Colony School</v>
          </cell>
          <cell r="D59">
            <v>0</v>
          </cell>
          <cell r="E59">
            <v>0</v>
          </cell>
          <cell r="F59">
            <v>0</v>
          </cell>
          <cell r="G59">
            <v>1</v>
          </cell>
          <cell r="H59">
            <v>7</v>
          </cell>
          <cell r="I59">
            <v>2</v>
          </cell>
          <cell r="J59">
            <v>2</v>
          </cell>
          <cell r="K59">
            <v>3</v>
          </cell>
          <cell r="L59">
            <v>3</v>
          </cell>
          <cell r="M59">
            <v>2</v>
          </cell>
          <cell r="N59">
            <v>4</v>
          </cell>
          <cell r="O59">
            <v>0</v>
          </cell>
          <cell r="P59">
            <v>6</v>
          </cell>
          <cell r="Q59">
            <v>0</v>
          </cell>
          <cell r="R59">
            <v>1</v>
          </cell>
          <cell r="S59">
            <v>31</v>
          </cell>
          <cell r="T59">
            <v>5</v>
          </cell>
        </row>
        <row r="60">
          <cell r="B60">
            <v>2109</v>
          </cell>
          <cell r="C60" t="str">
            <v>St. Aidan's Christian School</v>
          </cell>
          <cell r="D60">
            <v>0</v>
          </cell>
          <cell r="E60">
            <v>0</v>
          </cell>
          <cell r="F60">
            <v>7</v>
          </cell>
          <cell r="G60">
            <v>6</v>
          </cell>
          <cell r="H60">
            <v>2</v>
          </cell>
          <cell r="I60">
            <v>0</v>
          </cell>
          <cell r="J60">
            <v>2</v>
          </cell>
          <cell r="K60">
            <v>2</v>
          </cell>
          <cell r="L60">
            <v>7</v>
          </cell>
          <cell r="M60">
            <v>8</v>
          </cell>
          <cell r="N60">
            <v>10</v>
          </cell>
          <cell r="O60">
            <v>31</v>
          </cell>
          <cell r="P60">
            <v>0</v>
          </cell>
          <cell r="Q60">
            <v>0</v>
          </cell>
          <cell r="R60">
            <v>0</v>
          </cell>
          <cell r="S60">
            <v>75</v>
          </cell>
        </row>
        <row r="61">
          <cell r="B61">
            <v>2114</v>
          </cell>
          <cell r="C61" t="str">
            <v>Alhijra Islamic School</v>
          </cell>
          <cell r="D61">
            <v>0</v>
          </cell>
          <cell r="E61">
            <v>0</v>
          </cell>
          <cell r="F61">
            <v>29</v>
          </cell>
          <cell r="G61">
            <v>27</v>
          </cell>
          <cell r="H61">
            <v>27</v>
          </cell>
          <cell r="I61">
            <v>21</v>
          </cell>
          <cell r="J61">
            <v>30</v>
          </cell>
          <cell r="K61">
            <v>21</v>
          </cell>
          <cell r="L61">
            <v>26</v>
          </cell>
          <cell r="M61">
            <v>27</v>
          </cell>
          <cell r="N61">
            <v>14</v>
          </cell>
          <cell r="O61">
            <v>9</v>
          </cell>
          <cell r="P61">
            <v>0</v>
          </cell>
          <cell r="Q61">
            <v>0</v>
          </cell>
          <cell r="R61">
            <v>0</v>
          </cell>
          <cell r="S61">
            <v>231</v>
          </cell>
        </row>
        <row r="62">
          <cell r="B62">
            <v>2117</v>
          </cell>
          <cell r="C62" t="str">
            <v>H. B. Community School</v>
          </cell>
          <cell r="D62">
            <v>0</v>
          </cell>
          <cell r="E62">
            <v>0</v>
          </cell>
          <cell r="F62">
            <v>5</v>
          </cell>
          <cell r="G62">
            <v>1</v>
          </cell>
          <cell r="H62">
            <v>2</v>
          </cell>
          <cell r="I62">
            <v>3</v>
          </cell>
          <cell r="J62">
            <v>1</v>
          </cell>
          <cell r="K62">
            <v>1</v>
          </cell>
          <cell r="L62">
            <v>3</v>
          </cell>
          <cell r="M62">
            <v>3</v>
          </cell>
          <cell r="N62">
            <v>3</v>
          </cell>
          <cell r="O62">
            <v>1</v>
          </cell>
          <cell r="P62">
            <v>2</v>
          </cell>
          <cell r="Q62">
            <v>0</v>
          </cell>
          <cell r="R62">
            <v>0</v>
          </cell>
          <cell r="S62">
            <v>25</v>
          </cell>
          <cell r="T62">
            <v>5</v>
          </cell>
        </row>
        <row r="63">
          <cell r="B63">
            <v>2151</v>
          </cell>
          <cell r="C63" t="str">
            <v>Green Acres Colony High School</v>
          </cell>
          <cell r="D63">
            <v>0</v>
          </cell>
          <cell r="E63">
            <v>0</v>
          </cell>
          <cell r="F63">
            <v>0</v>
          </cell>
          <cell r="G63">
            <v>0</v>
          </cell>
          <cell r="H63">
            <v>0</v>
          </cell>
          <cell r="I63">
            <v>0</v>
          </cell>
          <cell r="J63">
            <v>0</v>
          </cell>
          <cell r="K63">
            <v>0</v>
          </cell>
          <cell r="L63">
            <v>0</v>
          </cell>
          <cell r="M63">
            <v>0</v>
          </cell>
          <cell r="N63">
            <v>0</v>
          </cell>
          <cell r="O63">
            <v>3</v>
          </cell>
          <cell r="P63">
            <v>4</v>
          </cell>
          <cell r="Q63">
            <v>2</v>
          </cell>
          <cell r="R63">
            <v>0</v>
          </cell>
          <cell r="S63">
            <v>9</v>
          </cell>
          <cell r="T63">
            <v>5</v>
          </cell>
        </row>
        <row r="64">
          <cell r="B64">
            <v>2197</v>
          </cell>
          <cell r="C64" t="str">
            <v>Kola Community School</v>
          </cell>
          <cell r="D64">
            <v>0</v>
          </cell>
          <cell r="E64">
            <v>0</v>
          </cell>
          <cell r="F64">
            <v>6</v>
          </cell>
          <cell r="G64">
            <v>0</v>
          </cell>
          <cell r="H64">
            <v>0</v>
          </cell>
          <cell r="I64">
            <v>0</v>
          </cell>
          <cell r="J64">
            <v>0</v>
          </cell>
          <cell r="K64">
            <v>0</v>
          </cell>
          <cell r="L64">
            <v>0</v>
          </cell>
          <cell r="M64">
            <v>0</v>
          </cell>
          <cell r="N64">
            <v>0</v>
          </cell>
          <cell r="O64">
            <v>0</v>
          </cell>
          <cell r="P64">
            <v>0</v>
          </cell>
          <cell r="Q64">
            <v>0</v>
          </cell>
          <cell r="R64">
            <v>0</v>
          </cell>
          <cell r="S64">
            <v>6</v>
          </cell>
        </row>
        <row r="65">
          <cell r="B65">
            <v>2219</v>
          </cell>
          <cell r="C65" t="str">
            <v>Silverwinds School</v>
          </cell>
          <cell r="D65">
            <v>0</v>
          </cell>
          <cell r="E65">
            <v>0</v>
          </cell>
          <cell r="F65">
            <v>2</v>
          </cell>
          <cell r="G65">
            <v>3</v>
          </cell>
          <cell r="H65">
            <v>4</v>
          </cell>
          <cell r="I65">
            <v>2</v>
          </cell>
          <cell r="J65">
            <v>3</v>
          </cell>
          <cell r="K65">
            <v>2</v>
          </cell>
          <cell r="L65">
            <v>0</v>
          </cell>
          <cell r="M65">
            <v>4</v>
          </cell>
          <cell r="N65">
            <v>2</v>
          </cell>
          <cell r="O65">
            <v>0</v>
          </cell>
          <cell r="P65">
            <v>0</v>
          </cell>
          <cell r="Q65">
            <v>2</v>
          </cell>
          <cell r="R65">
            <v>2</v>
          </cell>
          <cell r="S65">
            <v>26</v>
          </cell>
          <cell r="T65">
            <v>5</v>
          </cell>
        </row>
        <row r="66">
          <cell r="B66">
            <v>2221</v>
          </cell>
          <cell r="C66" t="str">
            <v>Académie Islamique Du Manitoba</v>
          </cell>
          <cell r="D66">
            <v>0</v>
          </cell>
          <cell r="E66">
            <v>0</v>
          </cell>
          <cell r="F66">
            <v>3</v>
          </cell>
          <cell r="G66">
            <v>7</v>
          </cell>
          <cell r="H66">
            <v>2</v>
          </cell>
          <cell r="I66">
            <v>2</v>
          </cell>
          <cell r="J66">
            <v>1</v>
          </cell>
          <cell r="K66">
            <v>1</v>
          </cell>
          <cell r="L66">
            <v>1</v>
          </cell>
          <cell r="M66">
            <v>2</v>
          </cell>
          <cell r="N66">
            <v>0</v>
          </cell>
          <cell r="O66">
            <v>0</v>
          </cell>
          <cell r="P66">
            <v>0</v>
          </cell>
          <cell r="Q66">
            <v>0</v>
          </cell>
          <cell r="R66">
            <v>0</v>
          </cell>
          <cell r="S66">
            <v>19</v>
          </cell>
        </row>
        <row r="67">
          <cell r="B67">
            <v>2230</v>
          </cell>
          <cell r="C67" t="str">
            <v>Gray Academy Of Jewish Education</v>
          </cell>
          <cell r="D67">
            <v>0</v>
          </cell>
          <cell r="E67">
            <v>0</v>
          </cell>
          <cell r="F67">
            <v>38</v>
          </cell>
          <cell r="G67">
            <v>45</v>
          </cell>
          <cell r="H67">
            <v>51</v>
          </cell>
          <cell r="I67">
            <v>48</v>
          </cell>
          <cell r="J67">
            <v>39</v>
          </cell>
          <cell r="K67">
            <v>48</v>
          </cell>
          <cell r="L67">
            <v>49</v>
          </cell>
          <cell r="M67">
            <v>40</v>
          </cell>
          <cell r="N67">
            <v>54</v>
          </cell>
          <cell r="O67">
            <v>46</v>
          </cell>
          <cell r="P67">
            <v>29</v>
          </cell>
          <cell r="Q67">
            <v>21</v>
          </cell>
          <cell r="R67">
            <v>37</v>
          </cell>
          <cell r="S67">
            <v>545</v>
          </cell>
        </row>
        <row r="68">
          <cell r="B68">
            <v>2243</v>
          </cell>
          <cell r="C68" t="str">
            <v>Northern Shield Academy</v>
          </cell>
          <cell r="D68">
            <v>0</v>
          </cell>
          <cell r="E68">
            <v>0</v>
          </cell>
          <cell r="F68">
            <v>0</v>
          </cell>
          <cell r="G68">
            <v>0</v>
          </cell>
          <cell r="H68">
            <v>0</v>
          </cell>
          <cell r="I68">
            <v>9</v>
          </cell>
          <cell r="J68">
            <v>10</v>
          </cell>
          <cell r="K68">
            <v>7</v>
          </cell>
          <cell r="L68">
            <v>11</v>
          </cell>
          <cell r="M68">
            <v>8</v>
          </cell>
          <cell r="N68">
            <v>9</v>
          </cell>
          <cell r="O68">
            <v>7</v>
          </cell>
          <cell r="P68">
            <v>6</v>
          </cell>
          <cell r="Q68">
            <v>10</v>
          </cell>
          <cell r="R68">
            <v>8</v>
          </cell>
          <cell r="S68">
            <v>85</v>
          </cell>
        </row>
      </sheetData>
      <sheetData sheetId="44" refreshError="1">
        <row r="10">
          <cell r="B10">
            <v>1086</v>
          </cell>
          <cell r="C10" t="str">
            <v>Parkland Christian School</v>
          </cell>
          <cell r="D10">
            <v>0</v>
          </cell>
          <cell r="E10">
            <v>0</v>
          </cell>
          <cell r="F10">
            <v>0</v>
          </cell>
          <cell r="G10">
            <v>1</v>
          </cell>
          <cell r="H10">
            <v>4</v>
          </cell>
          <cell r="I10">
            <v>2</v>
          </cell>
          <cell r="J10">
            <v>1</v>
          </cell>
          <cell r="K10">
            <v>2</v>
          </cell>
          <cell r="L10">
            <v>2</v>
          </cell>
          <cell r="M10">
            <v>3</v>
          </cell>
          <cell r="N10">
            <v>3</v>
          </cell>
          <cell r="O10">
            <v>4</v>
          </cell>
          <cell r="P10">
            <v>0</v>
          </cell>
          <cell r="Q10">
            <v>0</v>
          </cell>
          <cell r="R10">
            <v>0</v>
          </cell>
          <cell r="S10">
            <v>22</v>
          </cell>
        </row>
        <row r="11">
          <cell r="B11">
            <v>1095</v>
          </cell>
          <cell r="C11" t="str">
            <v>Prairie Mennonite School</v>
          </cell>
          <cell r="D11">
            <v>0</v>
          </cell>
          <cell r="E11">
            <v>0</v>
          </cell>
          <cell r="F11">
            <v>0</v>
          </cell>
          <cell r="G11">
            <v>8</v>
          </cell>
          <cell r="H11">
            <v>5</v>
          </cell>
          <cell r="I11">
            <v>8</v>
          </cell>
          <cell r="J11">
            <v>8</v>
          </cell>
          <cell r="K11">
            <v>6</v>
          </cell>
          <cell r="L11">
            <v>7</v>
          </cell>
          <cell r="M11">
            <v>9</v>
          </cell>
          <cell r="N11">
            <v>1</v>
          </cell>
          <cell r="O11">
            <v>6</v>
          </cell>
          <cell r="P11">
            <v>3</v>
          </cell>
          <cell r="Q11">
            <v>3</v>
          </cell>
          <cell r="R11">
            <v>0</v>
          </cell>
          <cell r="S11">
            <v>64</v>
          </cell>
        </row>
        <row r="12">
          <cell r="B12">
            <v>1110</v>
          </cell>
          <cell r="C12" t="str">
            <v>Milltown Academy</v>
          </cell>
          <cell r="D12">
            <v>0</v>
          </cell>
          <cell r="E12">
            <v>0</v>
          </cell>
          <cell r="F12">
            <v>0</v>
          </cell>
          <cell r="G12">
            <v>3</v>
          </cell>
          <cell r="H12">
            <v>1</v>
          </cell>
          <cell r="I12">
            <v>0</v>
          </cell>
          <cell r="J12">
            <v>4</v>
          </cell>
          <cell r="K12">
            <v>2</v>
          </cell>
          <cell r="L12">
            <v>2</v>
          </cell>
          <cell r="M12">
            <v>4</v>
          </cell>
          <cell r="N12">
            <v>0</v>
          </cell>
          <cell r="O12">
            <v>0</v>
          </cell>
          <cell r="P12">
            <v>2</v>
          </cell>
          <cell r="Q12">
            <v>1</v>
          </cell>
          <cell r="R12">
            <v>3</v>
          </cell>
          <cell r="S12">
            <v>22</v>
          </cell>
          <cell r="T12">
            <v>5</v>
          </cell>
        </row>
        <row r="13">
          <cell r="B13">
            <v>1126</v>
          </cell>
          <cell r="C13" t="str">
            <v>Stony Creek School</v>
          </cell>
          <cell r="D13">
            <v>0</v>
          </cell>
          <cell r="E13">
            <v>0</v>
          </cell>
          <cell r="F13">
            <v>0</v>
          </cell>
          <cell r="G13">
            <v>8</v>
          </cell>
          <cell r="H13">
            <v>3</v>
          </cell>
          <cell r="I13">
            <v>2</v>
          </cell>
          <cell r="J13">
            <v>1</v>
          </cell>
          <cell r="K13">
            <v>3</v>
          </cell>
          <cell r="L13">
            <v>0</v>
          </cell>
          <cell r="M13">
            <v>2</v>
          </cell>
          <cell r="N13">
            <v>0</v>
          </cell>
          <cell r="O13">
            <v>3</v>
          </cell>
          <cell r="P13">
            <v>0</v>
          </cell>
          <cell r="Q13">
            <v>0</v>
          </cell>
          <cell r="R13">
            <v>0</v>
          </cell>
          <cell r="S13">
            <v>22</v>
          </cell>
        </row>
        <row r="14">
          <cell r="B14">
            <v>1176</v>
          </cell>
          <cell r="C14" t="str">
            <v>Greenland School</v>
          </cell>
          <cell r="D14">
            <v>0</v>
          </cell>
          <cell r="E14">
            <v>0</v>
          </cell>
          <cell r="F14">
            <v>0</v>
          </cell>
          <cell r="G14">
            <v>11</v>
          </cell>
          <cell r="H14">
            <v>6</v>
          </cell>
          <cell r="I14">
            <v>17</v>
          </cell>
          <cell r="J14">
            <v>4</v>
          </cell>
          <cell r="K14">
            <v>17</v>
          </cell>
          <cell r="L14">
            <v>9</v>
          </cell>
          <cell r="M14">
            <v>6</v>
          </cell>
          <cell r="N14">
            <v>11</v>
          </cell>
          <cell r="O14">
            <v>4</v>
          </cell>
          <cell r="P14">
            <v>0</v>
          </cell>
          <cell r="Q14">
            <v>0</v>
          </cell>
          <cell r="R14">
            <v>0</v>
          </cell>
          <cell r="S14">
            <v>85</v>
          </cell>
        </row>
        <row r="15">
          <cell r="B15">
            <v>1207</v>
          </cell>
          <cell r="C15" t="str">
            <v>Poplar Grove School</v>
          </cell>
          <cell r="D15">
            <v>0</v>
          </cell>
          <cell r="E15">
            <v>0</v>
          </cell>
          <cell r="F15">
            <v>0</v>
          </cell>
          <cell r="G15">
            <v>3</v>
          </cell>
          <cell r="H15">
            <v>1</v>
          </cell>
          <cell r="I15">
            <v>5</v>
          </cell>
          <cell r="J15">
            <v>2</v>
          </cell>
          <cell r="K15">
            <v>4</v>
          </cell>
          <cell r="L15">
            <v>2</v>
          </cell>
          <cell r="M15">
            <v>1</v>
          </cell>
          <cell r="N15">
            <v>0</v>
          </cell>
          <cell r="O15">
            <v>2</v>
          </cell>
          <cell r="P15">
            <v>1</v>
          </cell>
          <cell r="Q15">
            <v>0</v>
          </cell>
          <cell r="R15">
            <v>0</v>
          </cell>
          <cell r="S15">
            <v>21</v>
          </cell>
        </row>
        <row r="16">
          <cell r="B16">
            <v>1236</v>
          </cell>
          <cell r="C16" t="str">
            <v>Interlake Mennonite Fellowship Sch.</v>
          </cell>
          <cell r="D16">
            <v>0</v>
          </cell>
          <cell r="E16">
            <v>0</v>
          </cell>
          <cell r="F16">
            <v>0</v>
          </cell>
          <cell r="G16">
            <v>8</v>
          </cell>
          <cell r="H16">
            <v>11</v>
          </cell>
          <cell r="I16">
            <v>8</v>
          </cell>
          <cell r="J16">
            <v>8</v>
          </cell>
          <cell r="K16">
            <v>5</v>
          </cell>
          <cell r="L16">
            <v>8</v>
          </cell>
          <cell r="M16">
            <v>7</v>
          </cell>
          <cell r="N16">
            <v>5</v>
          </cell>
          <cell r="O16">
            <v>9</v>
          </cell>
          <cell r="P16">
            <v>6</v>
          </cell>
          <cell r="Q16">
            <v>4</v>
          </cell>
          <cell r="R16">
            <v>1</v>
          </cell>
          <cell r="S16">
            <v>80</v>
          </cell>
        </row>
        <row r="17">
          <cell r="B17">
            <v>1401</v>
          </cell>
          <cell r="C17" t="str">
            <v>Riverdale School</v>
          </cell>
          <cell r="D17">
            <v>0</v>
          </cell>
          <cell r="E17">
            <v>0</v>
          </cell>
          <cell r="F17">
            <v>0</v>
          </cell>
          <cell r="G17">
            <v>4</v>
          </cell>
          <cell r="H17">
            <v>6</v>
          </cell>
          <cell r="I17">
            <v>6</v>
          </cell>
          <cell r="J17">
            <v>6</v>
          </cell>
          <cell r="K17">
            <v>3</v>
          </cell>
          <cell r="L17">
            <v>4</v>
          </cell>
          <cell r="M17">
            <v>7</v>
          </cell>
          <cell r="N17">
            <v>4</v>
          </cell>
          <cell r="O17">
            <v>0</v>
          </cell>
          <cell r="P17">
            <v>0</v>
          </cell>
          <cell r="Q17">
            <v>0</v>
          </cell>
          <cell r="R17">
            <v>0</v>
          </cell>
          <cell r="S17">
            <v>40</v>
          </cell>
        </row>
        <row r="18">
          <cell r="B18">
            <v>1416</v>
          </cell>
          <cell r="C18" t="str">
            <v>Rock Lake School</v>
          </cell>
          <cell r="D18">
            <v>0</v>
          </cell>
          <cell r="E18">
            <v>0</v>
          </cell>
          <cell r="F18">
            <v>0</v>
          </cell>
          <cell r="G18">
            <v>7</v>
          </cell>
          <cell r="H18">
            <v>0</v>
          </cell>
          <cell r="I18">
            <v>0</v>
          </cell>
          <cell r="J18">
            <v>0</v>
          </cell>
          <cell r="K18">
            <v>0</v>
          </cell>
          <cell r="L18">
            <v>0</v>
          </cell>
          <cell r="M18">
            <v>0</v>
          </cell>
          <cell r="N18">
            <v>0</v>
          </cell>
          <cell r="O18">
            <v>0</v>
          </cell>
          <cell r="P18">
            <v>0</v>
          </cell>
          <cell r="Q18">
            <v>0</v>
          </cell>
          <cell r="R18">
            <v>0</v>
          </cell>
          <cell r="S18">
            <v>7</v>
          </cell>
        </row>
        <row r="19">
          <cell r="B19">
            <v>1454</v>
          </cell>
          <cell r="C19" t="str">
            <v>Wild Rose School</v>
          </cell>
          <cell r="D19">
            <v>0</v>
          </cell>
          <cell r="E19">
            <v>0</v>
          </cell>
          <cell r="F19">
            <v>0</v>
          </cell>
          <cell r="G19">
            <v>3</v>
          </cell>
          <cell r="H19">
            <v>4</v>
          </cell>
          <cell r="I19">
            <v>2</v>
          </cell>
          <cell r="J19">
            <v>2</v>
          </cell>
          <cell r="K19">
            <v>2</v>
          </cell>
          <cell r="L19">
            <v>5</v>
          </cell>
          <cell r="M19">
            <v>4</v>
          </cell>
          <cell r="N19">
            <v>3</v>
          </cell>
          <cell r="O19">
            <v>1</v>
          </cell>
          <cell r="P19">
            <v>0</v>
          </cell>
          <cell r="Q19">
            <v>0</v>
          </cell>
          <cell r="R19">
            <v>0</v>
          </cell>
          <cell r="S19">
            <v>26</v>
          </cell>
        </row>
        <row r="20">
          <cell r="B20">
            <v>1463</v>
          </cell>
          <cell r="C20" t="str">
            <v>Riverside School</v>
          </cell>
          <cell r="D20">
            <v>0</v>
          </cell>
          <cell r="E20">
            <v>0</v>
          </cell>
          <cell r="F20">
            <v>0</v>
          </cell>
          <cell r="G20">
            <v>8</v>
          </cell>
          <cell r="H20">
            <v>0</v>
          </cell>
          <cell r="I20">
            <v>4</v>
          </cell>
          <cell r="J20">
            <v>5</v>
          </cell>
          <cell r="K20">
            <v>2</v>
          </cell>
          <cell r="L20">
            <v>5</v>
          </cell>
          <cell r="M20">
            <v>2</v>
          </cell>
          <cell r="N20">
            <v>5</v>
          </cell>
          <cell r="O20">
            <v>4</v>
          </cell>
          <cell r="P20">
            <v>0</v>
          </cell>
          <cell r="Q20">
            <v>0</v>
          </cell>
          <cell r="R20">
            <v>0</v>
          </cell>
          <cell r="S20">
            <v>35</v>
          </cell>
        </row>
        <row r="21">
          <cell r="B21">
            <v>1509</v>
          </cell>
          <cell r="C21" t="str">
            <v>Lake Centre Mennonite Fellowship Sch.</v>
          </cell>
          <cell r="D21">
            <v>0</v>
          </cell>
          <cell r="E21">
            <v>0</v>
          </cell>
          <cell r="F21">
            <v>0</v>
          </cell>
          <cell r="G21">
            <v>1</v>
          </cell>
          <cell r="H21">
            <v>4</v>
          </cell>
          <cell r="I21">
            <v>2</v>
          </cell>
          <cell r="J21">
            <v>0</v>
          </cell>
          <cell r="K21">
            <v>5</v>
          </cell>
          <cell r="L21">
            <v>0</v>
          </cell>
          <cell r="M21">
            <v>1</v>
          </cell>
          <cell r="N21">
            <v>6</v>
          </cell>
          <cell r="O21">
            <v>3</v>
          </cell>
          <cell r="P21">
            <v>1</v>
          </cell>
          <cell r="Q21">
            <v>0</v>
          </cell>
          <cell r="R21">
            <v>0</v>
          </cell>
          <cell r="S21">
            <v>23</v>
          </cell>
        </row>
        <row r="22">
          <cell r="B22">
            <v>1526</v>
          </cell>
          <cell r="C22" t="str">
            <v>Country View School</v>
          </cell>
          <cell r="D22">
            <v>0</v>
          </cell>
          <cell r="E22">
            <v>0</v>
          </cell>
          <cell r="F22">
            <v>0</v>
          </cell>
          <cell r="G22">
            <v>0</v>
          </cell>
          <cell r="H22">
            <v>2</v>
          </cell>
          <cell r="I22">
            <v>0</v>
          </cell>
          <cell r="J22">
            <v>2</v>
          </cell>
          <cell r="K22">
            <v>4</v>
          </cell>
          <cell r="L22">
            <v>0</v>
          </cell>
          <cell r="M22">
            <v>3</v>
          </cell>
          <cell r="N22">
            <v>6</v>
          </cell>
          <cell r="O22">
            <v>2</v>
          </cell>
          <cell r="P22">
            <v>0</v>
          </cell>
          <cell r="Q22">
            <v>0</v>
          </cell>
          <cell r="R22">
            <v>0</v>
          </cell>
          <cell r="S22">
            <v>19</v>
          </cell>
        </row>
        <row r="23">
          <cell r="B23">
            <v>1534</v>
          </cell>
          <cell r="C23" t="str">
            <v>Prairie View School</v>
          </cell>
          <cell r="D23">
            <v>0</v>
          </cell>
          <cell r="E23">
            <v>0</v>
          </cell>
          <cell r="F23">
            <v>0</v>
          </cell>
          <cell r="G23">
            <v>25</v>
          </cell>
          <cell r="H23">
            <v>12</v>
          </cell>
          <cell r="I23">
            <v>6</v>
          </cell>
          <cell r="J23">
            <v>7</v>
          </cell>
          <cell r="K23">
            <v>8</v>
          </cell>
          <cell r="L23">
            <v>7</v>
          </cell>
          <cell r="M23">
            <v>5</v>
          </cell>
          <cell r="N23">
            <v>8</v>
          </cell>
          <cell r="O23">
            <v>6</v>
          </cell>
          <cell r="P23">
            <v>0</v>
          </cell>
          <cell r="Q23">
            <v>0</v>
          </cell>
          <cell r="R23">
            <v>0</v>
          </cell>
          <cell r="S23">
            <v>84</v>
          </cell>
        </row>
        <row r="24">
          <cell r="B24">
            <v>1580</v>
          </cell>
          <cell r="C24" t="str">
            <v>Airport Colony School</v>
          </cell>
          <cell r="D24">
            <v>0</v>
          </cell>
          <cell r="E24">
            <v>0</v>
          </cell>
          <cell r="F24">
            <v>4</v>
          </cell>
          <cell r="G24">
            <v>2</v>
          </cell>
          <cell r="H24">
            <v>6</v>
          </cell>
          <cell r="I24">
            <v>1</v>
          </cell>
          <cell r="J24">
            <v>2</v>
          </cell>
          <cell r="K24">
            <v>1</v>
          </cell>
          <cell r="L24">
            <v>3</v>
          </cell>
          <cell r="M24">
            <v>1</v>
          </cell>
          <cell r="N24">
            <v>0</v>
          </cell>
          <cell r="O24">
            <v>1</v>
          </cell>
          <cell r="P24">
            <v>1</v>
          </cell>
          <cell r="Q24">
            <v>1</v>
          </cell>
          <cell r="R24">
            <v>0</v>
          </cell>
          <cell r="S24">
            <v>23</v>
          </cell>
        </row>
        <row r="25">
          <cell r="B25">
            <v>1599</v>
          </cell>
          <cell r="C25" t="str">
            <v>Willow Grove School</v>
          </cell>
          <cell r="D25">
            <v>3</v>
          </cell>
          <cell r="E25">
            <v>0</v>
          </cell>
          <cell r="F25">
            <v>0</v>
          </cell>
          <cell r="G25">
            <v>4</v>
          </cell>
          <cell r="H25">
            <v>2</v>
          </cell>
          <cell r="I25">
            <v>4</v>
          </cell>
          <cell r="J25">
            <v>3</v>
          </cell>
          <cell r="K25">
            <v>6</v>
          </cell>
          <cell r="L25">
            <v>5</v>
          </cell>
          <cell r="M25">
            <v>3</v>
          </cell>
          <cell r="N25">
            <v>3</v>
          </cell>
          <cell r="O25">
            <v>0</v>
          </cell>
          <cell r="P25">
            <v>0</v>
          </cell>
          <cell r="Q25">
            <v>0</v>
          </cell>
          <cell r="R25">
            <v>0</v>
          </cell>
          <cell r="S25">
            <v>33</v>
          </cell>
        </row>
        <row r="26">
          <cell r="B26">
            <v>1899</v>
          </cell>
          <cell r="C26" t="str">
            <v>Shady Oak Christian School</v>
          </cell>
          <cell r="D26">
            <v>0</v>
          </cell>
          <cell r="E26">
            <v>0</v>
          </cell>
          <cell r="F26">
            <v>0</v>
          </cell>
          <cell r="G26">
            <v>7</v>
          </cell>
          <cell r="H26">
            <v>4</v>
          </cell>
          <cell r="I26">
            <v>4</v>
          </cell>
          <cell r="J26">
            <v>2</v>
          </cell>
          <cell r="K26">
            <v>6</v>
          </cell>
          <cell r="L26">
            <v>3</v>
          </cell>
          <cell r="M26">
            <v>4</v>
          </cell>
          <cell r="N26">
            <v>1</v>
          </cell>
          <cell r="O26">
            <v>3</v>
          </cell>
          <cell r="P26">
            <v>0</v>
          </cell>
          <cell r="Q26">
            <v>0</v>
          </cell>
          <cell r="R26">
            <v>0</v>
          </cell>
          <cell r="S26">
            <v>34</v>
          </cell>
        </row>
        <row r="27">
          <cell r="B27">
            <v>1931</v>
          </cell>
          <cell r="C27" t="str">
            <v>New Hope Christian School</v>
          </cell>
          <cell r="D27">
            <v>0</v>
          </cell>
          <cell r="E27">
            <v>0</v>
          </cell>
          <cell r="F27">
            <v>0</v>
          </cell>
          <cell r="G27">
            <v>3</v>
          </cell>
          <cell r="H27">
            <v>2</v>
          </cell>
          <cell r="I27">
            <v>4</v>
          </cell>
          <cell r="J27">
            <v>2</v>
          </cell>
          <cell r="K27">
            <v>2</v>
          </cell>
          <cell r="L27">
            <v>3</v>
          </cell>
          <cell r="M27">
            <v>1</v>
          </cell>
          <cell r="N27">
            <v>2</v>
          </cell>
          <cell r="O27">
            <v>1</v>
          </cell>
          <cell r="P27">
            <v>3</v>
          </cell>
          <cell r="Q27">
            <v>1</v>
          </cell>
          <cell r="R27">
            <v>1</v>
          </cell>
          <cell r="S27">
            <v>25</v>
          </cell>
        </row>
        <row r="28">
          <cell r="B28">
            <v>1963</v>
          </cell>
          <cell r="C28" t="str">
            <v>Horndean Christian Day School</v>
          </cell>
          <cell r="D28">
            <v>0</v>
          </cell>
          <cell r="E28">
            <v>0</v>
          </cell>
          <cell r="F28">
            <v>0</v>
          </cell>
          <cell r="G28">
            <v>10</v>
          </cell>
          <cell r="H28">
            <v>5</v>
          </cell>
          <cell r="I28">
            <v>11</v>
          </cell>
          <cell r="J28">
            <v>4</v>
          </cell>
          <cell r="K28">
            <v>9</v>
          </cell>
          <cell r="L28">
            <v>4</v>
          </cell>
          <cell r="M28">
            <v>3</v>
          </cell>
          <cell r="N28">
            <v>6</v>
          </cell>
          <cell r="O28">
            <v>5</v>
          </cell>
          <cell r="P28">
            <v>0</v>
          </cell>
          <cell r="Q28">
            <v>0</v>
          </cell>
          <cell r="R28">
            <v>0</v>
          </cell>
          <cell r="S28">
            <v>57</v>
          </cell>
        </row>
        <row r="29">
          <cell r="B29">
            <v>2056</v>
          </cell>
          <cell r="C29" t="str">
            <v>Valley Mennonite Academy</v>
          </cell>
          <cell r="D29">
            <v>0</v>
          </cell>
          <cell r="E29">
            <v>0</v>
          </cell>
          <cell r="F29">
            <v>7</v>
          </cell>
          <cell r="G29">
            <v>5</v>
          </cell>
          <cell r="H29">
            <v>8</v>
          </cell>
          <cell r="I29">
            <v>4</v>
          </cell>
          <cell r="J29">
            <v>7</v>
          </cell>
          <cell r="K29">
            <v>6</v>
          </cell>
          <cell r="L29">
            <v>3</v>
          </cell>
          <cell r="M29">
            <v>4</v>
          </cell>
          <cell r="N29">
            <v>3</v>
          </cell>
          <cell r="O29">
            <v>5</v>
          </cell>
          <cell r="P29">
            <v>3</v>
          </cell>
          <cell r="Q29">
            <v>5</v>
          </cell>
          <cell r="R29">
            <v>0</v>
          </cell>
          <cell r="S29">
            <v>60</v>
          </cell>
        </row>
        <row r="30">
          <cell r="B30">
            <v>2057</v>
          </cell>
          <cell r="C30" t="str">
            <v>Mennonite Christian Academy</v>
          </cell>
          <cell r="D30">
            <v>0</v>
          </cell>
          <cell r="E30">
            <v>0</v>
          </cell>
          <cell r="F30">
            <v>7</v>
          </cell>
          <cell r="G30">
            <v>4</v>
          </cell>
          <cell r="H30">
            <v>6</v>
          </cell>
          <cell r="I30">
            <v>6</v>
          </cell>
          <cell r="J30">
            <v>4</v>
          </cell>
          <cell r="K30">
            <v>6</v>
          </cell>
          <cell r="L30">
            <v>4</v>
          </cell>
          <cell r="M30">
            <v>6</v>
          </cell>
          <cell r="N30">
            <v>5</v>
          </cell>
          <cell r="O30">
            <v>5</v>
          </cell>
          <cell r="P30">
            <v>6</v>
          </cell>
          <cell r="Q30">
            <v>2</v>
          </cell>
          <cell r="R30">
            <v>3</v>
          </cell>
          <cell r="S30">
            <v>64</v>
          </cell>
        </row>
        <row r="31">
          <cell r="B31">
            <v>2093</v>
          </cell>
          <cell r="C31" t="str">
            <v>Winnipeg Montessori School Inc.</v>
          </cell>
          <cell r="D31">
            <v>0</v>
          </cell>
          <cell r="E31">
            <v>0</v>
          </cell>
          <cell r="F31">
            <v>20</v>
          </cell>
          <cell r="G31">
            <v>0</v>
          </cell>
          <cell r="H31">
            <v>0</v>
          </cell>
          <cell r="I31">
            <v>0</v>
          </cell>
          <cell r="J31">
            <v>0</v>
          </cell>
          <cell r="K31">
            <v>0</v>
          </cell>
          <cell r="L31">
            <v>0</v>
          </cell>
          <cell r="M31">
            <v>0</v>
          </cell>
          <cell r="N31">
            <v>0</v>
          </cell>
          <cell r="O31">
            <v>0</v>
          </cell>
          <cell r="P31">
            <v>0</v>
          </cell>
          <cell r="Q31">
            <v>0</v>
          </cell>
          <cell r="R31">
            <v>0</v>
          </cell>
          <cell r="S31">
            <v>20</v>
          </cell>
        </row>
        <row r="32">
          <cell r="B32">
            <v>2108</v>
          </cell>
          <cell r="C32" t="str">
            <v>Grace Valley Mennonite Academy</v>
          </cell>
          <cell r="D32">
            <v>0</v>
          </cell>
          <cell r="E32">
            <v>0</v>
          </cell>
          <cell r="F32">
            <v>0</v>
          </cell>
          <cell r="G32">
            <v>2</v>
          </cell>
          <cell r="H32">
            <v>3</v>
          </cell>
          <cell r="I32">
            <v>1</v>
          </cell>
          <cell r="J32">
            <v>0</v>
          </cell>
          <cell r="K32">
            <v>3</v>
          </cell>
          <cell r="L32">
            <v>0</v>
          </cell>
          <cell r="M32">
            <v>0</v>
          </cell>
          <cell r="N32">
            <v>2</v>
          </cell>
          <cell r="O32">
            <v>3</v>
          </cell>
          <cell r="P32">
            <v>2</v>
          </cell>
          <cell r="Q32">
            <v>1</v>
          </cell>
          <cell r="R32">
            <v>2</v>
          </cell>
          <cell r="S32">
            <v>19</v>
          </cell>
        </row>
        <row r="33">
          <cell r="B33">
            <v>2128</v>
          </cell>
          <cell r="C33" t="str">
            <v>Sunflower Valley Christian School</v>
          </cell>
          <cell r="D33">
            <v>0</v>
          </cell>
          <cell r="E33">
            <v>0</v>
          </cell>
          <cell r="F33">
            <v>0</v>
          </cell>
          <cell r="G33">
            <v>3</v>
          </cell>
          <cell r="H33">
            <v>3</v>
          </cell>
          <cell r="I33">
            <v>0</v>
          </cell>
          <cell r="J33">
            <v>0</v>
          </cell>
          <cell r="K33">
            <v>1</v>
          </cell>
          <cell r="L33">
            <v>0</v>
          </cell>
          <cell r="M33">
            <v>1</v>
          </cell>
          <cell r="N33">
            <v>0</v>
          </cell>
          <cell r="O33">
            <v>0</v>
          </cell>
          <cell r="P33">
            <v>0</v>
          </cell>
          <cell r="Q33">
            <v>0</v>
          </cell>
          <cell r="R33">
            <v>0</v>
          </cell>
          <cell r="S33">
            <v>8</v>
          </cell>
        </row>
        <row r="34">
          <cell r="B34">
            <v>2145</v>
          </cell>
          <cell r="C34" t="str">
            <v>Lighthouse Christian School</v>
          </cell>
          <cell r="D34">
            <v>0</v>
          </cell>
          <cell r="E34">
            <v>0</v>
          </cell>
          <cell r="F34">
            <v>2</v>
          </cell>
          <cell r="G34">
            <v>1</v>
          </cell>
          <cell r="H34">
            <v>2</v>
          </cell>
          <cell r="I34">
            <v>1</v>
          </cell>
          <cell r="J34">
            <v>1</v>
          </cell>
          <cell r="K34">
            <v>2</v>
          </cell>
          <cell r="L34">
            <v>3</v>
          </cell>
          <cell r="M34">
            <v>2</v>
          </cell>
          <cell r="N34">
            <v>0</v>
          </cell>
          <cell r="O34">
            <v>4</v>
          </cell>
          <cell r="P34">
            <v>1</v>
          </cell>
          <cell r="Q34">
            <v>2</v>
          </cell>
          <cell r="R34">
            <v>1</v>
          </cell>
          <cell r="S34">
            <v>22</v>
          </cell>
        </row>
        <row r="35">
          <cell r="B35">
            <v>2146</v>
          </cell>
          <cell r="C35" t="str">
            <v>Twin Rivers Country School</v>
          </cell>
          <cell r="D35">
            <v>0</v>
          </cell>
          <cell r="E35">
            <v>0</v>
          </cell>
          <cell r="F35">
            <v>0</v>
          </cell>
          <cell r="G35">
            <v>2</v>
          </cell>
          <cell r="H35">
            <v>2</v>
          </cell>
          <cell r="I35">
            <v>3</v>
          </cell>
          <cell r="J35">
            <v>1</v>
          </cell>
          <cell r="K35">
            <v>1</v>
          </cell>
          <cell r="L35">
            <v>3</v>
          </cell>
          <cell r="M35">
            <v>3</v>
          </cell>
          <cell r="N35">
            <v>2</v>
          </cell>
          <cell r="O35">
            <v>2</v>
          </cell>
          <cell r="P35">
            <v>0</v>
          </cell>
          <cell r="Q35">
            <v>0</v>
          </cell>
          <cell r="R35">
            <v>0</v>
          </cell>
          <cell r="S35">
            <v>19</v>
          </cell>
        </row>
        <row r="36">
          <cell r="B36">
            <v>2150</v>
          </cell>
          <cell r="C36" t="str">
            <v>Edrans Christian School</v>
          </cell>
          <cell r="D36">
            <v>0</v>
          </cell>
          <cell r="E36">
            <v>0</v>
          </cell>
          <cell r="F36">
            <v>3</v>
          </cell>
          <cell r="G36">
            <v>0</v>
          </cell>
          <cell r="H36">
            <v>0</v>
          </cell>
          <cell r="I36">
            <v>1</v>
          </cell>
          <cell r="J36">
            <v>1</v>
          </cell>
          <cell r="K36">
            <v>2</v>
          </cell>
          <cell r="L36">
            <v>0</v>
          </cell>
          <cell r="M36">
            <v>2</v>
          </cell>
          <cell r="N36">
            <v>2</v>
          </cell>
          <cell r="O36">
            <v>4</v>
          </cell>
          <cell r="P36">
            <v>1</v>
          </cell>
          <cell r="Q36">
            <v>4</v>
          </cell>
          <cell r="R36">
            <v>1</v>
          </cell>
          <cell r="S36">
            <v>21</v>
          </cell>
        </row>
        <row r="37">
          <cell r="B37">
            <v>2199</v>
          </cell>
          <cell r="C37" t="str">
            <v>Pine River School</v>
          </cell>
          <cell r="D37">
            <v>0</v>
          </cell>
          <cell r="E37">
            <v>0</v>
          </cell>
          <cell r="F37">
            <v>0</v>
          </cell>
          <cell r="G37">
            <v>1</v>
          </cell>
          <cell r="H37">
            <v>3</v>
          </cell>
          <cell r="I37">
            <v>0</v>
          </cell>
          <cell r="J37">
            <v>3</v>
          </cell>
          <cell r="K37">
            <v>1</v>
          </cell>
          <cell r="L37">
            <v>3</v>
          </cell>
          <cell r="M37">
            <v>0</v>
          </cell>
          <cell r="N37">
            <v>0</v>
          </cell>
          <cell r="O37">
            <v>1</v>
          </cell>
          <cell r="P37">
            <v>0</v>
          </cell>
          <cell r="Q37">
            <v>0</v>
          </cell>
          <cell r="R37">
            <v>0</v>
          </cell>
          <cell r="S37">
            <v>12</v>
          </cell>
        </row>
        <row r="38">
          <cell r="B38">
            <v>2220</v>
          </cell>
          <cell r="C38" t="str">
            <v>Christ Full Gospel Academy</v>
          </cell>
          <cell r="D38">
            <v>0</v>
          </cell>
          <cell r="E38">
            <v>0</v>
          </cell>
          <cell r="F38">
            <v>0</v>
          </cell>
          <cell r="G38">
            <v>4</v>
          </cell>
          <cell r="H38">
            <v>4</v>
          </cell>
          <cell r="I38">
            <v>2</v>
          </cell>
          <cell r="J38">
            <v>3</v>
          </cell>
          <cell r="K38">
            <v>4</v>
          </cell>
          <cell r="L38">
            <v>2</v>
          </cell>
          <cell r="M38">
            <v>4</v>
          </cell>
          <cell r="N38">
            <v>4</v>
          </cell>
          <cell r="O38">
            <v>3</v>
          </cell>
          <cell r="P38">
            <v>1</v>
          </cell>
          <cell r="Q38">
            <v>0</v>
          </cell>
          <cell r="R38">
            <v>0</v>
          </cell>
          <cell r="S38">
            <v>31</v>
          </cell>
        </row>
        <row r="39">
          <cell r="B39">
            <v>2237</v>
          </cell>
          <cell r="C39" t="str">
            <v>Church Of God Sunrise Academy</v>
          </cell>
          <cell r="D39">
            <v>0</v>
          </cell>
          <cell r="E39">
            <v>0</v>
          </cell>
          <cell r="F39">
            <v>0</v>
          </cell>
          <cell r="G39">
            <v>3</v>
          </cell>
          <cell r="H39">
            <v>3</v>
          </cell>
          <cell r="I39">
            <v>3</v>
          </cell>
          <cell r="J39">
            <v>6</v>
          </cell>
          <cell r="K39">
            <v>2</v>
          </cell>
          <cell r="L39">
            <v>2</v>
          </cell>
          <cell r="M39">
            <v>4</v>
          </cell>
          <cell r="N39">
            <v>3</v>
          </cell>
          <cell r="O39">
            <v>3</v>
          </cell>
          <cell r="P39">
            <v>1</v>
          </cell>
          <cell r="Q39">
            <v>0</v>
          </cell>
          <cell r="R39">
            <v>2</v>
          </cell>
          <cell r="S39">
            <v>32</v>
          </cell>
        </row>
        <row r="40">
          <cell r="B40">
            <v>2246</v>
          </cell>
          <cell r="C40" t="str">
            <v>Solid Rock School</v>
          </cell>
          <cell r="D40">
            <v>0</v>
          </cell>
          <cell r="E40">
            <v>0</v>
          </cell>
          <cell r="F40">
            <v>3</v>
          </cell>
          <cell r="G40">
            <v>1</v>
          </cell>
          <cell r="H40">
            <v>2</v>
          </cell>
          <cell r="I40">
            <v>2</v>
          </cell>
          <cell r="J40">
            <v>2</v>
          </cell>
          <cell r="K40">
            <v>4</v>
          </cell>
          <cell r="L40">
            <v>3</v>
          </cell>
          <cell r="M40">
            <v>2</v>
          </cell>
          <cell r="N40">
            <v>6</v>
          </cell>
          <cell r="O40">
            <v>3</v>
          </cell>
          <cell r="P40">
            <v>2</v>
          </cell>
          <cell r="Q40">
            <v>1</v>
          </cell>
          <cell r="R40">
            <v>3</v>
          </cell>
          <cell r="S40">
            <v>34</v>
          </cell>
        </row>
        <row r="41">
          <cell r="B41">
            <v>2263</v>
          </cell>
          <cell r="C41" t="str">
            <v>Hosanna Christian School</v>
          </cell>
          <cell r="D41">
            <v>2</v>
          </cell>
          <cell r="E41">
            <v>0</v>
          </cell>
          <cell r="F41">
            <v>4</v>
          </cell>
          <cell r="G41">
            <v>9</v>
          </cell>
          <cell r="H41">
            <v>6</v>
          </cell>
          <cell r="I41">
            <v>6</v>
          </cell>
          <cell r="J41">
            <v>4</v>
          </cell>
          <cell r="K41">
            <v>3</v>
          </cell>
          <cell r="L41">
            <v>5</v>
          </cell>
          <cell r="M41">
            <v>7</v>
          </cell>
          <cell r="N41">
            <v>3</v>
          </cell>
          <cell r="O41">
            <v>3</v>
          </cell>
          <cell r="P41">
            <v>2</v>
          </cell>
          <cell r="Q41">
            <v>1</v>
          </cell>
          <cell r="R41">
            <v>0</v>
          </cell>
          <cell r="S41">
            <v>55</v>
          </cell>
        </row>
        <row r="42">
          <cell r="B42">
            <v>2268</v>
          </cell>
          <cell r="C42" t="str">
            <v>Casa Montessori And Orff School</v>
          </cell>
          <cell r="D42">
            <v>0</v>
          </cell>
          <cell r="E42">
            <v>0</v>
          </cell>
          <cell r="F42">
            <v>0</v>
          </cell>
          <cell r="G42">
            <v>6</v>
          </cell>
          <cell r="H42">
            <v>5</v>
          </cell>
          <cell r="I42">
            <v>6</v>
          </cell>
          <cell r="J42">
            <v>2</v>
          </cell>
          <cell r="K42">
            <v>0</v>
          </cell>
          <cell r="L42">
            <v>0</v>
          </cell>
          <cell r="M42">
            <v>0</v>
          </cell>
          <cell r="N42">
            <v>0</v>
          </cell>
          <cell r="O42">
            <v>0</v>
          </cell>
          <cell r="P42">
            <v>0</v>
          </cell>
          <cell r="Q42">
            <v>0</v>
          </cell>
          <cell r="R42">
            <v>0</v>
          </cell>
          <cell r="S42">
            <v>19</v>
          </cell>
        </row>
        <row r="43">
          <cell r="B43">
            <v>2272</v>
          </cell>
          <cell r="C43" t="str">
            <v>New Life Fellowship School</v>
          </cell>
          <cell r="D43">
            <v>0</v>
          </cell>
          <cell r="E43">
            <v>0</v>
          </cell>
          <cell r="F43">
            <v>0</v>
          </cell>
          <cell r="G43">
            <v>4</v>
          </cell>
          <cell r="H43">
            <v>7</v>
          </cell>
          <cell r="I43">
            <v>6</v>
          </cell>
          <cell r="J43">
            <v>5</v>
          </cell>
          <cell r="K43">
            <v>1</v>
          </cell>
          <cell r="L43">
            <v>6</v>
          </cell>
          <cell r="M43">
            <v>2</v>
          </cell>
          <cell r="N43">
            <v>4</v>
          </cell>
          <cell r="O43">
            <v>1</v>
          </cell>
          <cell r="P43">
            <v>4</v>
          </cell>
          <cell r="Q43">
            <v>0</v>
          </cell>
          <cell r="R43">
            <v>0</v>
          </cell>
          <cell r="S43">
            <v>40</v>
          </cell>
        </row>
        <row r="44">
          <cell r="B44">
            <v>2279</v>
          </cell>
          <cell r="C44" t="str">
            <v>Paradise Montessori School</v>
          </cell>
          <cell r="D44">
            <v>0</v>
          </cell>
          <cell r="E44">
            <v>68</v>
          </cell>
          <cell r="F44">
            <v>3</v>
          </cell>
          <cell r="G44">
            <v>2</v>
          </cell>
          <cell r="H44">
            <v>0</v>
          </cell>
          <cell r="I44">
            <v>0</v>
          </cell>
          <cell r="J44">
            <v>0</v>
          </cell>
          <cell r="K44">
            <v>0</v>
          </cell>
          <cell r="L44">
            <v>0</v>
          </cell>
          <cell r="M44">
            <v>0</v>
          </cell>
          <cell r="N44">
            <v>0</v>
          </cell>
          <cell r="O44">
            <v>0</v>
          </cell>
          <cell r="P44">
            <v>0</v>
          </cell>
          <cell r="Q44">
            <v>0</v>
          </cell>
          <cell r="R44">
            <v>0</v>
          </cell>
          <cell r="S44">
            <v>73</v>
          </cell>
        </row>
        <row r="45">
          <cell r="B45">
            <v>2281</v>
          </cell>
          <cell r="C45" t="str">
            <v>Kane Christian Academy</v>
          </cell>
          <cell r="D45">
            <v>0</v>
          </cell>
          <cell r="E45">
            <v>0</v>
          </cell>
          <cell r="F45">
            <v>0</v>
          </cell>
          <cell r="G45">
            <v>0</v>
          </cell>
          <cell r="H45">
            <v>0</v>
          </cell>
          <cell r="I45">
            <v>1</v>
          </cell>
          <cell r="J45">
            <v>1</v>
          </cell>
          <cell r="K45">
            <v>2</v>
          </cell>
          <cell r="L45">
            <v>3</v>
          </cell>
          <cell r="M45">
            <v>0</v>
          </cell>
          <cell r="N45">
            <v>0</v>
          </cell>
          <cell r="O45">
            <v>1</v>
          </cell>
          <cell r="P45">
            <v>0</v>
          </cell>
          <cell r="Q45">
            <v>0</v>
          </cell>
          <cell r="R45">
            <v>0</v>
          </cell>
          <cell r="S45">
            <v>8</v>
          </cell>
        </row>
        <row r="46">
          <cell r="B46">
            <v>2284</v>
          </cell>
          <cell r="C46" t="str">
            <v>Dasmesh School</v>
          </cell>
          <cell r="D46">
            <v>0</v>
          </cell>
          <cell r="E46">
            <v>0</v>
          </cell>
          <cell r="F46">
            <v>15</v>
          </cell>
          <cell r="G46">
            <v>18</v>
          </cell>
          <cell r="H46">
            <v>13</v>
          </cell>
          <cell r="I46">
            <v>10</v>
          </cell>
          <cell r="J46">
            <v>8</v>
          </cell>
          <cell r="K46">
            <v>2</v>
          </cell>
          <cell r="L46">
            <v>4</v>
          </cell>
          <cell r="M46">
            <v>2</v>
          </cell>
          <cell r="N46">
            <v>0</v>
          </cell>
          <cell r="O46">
            <v>0</v>
          </cell>
          <cell r="P46">
            <v>0</v>
          </cell>
          <cell r="Q46">
            <v>0</v>
          </cell>
          <cell r="R46">
            <v>0</v>
          </cell>
          <cell r="S46">
            <v>72</v>
          </cell>
        </row>
        <row r="47">
          <cell r="B47">
            <v>2287</v>
          </cell>
          <cell r="C47" t="str">
            <v>Crystal Creek School</v>
          </cell>
          <cell r="D47">
            <v>0</v>
          </cell>
          <cell r="E47">
            <v>0</v>
          </cell>
          <cell r="F47">
            <v>0</v>
          </cell>
          <cell r="G47">
            <v>1</v>
          </cell>
          <cell r="H47">
            <v>0</v>
          </cell>
          <cell r="I47">
            <v>2</v>
          </cell>
          <cell r="J47">
            <v>0</v>
          </cell>
          <cell r="K47">
            <v>0</v>
          </cell>
          <cell r="L47">
            <v>0</v>
          </cell>
          <cell r="M47">
            <v>0</v>
          </cell>
          <cell r="N47">
            <v>0</v>
          </cell>
          <cell r="O47">
            <v>0</v>
          </cell>
          <cell r="P47">
            <v>0</v>
          </cell>
          <cell r="Q47">
            <v>0</v>
          </cell>
          <cell r="R47">
            <v>0</v>
          </cell>
          <cell r="S47">
            <v>3</v>
          </cell>
        </row>
      </sheetData>
      <sheetData sheetId="45" refreshError="1">
        <row r="5">
          <cell r="C5">
            <v>1001</v>
          </cell>
          <cell r="D5" t="str">
            <v>HARROW SCHOOL</v>
          </cell>
          <cell r="E5" t="str">
            <v>550 HARROW STREET</v>
          </cell>
          <cell r="G5" t="str">
            <v>WINNIPEG</v>
          </cell>
          <cell r="H5" t="str">
            <v>Winnipeg</v>
          </cell>
        </row>
        <row r="6">
          <cell r="C6">
            <v>1002</v>
          </cell>
          <cell r="D6" t="str">
            <v>EDUCATIONAL SUPPORT SERVICES</v>
          </cell>
          <cell r="E6" t="str">
            <v>1 BRAINTREE CRESCENT</v>
          </cell>
          <cell r="G6" t="str">
            <v>WINNIPEG</v>
          </cell>
          <cell r="H6" t="str">
            <v>Winnipeg</v>
          </cell>
        </row>
        <row r="7">
          <cell r="C7">
            <v>1003</v>
          </cell>
          <cell r="D7" t="str">
            <v>WOODLAND COLONY SCHOOL</v>
          </cell>
          <cell r="E7" t="str">
            <v>WOODLAND COLONY (POPLAR POINT)</v>
          </cell>
          <cell r="F7" t="str">
            <v>65 -3RD STREET SW</v>
          </cell>
          <cell r="G7" t="str">
            <v>PORTAGE LA PRAIRIE</v>
          </cell>
          <cell r="H7" t="str">
            <v>Portage La Prairie</v>
          </cell>
        </row>
        <row r="8">
          <cell r="C8">
            <v>1007</v>
          </cell>
          <cell r="D8" t="str">
            <v>GEORGE FITTON SCHOOL</v>
          </cell>
          <cell r="E8" t="str">
            <v>1129 - 3RD STREET</v>
          </cell>
          <cell r="G8" t="str">
            <v>BRANDON</v>
          </cell>
          <cell r="H8" t="str">
            <v>Brandon</v>
          </cell>
        </row>
        <row r="9">
          <cell r="C9">
            <v>1008</v>
          </cell>
          <cell r="D9" t="str">
            <v>D. R. HAMILTON SCHOOL</v>
          </cell>
          <cell r="E9" t="str">
            <v>BOX 70</v>
          </cell>
          <cell r="G9" t="str">
            <v>CROSS LAKE</v>
          </cell>
          <cell r="H9" t="str">
            <v>Cross Lake</v>
          </cell>
        </row>
        <row r="10">
          <cell r="C10">
            <v>1011</v>
          </cell>
          <cell r="D10" t="str">
            <v>LORD WOLSELEY SCHOOL</v>
          </cell>
          <cell r="E10" t="str">
            <v>939 HENDERSON HWY</v>
          </cell>
          <cell r="G10" t="str">
            <v>WINNIPEG</v>
          </cell>
          <cell r="H10" t="str">
            <v>Winnipeg</v>
          </cell>
        </row>
        <row r="11">
          <cell r="C11">
            <v>1012</v>
          </cell>
          <cell r="D11" t="str">
            <v>LAC DU BONNET SENIOR</v>
          </cell>
          <cell r="E11" t="str">
            <v>BOX 908</v>
          </cell>
          <cell r="G11" t="str">
            <v>LAC DU BONNET</v>
          </cell>
          <cell r="H11" t="str">
            <v>Lac Du Bonnet</v>
          </cell>
        </row>
        <row r="12">
          <cell r="C12">
            <v>1014</v>
          </cell>
          <cell r="D12" t="str">
            <v>DECKER COLONY SCHOOL</v>
          </cell>
          <cell r="E12" t="str">
            <v>DECKER COLONY</v>
          </cell>
          <cell r="F12" t="str">
            <v>BOX 8</v>
          </cell>
          <cell r="G12" t="str">
            <v>DECKER</v>
          </cell>
          <cell r="H12" t="str">
            <v>Decker</v>
          </cell>
        </row>
        <row r="13">
          <cell r="C13">
            <v>1016</v>
          </cell>
          <cell r="D13" t="str">
            <v>ÉCOLE PROVENCHER</v>
          </cell>
          <cell r="E13" t="str">
            <v>320 AVENUE DE LA CATHÉDRALE</v>
          </cell>
          <cell r="G13" t="str">
            <v>WINNIPEG</v>
          </cell>
          <cell r="H13" t="str">
            <v>Winnipeg</v>
          </cell>
        </row>
        <row r="14">
          <cell r="C14">
            <v>1017</v>
          </cell>
          <cell r="D14" t="str">
            <v>HASTINGS SCHOOL</v>
          </cell>
          <cell r="E14" t="str">
            <v>95 PULBERRY STREET</v>
          </cell>
          <cell r="G14" t="str">
            <v>WINNIPEG</v>
          </cell>
          <cell r="H14" t="str">
            <v>Winnipeg</v>
          </cell>
        </row>
        <row r="15">
          <cell r="C15">
            <v>1018</v>
          </cell>
          <cell r="D15" t="str">
            <v>ÉCOLE MARIE-ANNE-GABOURY</v>
          </cell>
          <cell r="E15" t="str">
            <v>50 BOULEVARD HASTINGS</v>
          </cell>
          <cell r="G15" t="str">
            <v>WINNIPEG</v>
          </cell>
          <cell r="H15" t="str">
            <v>Winnipeg</v>
          </cell>
        </row>
        <row r="16">
          <cell r="C16">
            <v>1019</v>
          </cell>
          <cell r="D16" t="str">
            <v>WEST KILDONAN COLLEGIATE</v>
          </cell>
          <cell r="E16" t="str">
            <v>101 RIDGECREST AVENUE</v>
          </cell>
          <cell r="G16" t="str">
            <v>WINNIPEG</v>
          </cell>
          <cell r="H16" t="str">
            <v>Winnipeg</v>
          </cell>
        </row>
        <row r="17">
          <cell r="C17">
            <v>1020</v>
          </cell>
          <cell r="D17" t="str">
            <v>WAYOATA SCHOOL</v>
          </cell>
          <cell r="E17" t="str">
            <v>605 WAYOATA STREET</v>
          </cell>
          <cell r="G17" t="str">
            <v>WINNIPEG</v>
          </cell>
          <cell r="H17" t="str">
            <v>Winnipeg</v>
          </cell>
        </row>
        <row r="18">
          <cell r="C18">
            <v>1021</v>
          </cell>
          <cell r="D18" t="str">
            <v>ÉCOLE OPASQUIA SCHOOL</v>
          </cell>
          <cell r="E18" t="str">
            <v>BOX 4700</v>
          </cell>
          <cell r="G18" t="str">
            <v>THE PAS</v>
          </cell>
          <cell r="H18" t="str">
            <v>The Pas</v>
          </cell>
        </row>
        <row r="19">
          <cell r="C19">
            <v>1022</v>
          </cell>
          <cell r="D19" t="str">
            <v>EARL GREY SCHOOL</v>
          </cell>
          <cell r="E19" t="str">
            <v>340 COCKBURN STREET NORTH</v>
          </cell>
          <cell r="G19" t="str">
            <v>WINNIPEG</v>
          </cell>
          <cell r="H19" t="str">
            <v>Winnipeg</v>
          </cell>
        </row>
        <row r="20">
          <cell r="C20">
            <v>1023</v>
          </cell>
          <cell r="D20" t="str">
            <v>LANGRUTH ELEMENTARY</v>
          </cell>
          <cell r="E20" t="str">
            <v>BOX 148</v>
          </cell>
          <cell r="G20" t="str">
            <v>LANGRUTH</v>
          </cell>
          <cell r="H20" t="str">
            <v>Langruth</v>
          </cell>
        </row>
        <row r="21">
          <cell r="C21">
            <v>1024</v>
          </cell>
          <cell r="D21" t="str">
            <v>GILLAM SCHOOL</v>
          </cell>
          <cell r="E21" t="str">
            <v>BOX 370</v>
          </cell>
          <cell r="G21" t="str">
            <v>GILLAM</v>
          </cell>
          <cell r="H21" t="str">
            <v>Gillam</v>
          </cell>
        </row>
        <row r="22">
          <cell r="C22">
            <v>1025</v>
          </cell>
          <cell r="D22" t="str">
            <v>PINKHAM SCHOOL</v>
          </cell>
          <cell r="E22" t="str">
            <v>765 PACIFIC AVENUE</v>
          </cell>
          <cell r="G22" t="str">
            <v>WINNIPEG</v>
          </cell>
          <cell r="H22" t="str">
            <v>Winnipeg</v>
          </cell>
        </row>
        <row r="23">
          <cell r="C23">
            <v>1027</v>
          </cell>
          <cell r="D23" t="str">
            <v>ANOLA SCHOOL</v>
          </cell>
          <cell r="E23" t="str">
            <v>GENERAL DELIVERY</v>
          </cell>
          <cell r="G23" t="str">
            <v>ANOLA</v>
          </cell>
          <cell r="H23" t="str">
            <v>Anola</v>
          </cell>
        </row>
        <row r="24">
          <cell r="C24">
            <v>1028</v>
          </cell>
          <cell r="D24" t="str">
            <v>BALMORAL SCHOOL</v>
          </cell>
          <cell r="E24" t="str">
            <v>GENERAL DELIVERY</v>
          </cell>
          <cell r="G24" t="str">
            <v>BALMORAL</v>
          </cell>
          <cell r="H24" t="str">
            <v>Balmoral</v>
          </cell>
        </row>
        <row r="25">
          <cell r="C25">
            <v>1029</v>
          </cell>
          <cell r="D25" t="str">
            <v>PORTAGE COLLEGIATE INSTITUTE</v>
          </cell>
          <cell r="E25" t="str">
            <v>65 - 3RD STREET S.W.</v>
          </cell>
          <cell r="G25" t="str">
            <v>PORTAGE LA PRAIRIE</v>
          </cell>
          <cell r="H25" t="str">
            <v>Portage La Prairie</v>
          </cell>
        </row>
        <row r="26">
          <cell r="C26">
            <v>1031</v>
          </cell>
          <cell r="D26" t="str">
            <v>COLD LAKE SCHOOL</v>
          </cell>
          <cell r="E26" t="str">
            <v>GENERAL DELIVERY</v>
          </cell>
          <cell r="G26" t="str">
            <v>SHERRIDON</v>
          </cell>
          <cell r="H26" t="str">
            <v>Sherridon</v>
          </cell>
        </row>
        <row r="27">
          <cell r="C27">
            <v>1032</v>
          </cell>
          <cell r="D27" t="str">
            <v>OSCAR BLACKBURN SCHOOL</v>
          </cell>
          <cell r="E27" t="str">
            <v>GENERAL DELIVERY</v>
          </cell>
          <cell r="G27" t="str">
            <v>SOUTH INDIAN LAKE</v>
          </cell>
          <cell r="H27" t="str">
            <v>South Indian Lake</v>
          </cell>
        </row>
        <row r="28">
          <cell r="C28">
            <v>1033</v>
          </cell>
          <cell r="D28" t="str">
            <v>RIVERSIDE SCHOOL</v>
          </cell>
          <cell r="E28" t="str">
            <v>119 RIVERSIDE DRIVE</v>
          </cell>
          <cell r="G28" t="str">
            <v>THOMPSON</v>
          </cell>
          <cell r="H28" t="str">
            <v>Thompson</v>
          </cell>
        </row>
        <row r="29">
          <cell r="C29">
            <v>1035</v>
          </cell>
          <cell r="D29" t="str">
            <v>ÉCOLE SAINT-MALO SCHOOL</v>
          </cell>
          <cell r="E29" t="str">
            <v>P.O. BOX 190</v>
          </cell>
          <cell r="G29" t="str">
            <v>ST. MALO</v>
          </cell>
          <cell r="H29" t="str">
            <v>St. Malo</v>
          </cell>
        </row>
        <row r="30">
          <cell r="C30">
            <v>1037</v>
          </cell>
          <cell r="D30" t="str">
            <v>SPRING VALLEY COLONY SCHOOL</v>
          </cell>
          <cell r="E30" t="str">
            <v>SPRING VALLEY COLONY</v>
          </cell>
          <cell r="F30" t="str">
            <v>C/O 1031-6TH STREET</v>
          </cell>
          <cell r="G30" t="str">
            <v>BRANDON</v>
          </cell>
          <cell r="H30" t="str">
            <v>Brandon</v>
          </cell>
        </row>
        <row r="31">
          <cell r="C31">
            <v>1039</v>
          </cell>
          <cell r="D31" t="str">
            <v>GENERAL VANIER SCHOOL</v>
          </cell>
          <cell r="E31" t="str">
            <v>18 LOMOND BOULEVARD</v>
          </cell>
          <cell r="G31" t="str">
            <v>WINNIPEG</v>
          </cell>
          <cell r="H31" t="str">
            <v>Winnipeg</v>
          </cell>
        </row>
        <row r="32">
          <cell r="C32">
            <v>1040</v>
          </cell>
          <cell r="D32" t="str">
            <v>DAERWOOD SCHOOL</v>
          </cell>
          <cell r="E32" t="str">
            <v>211 MAIN STREET</v>
          </cell>
          <cell r="G32" t="str">
            <v>SELKIRK</v>
          </cell>
          <cell r="H32" t="str">
            <v>Selkirk</v>
          </cell>
        </row>
        <row r="33">
          <cell r="C33">
            <v>1042</v>
          </cell>
          <cell r="D33" t="str">
            <v>BIRTLE COLLEGIATE</v>
          </cell>
          <cell r="E33" t="str">
            <v>BOX 370</v>
          </cell>
          <cell r="G33" t="str">
            <v>BIRTLE</v>
          </cell>
          <cell r="H33" t="str">
            <v>Birtle</v>
          </cell>
        </row>
        <row r="34">
          <cell r="C34">
            <v>1043</v>
          </cell>
          <cell r="D34" t="str">
            <v>VIRDEN COLLEGIATE</v>
          </cell>
          <cell r="E34" t="str">
            <v>BOX 1418</v>
          </cell>
          <cell r="G34" t="str">
            <v>VIRDEN</v>
          </cell>
          <cell r="H34" t="str">
            <v>Virden</v>
          </cell>
        </row>
        <row r="35">
          <cell r="C35">
            <v>1046</v>
          </cell>
          <cell r="D35" t="str">
            <v>ÉCOLE SACRÉ-COEUR</v>
          </cell>
          <cell r="E35" t="str">
            <v>809 RUE FURBY</v>
          </cell>
          <cell r="G35" t="str">
            <v>WINNIPEG</v>
          </cell>
          <cell r="H35" t="str">
            <v>Winnipeg</v>
          </cell>
        </row>
        <row r="36">
          <cell r="C36">
            <v>1049</v>
          </cell>
          <cell r="D36" t="str">
            <v>MANITOBA YOUTH CENTRE</v>
          </cell>
          <cell r="E36" t="str">
            <v>170 DONCASTER STREET</v>
          </cell>
          <cell r="G36" t="str">
            <v>WINNIPEG</v>
          </cell>
          <cell r="H36" t="str">
            <v>Winnipeg</v>
          </cell>
        </row>
        <row r="37">
          <cell r="C37">
            <v>1050</v>
          </cell>
          <cell r="D37" t="str">
            <v>FOREST PARK SCHOOL</v>
          </cell>
          <cell r="E37" t="str">
            <v>130 FOREST PARK DRIVE</v>
          </cell>
          <cell r="G37" t="str">
            <v>WINNIPEG</v>
          </cell>
          <cell r="H37" t="str">
            <v>Winnipeg</v>
          </cell>
        </row>
        <row r="38">
          <cell r="C38">
            <v>1052</v>
          </cell>
          <cell r="D38" t="str">
            <v>JAMES VALLEY COLONY SCHOOL</v>
          </cell>
          <cell r="E38" t="str">
            <v>BOX 56</v>
          </cell>
          <cell r="F38" t="str">
            <v>#3 PR 248 SOUTH</v>
          </cell>
          <cell r="G38" t="str">
            <v>ELIE</v>
          </cell>
          <cell r="H38" t="str">
            <v>Elie</v>
          </cell>
        </row>
        <row r="39">
          <cell r="C39">
            <v>1053</v>
          </cell>
          <cell r="D39" t="str">
            <v>LAKESIDE COLONY SCHOOL</v>
          </cell>
          <cell r="E39" t="str">
            <v>BOX 56</v>
          </cell>
          <cell r="F39" t="str">
            <v>#3 PR 248 SOUTH</v>
          </cell>
          <cell r="G39" t="str">
            <v>ELIE</v>
          </cell>
          <cell r="H39" t="str">
            <v>Elie</v>
          </cell>
        </row>
        <row r="40">
          <cell r="C40">
            <v>1054</v>
          </cell>
          <cell r="D40" t="str">
            <v>ST. FRANCOIS XAVIER COMMUNITY SCHOOL</v>
          </cell>
          <cell r="E40" t="str">
            <v>991 HIGHWAY 26</v>
          </cell>
          <cell r="G40" t="str">
            <v>ST. FRANCOIS XAVIER</v>
          </cell>
          <cell r="H40" t="str">
            <v>St. Francois Xavier</v>
          </cell>
        </row>
        <row r="41">
          <cell r="C41">
            <v>1055</v>
          </cell>
          <cell r="D41" t="str">
            <v>SUNNYSIDE SCHOOL</v>
          </cell>
          <cell r="E41" t="str">
            <v>SUNNYSIDE COLONY</v>
          </cell>
          <cell r="F41" t="str">
            <v>65 -3RD STREET SW</v>
          </cell>
          <cell r="G41" t="str">
            <v>PORTAGE LA PRAIRIE</v>
          </cell>
          <cell r="H41" t="str">
            <v>Portage La Prairie</v>
          </cell>
        </row>
        <row r="42">
          <cell r="C42">
            <v>1057</v>
          </cell>
          <cell r="D42" t="str">
            <v>INGLIS ELEMENTARY</v>
          </cell>
          <cell r="E42" t="str">
            <v>BOX 30</v>
          </cell>
          <cell r="G42" t="str">
            <v>INGLIS</v>
          </cell>
          <cell r="H42" t="str">
            <v>Inglis</v>
          </cell>
        </row>
        <row r="43">
          <cell r="C43">
            <v>1058</v>
          </cell>
          <cell r="D43" t="str">
            <v>CHEMAWAWIN SCHOOL</v>
          </cell>
          <cell r="E43" t="str">
            <v>BOX 10</v>
          </cell>
          <cell r="G43" t="str">
            <v>EASTERVILLE</v>
          </cell>
          <cell r="H43" t="str">
            <v>Easterville</v>
          </cell>
        </row>
        <row r="44">
          <cell r="C44">
            <v>1059</v>
          </cell>
          <cell r="D44" t="str">
            <v>ROSS L. GRAY SCHOOL</v>
          </cell>
          <cell r="E44" t="str">
            <v>GENERAL DELIVERY</v>
          </cell>
          <cell r="G44" t="str">
            <v>SPRAGUE</v>
          </cell>
          <cell r="H44" t="str">
            <v>Sprague</v>
          </cell>
        </row>
        <row r="45">
          <cell r="C45">
            <v>1060</v>
          </cell>
          <cell r="D45" t="str">
            <v>ARGYLE ALTERNATIVE HIGH SCHOOL</v>
          </cell>
          <cell r="E45" t="str">
            <v>30 ARGYLE STREET</v>
          </cell>
          <cell r="G45" t="str">
            <v>WINNIPEG</v>
          </cell>
          <cell r="H45" t="str">
            <v>Winnipeg</v>
          </cell>
        </row>
        <row r="46">
          <cell r="C46">
            <v>1061</v>
          </cell>
          <cell r="D46" t="str">
            <v>ANDREW MYNARSKI V.C. SCHOOL</v>
          </cell>
          <cell r="E46" t="str">
            <v>1111 MACHRAY AVENUE</v>
          </cell>
          <cell r="G46" t="str">
            <v>WINNIPEG</v>
          </cell>
          <cell r="H46" t="str">
            <v>Winnipeg</v>
          </cell>
        </row>
        <row r="47">
          <cell r="C47">
            <v>1062</v>
          </cell>
          <cell r="D47" t="str">
            <v>VINCENT MASSEY COLLEGIATE</v>
          </cell>
          <cell r="E47" t="str">
            <v>975 DOWKER AVENUE</v>
          </cell>
          <cell r="G47" t="str">
            <v>WINNIPEG</v>
          </cell>
          <cell r="H47" t="str">
            <v>Winnipeg</v>
          </cell>
        </row>
        <row r="48">
          <cell r="C48">
            <v>1063</v>
          </cell>
          <cell r="D48" t="str">
            <v>GLENELLA SCHOOL</v>
          </cell>
          <cell r="E48" t="str">
            <v>GENERAL DELIVERY</v>
          </cell>
          <cell r="G48" t="str">
            <v>GLENELLA</v>
          </cell>
          <cell r="H48" t="str">
            <v>Glenella</v>
          </cell>
        </row>
        <row r="49">
          <cell r="C49">
            <v>1066</v>
          </cell>
          <cell r="D49" t="str">
            <v>SOURIS RIVER COLONY SCHOOL</v>
          </cell>
          <cell r="E49" t="str">
            <v>BOX 178</v>
          </cell>
          <cell r="G49" t="str">
            <v>SOURIS</v>
          </cell>
          <cell r="H49" t="str">
            <v>Souris</v>
          </cell>
        </row>
        <row r="50">
          <cell r="C50">
            <v>1068</v>
          </cell>
          <cell r="D50" t="str">
            <v>INDIAN SPRINGS SCHOOL</v>
          </cell>
          <cell r="E50" t="str">
            <v>BOX 145</v>
          </cell>
          <cell r="G50" t="str">
            <v>SWAN LAKE</v>
          </cell>
          <cell r="H50" t="str">
            <v>Swan Lake</v>
          </cell>
        </row>
        <row r="51">
          <cell r="C51">
            <v>1069</v>
          </cell>
          <cell r="D51" t="str">
            <v>PEACE VALLEY SCHOOL</v>
          </cell>
          <cell r="E51" t="str">
            <v>HOMEWOOD COLONY</v>
          </cell>
          <cell r="G51" t="str">
            <v>STARBUCK</v>
          </cell>
          <cell r="H51" t="str">
            <v>Starbuck</v>
          </cell>
        </row>
        <row r="52">
          <cell r="C52">
            <v>1070</v>
          </cell>
          <cell r="D52" t="str">
            <v>ST. PAUL'S COLLEGIATE</v>
          </cell>
          <cell r="E52" t="str">
            <v>P.O. BOX 70</v>
          </cell>
          <cell r="G52" t="str">
            <v>ELIE</v>
          </cell>
          <cell r="H52" t="str">
            <v>Elie</v>
          </cell>
        </row>
        <row r="53">
          <cell r="C53">
            <v>1072</v>
          </cell>
          <cell r="D53" t="str">
            <v>DAUPHIN REGIONAL COMP SECONDARY</v>
          </cell>
          <cell r="E53" t="str">
            <v>330 MOUNTAIN ROAD NORTH</v>
          </cell>
          <cell r="G53" t="str">
            <v>DAUPHIN</v>
          </cell>
          <cell r="H53" t="str">
            <v>Dauphin</v>
          </cell>
        </row>
        <row r="54">
          <cell r="C54">
            <v>1073</v>
          </cell>
          <cell r="D54" t="str">
            <v>WEST LYNN HEIGHTS SCHOOL</v>
          </cell>
          <cell r="E54" t="str">
            <v>BOX 670</v>
          </cell>
          <cell r="G54" t="str">
            <v>LYNN LAKE</v>
          </cell>
          <cell r="H54" t="str">
            <v>Lynn Lake</v>
          </cell>
        </row>
        <row r="55">
          <cell r="C55">
            <v>1076</v>
          </cell>
          <cell r="D55" t="str">
            <v>WESTWOOD COLLEGIATE</v>
          </cell>
          <cell r="E55" t="str">
            <v>360 ROUGE ROAD</v>
          </cell>
          <cell r="G55" t="str">
            <v>WINNIPEG</v>
          </cell>
          <cell r="H55" t="str">
            <v>Winnipeg</v>
          </cell>
        </row>
        <row r="56">
          <cell r="C56">
            <v>1077</v>
          </cell>
          <cell r="D56" t="str">
            <v>CALVIN CHRISTIAN SCHOOL</v>
          </cell>
          <cell r="E56" t="str">
            <v>245 SUTTON AVENUE</v>
          </cell>
          <cell r="G56" t="str">
            <v>WINNIPEG</v>
          </cell>
          <cell r="H56" t="str">
            <v>Winnipeg</v>
          </cell>
        </row>
        <row r="57">
          <cell r="C57">
            <v>1078</v>
          </cell>
          <cell r="D57" t="str">
            <v>R. F. MORRISON SCHOOL</v>
          </cell>
          <cell r="E57" t="str">
            <v>25 MORRISON STREET</v>
          </cell>
          <cell r="G57" t="str">
            <v>WINNIPEG</v>
          </cell>
          <cell r="H57" t="str">
            <v>Winnipeg</v>
          </cell>
        </row>
        <row r="58">
          <cell r="C58">
            <v>1079</v>
          </cell>
          <cell r="D58" t="str">
            <v>VICTORY SCHOOL</v>
          </cell>
          <cell r="E58" t="str">
            <v>395 JEFFERSON AVENUE</v>
          </cell>
          <cell r="G58" t="str">
            <v>WINNIPEG</v>
          </cell>
          <cell r="H58" t="str">
            <v>Winnipeg</v>
          </cell>
        </row>
        <row r="59">
          <cell r="C59">
            <v>1080</v>
          </cell>
          <cell r="D59" t="str">
            <v>O. V. JEWITT ELEMENTARY</v>
          </cell>
          <cell r="E59" t="str">
            <v>66 NEVILLE STREET</v>
          </cell>
          <cell r="G59" t="str">
            <v>WINNIPEG</v>
          </cell>
          <cell r="H59" t="str">
            <v>Winnipeg</v>
          </cell>
        </row>
        <row r="60">
          <cell r="C60">
            <v>1081</v>
          </cell>
          <cell r="D60" t="str">
            <v>TRANSCONA COLLEGIATE</v>
          </cell>
          <cell r="E60" t="str">
            <v>1305 WINONA STREET</v>
          </cell>
          <cell r="G60" t="str">
            <v>WINNIPEG</v>
          </cell>
          <cell r="H60" t="str">
            <v>Winnipeg</v>
          </cell>
        </row>
        <row r="61">
          <cell r="C61">
            <v>1082</v>
          </cell>
          <cell r="D61" t="str">
            <v>REYNOLDS ELEMENTARY</v>
          </cell>
          <cell r="G61" t="str">
            <v>HADASHVILLE</v>
          </cell>
          <cell r="H61" t="str">
            <v>Hadashville</v>
          </cell>
        </row>
        <row r="62">
          <cell r="C62">
            <v>1084</v>
          </cell>
          <cell r="D62" t="str">
            <v>MORRIS SCHOOL</v>
          </cell>
          <cell r="E62" t="str">
            <v>BOX 548</v>
          </cell>
          <cell r="G62" t="str">
            <v>MORRIS</v>
          </cell>
          <cell r="H62" t="str">
            <v>Morris</v>
          </cell>
        </row>
        <row r="63">
          <cell r="C63">
            <v>1085</v>
          </cell>
          <cell r="D63" t="str">
            <v>TAYLOR ELEMENTARY</v>
          </cell>
          <cell r="E63" t="str">
            <v>BOX 1269</v>
          </cell>
          <cell r="G63" t="str">
            <v>SWAN RIVER</v>
          </cell>
          <cell r="H63" t="str">
            <v>Swan River</v>
          </cell>
        </row>
        <row r="64">
          <cell r="C64">
            <v>1086</v>
          </cell>
          <cell r="D64" t="str">
            <v>PARKLAND CHRISTIAN SCHOOL</v>
          </cell>
          <cell r="E64" t="str">
            <v>BOX 480</v>
          </cell>
          <cell r="G64" t="str">
            <v>ROBLIN</v>
          </cell>
          <cell r="H64" t="str">
            <v>Roblin</v>
          </cell>
        </row>
        <row r="65">
          <cell r="C65">
            <v>1087</v>
          </cell>
          <cell r="D65" t="str">
            <v>ST. ALPHONSUS SCHOOL</v>
          </cell>
          <cell r="E65" t="str">
            <v>343 MUNROE AVENUE</v>
          </cell>
          <cell r="G65" t="str">
            <v>WINNIPEG</v>
          </cell>
          <cell r="H65" t="str">
            <v>Winnipeg</v>
          </cell>
        </row>
        <row r="66">
          <cell r="C66">
            <v>1088</v>
          </cell>
          <cell r="D66" t="str">
            <v>ARTHUR E. WRIGHT COMMUNITY SCHOOL</v>
          </cell>
          <cell r="E66" t="str">
            <v>1520 JEFFERSON AVENUE</v>
          </cell>
          <cell r="G66" t="str">
            <v>WINNIPEG</v>
          </cell>
          <cell r="H66" t="str">
            <v>Winnipeg</v>
          </cell>
        </row>
        <row r="67">
          <cell r="C67">
            <v>1090</v>
          </cell>
          <cell r="D67" t="str">
            <v>ASHERN CENTRAL SCHOOL</v>
          </cell>
          <cell r="E67" t="str">
            <v>BOX 1200</v>
          </cell>
          <cell r="G67" t="str">
            <v>ASHERN</v>
          </cell>
          <cell r="H67" t="str">
            <v>Ashern</v>
          </cell>
        </row>
        <row r="68">
          <cell r="C68">
            <v>1091</v>
          </cell>
          <cell r="D68" t="str">
            <v>SOUTHWOOD ELEMENTARY</v>
          </cell>
          <cell r="E68" t="str">
            <v>224 HESPELER AVENUE E.</v>
          </cell>
          <cell r="G68" t="str">
            <v>SCHANZENFELD</v>
          </cell>
          <cell r="H68" t="str">
            <v>Schanzenfeld</v>
          </cell>
        </row>
        <row r="69">
          <cell r="C69">
            <v>1092</v>
          </cell>
          <cell r="D69" t="str">
            <v>BOYNE VALLEY SCHOOL</v>
          </cell>
          <cell r="E69" t="str">
            <v>OAK RIDGE COLONY</v>
          </cell>
          <cell r="F69" t="str">
            <v>BOX 279</v>
          </cell>
          <cell r="G69" t="str">
            <v>HOLLAND</v>
          </cell>
          <cell r="H69" t="str">
            <v>Holland</v>
          </cell>
        </row>
        <row r="70">
          <cell r="C70">
            <v>1093</v>
          </cell>
          <cell r="D70" t="str">
            <v>MINIOTA SCHOOL</v>
          </cell>
          <cell r="E70" t="str">
            <v>BOX 190</v>
          </cell>
          <cell r="G70" t="str">
            <v>MINIOTA</v>
          </cell>
          <cell r="H70" t="str">
            <v>Miniota</v>
          </cell>
        </row>
        <row r="71">
          <cell r="C71">
            <v>1094</v>
          </cell>
          <cell r="D71" t="str">
            <v>GRAFTON SCHOOL</v>
          </cell>
          <cell r="E71" t="str">
            <v>BOX 708</v>
          </cell>
          <cell r="F71" t="str">
            <v>R.R. #1</v>
          </cell>
          <cell r="G71" t="str">
            <v>ANOLA</v>
          </cell>
          <cell r="H71" t="str">
            <v>Anola</v>
          </cell>
        </row>
        <row r="72">
          <cell r="C72">
            <v>1095</v>
          </cell>
          <cell r="D72" t="str">
            <v>PRAIRIE MENNONITE SCHOOL</v>
          </cell>
          <cell r="E72" t="str">
            <v>BOX 50</v>
          </cell>
          <cell r="G72" t="str">
            <v>PLUM COULEE</v>
          </cell>
          <cell r="H72" t="str">
            <v>Plum Coulee</v>
          </cell>
        </row>
        <row r="73">
          <cell r="C73">
            <v>1096</v>
          </cell>
          <cell r="D73" t="str">
            <v>NELLIE MCCLUNG COLLEGIATE</v>
          </cell>
          <cell r="E73" t="str">
            <v>BOX 339</v>
          </cell>
          <cell r="G73" t="str">
            <v>MANITOU</v>
          </cell>
          <cell r="H73" t="str">
            <v>Manitou</v>
          </cell>
        </row>
        <row r="74">
          <cell r="C74">
            <v>1097</v>
          </cell>
          <cell r="D74" t="str">
            <v>BOWSMAN SCHOOL</v>
          </cell>
          <cell r="E74" t="str">
            <v>BOX 248</v>
          </cell>
          <cell r="G74" t="str">
            <v>BOWSMAN</v>
          </cell>
          <cell r="H74" t="str">
            <v>Bowsman</v>
          </cell>
        </row>
        <row r="75">
          <cell r="C75">
            <v>1098</v>
          </cell>
          <cell r="D75" t="str">
            <v>HOLMFIELD COLONY SCHOOL</v>
          </cell>
          <cell r="E75" t="str">
            <v>HOLMFIELD COLONY</v>
          </cell>
          <cell r="F75" t="str">
            <v>BOX 927</v>
          </cell>
          <cell r="G75" t="str">
            <v>KILLARNEY</v>
          </cell>
          <cell r="H75" t="str">
            <v>Killarney</v>
          </cell>
        </row>
        <row r="76">
          <cell r="C76">
            <v>1099</v>
          </cell>
          <cell r="D76" t="str">
            <v>PIKWITONEI SCHOOL</v>
          </cell>
          <cell r="E76" t="str">
            <v>GENERAL DELIVERY</v>
          </cell>
          <cell r="G76" t="str">
            <v>PIKWITONEI</v>
          </cell>
          <cell r="H76" t="str">
            <v>Pikwitonei</v>
          </cell>
        </row>
        <row r="77">
          <cell r="C77">
            <v>1101</v>
          </cell>
          <cell r="D77" t="str">
            <v>MENNONITE BRETHREN COLLEGIATE INST.</v>
          </cell>
          <cell r="E77" t="str">
            <v>173 TALBOT AVENUE</v>
          </cell>
          <cell r="G77" t="str">
            <v>WINNIPEG</v>
          </cell>
          <cell r="H77" t="str">
            <v>Winnipeg</v>
          </cell>
        </row>
        <row r="78">
          <cell r="C78">
            <v>1104</v>
          </cell>
          <cell r="D78" t="str">
            <v>ARTHUR A. LEACH JUNIOR HIGH</v>
          </cell>
          <cell r="E78" t="str">
            <v>1827 CHANCELLOR DRIVE</v>
          </cell>
          <cell r="G78" t="str">
            <v>WINNIPEG</v>
          </cell>
          <cell r="H78" t="str">
            <v>Winnipeg</v>
          </cell>
        </row>
        <row r="79">
          <cell r="C79">
            <v>1105</v>
          </cell>
          <cell r="D79" t="str">
            <v>VALLEY GARDENS JUNIOR HIGH</v>
          </cell>
          <cell r="E79" t="str">
            <v>220 ANTRIM ROAD</v>
          </cell>
          <cell r="G79" t="str">
            <v>WINNIPEG</v>
          </cell>
          <cell r="H79" t="str">
            <v>Winnipeg</v>
          </cell>
        </row>
        <row r="80">
          <cell r="C80">
            <v>1106</v>
          </cell>
          <cell r="D80" t="str">
            <v>ÉCOLE R. W. BOBBY BEND SCHOOL</v>
          </cell>
          <cell r="E80" t="str">
            <v>377-2ND AVE. NORTH</v>
          </cell>
          <cell r="G80" t="str">
            <v>STONEWALL</v>
          </cell>
          <cell r="H80" t="str">
            <v>Stonewall</v>
          </cell>
        </row>
        <row r="81">
          <cell r="C81">
            <v>1107</v>
          </cell>
          <cell r="D81" t="str">
            <v>EDELWEISS SCHOOL</v>
          </cell>
          <cell r="E81" t="str">
            <v>PLUM COULEE UNIT</v>
          </cell>
          <cell r="F81" t="str">
            <v>BOX 25</v>
          </cell>
          <cell r="G81" t="str">
            <v>PLUM COULEE</v>
          </cell>
          <cell r="H81" t="str">
            <v>Plum Coulee</v>
          </cell>
        </row>
        <row r="82">
          <cell r="C82">
            <v>1109</v>
          </cell>
          <cell r="D82" t="str">
            <v>DR. F.W.L. HAMILTON SCHOOL</v>
          </cell>
          <cell r="E82" t="str">
            <v>3225 HENDERSON HWY</v>
          </cell>
          <cell r="G82" t="str">
            <v>EAST ST. PAUL</v>
          </cell>
          <cell r="H82" t="str">
            <v>East St. Paul</v>
          </cell>
        </row>
        <row r="83">
          <cell r="C83">
            <v>1110</v>
          </cell>
          <cell r="D83" t="str">
            <v>MILLTOWN ACADEMY</v>
          </cell>
          <cell r="E83" t="str">
            <v>BOX 250</v>
          </cell>
          <cell r="G83" t="str">
            <v>ELIE</v>
          </cell>
          <cell r="H83" t="str">
            <v>Elie</v>
          </cell>
        </row>
        <row r="84">
          <cell r="C84">
            <v>1112</v>
          </cell>
          <cell r="D84" t="str">
            <v>GREEN ACRES SCHOOL</v>
          </cell>
          <cell r="E84" t="str">
            <v>335 QUEENS AVENUE EAST</v>
          </cell>
          <cell r="G84" t="str">
            <v>BRANDON</v>
          </cell>
          <cell r="H84" t="str">
            <v>Brandon</v>
          </cell>
        </row>
        <row r="85">
          <cell r="C85">
            <v>1113</v>
          </cell>
          <cell r="D85" t="str">
            <v>CECIL RHODES SCHOOL</v>
          </cell>
          <cell r="E85" t="str">
            <v>1570 ELGIN AVENUE WEST</v>
          </cell>
          <cell r="G85" t="str">
            <v>WINNIPEG</v>
          </cell>
          <cell r="H85" t="str">
            <v>Winnipeg</v>
          </cell>
        </row>
        <row r="86">
          <cell r="C86">
            <v>1114</v>
          </cell>
          <cell r="D86" t="str">
            <v>SHAFTESBURY HIGH</v>
          </cell>
          <cell r="E86" t="str">
            <v>2240 GRANT AVENUE</v>
          </cell>
          <cell r="G86" t="str">
            <v>WINNIPEG</v>
          </cell>
          <cell r="H86" t="str">
            <v>Winnipeg</v>
          </cell>
        </row>
        <row r="87">
          <cell r="C87">
            <v>1115</v>
          </cell>
          <cell r="D87" t="str">
            <v>COLLÈGE LORETTE COLLEGIATE</v>
          </cell>
          <cell r="E87" t="str">
            <v>1082 DAWSON ROAD</v>
          </cell>
          <cell r="G87" t="str">
            <v>LORETTE</v>
          </cell>
          <cell r="H87" t="str">
            <v>Lorette</v>
          </cell>
        </row>
        <row r="88">
          <cell r="C88">
            <v>1116</v>
          </cell>
          <cell r="D88" t="str">
            <v>ERIKSDALE SCHOOL</v>
          </cell>
          <cell r="E88" t="str">
            <v>BOX 179</v>
          </cell>
          <cell r="G88" t="str">
            <v>ERIKSDALE</v>
          </cell>
          <cell r="H88" t="str">
            <v>Eriksdale</v>
          </cell>
        </row>
        <row r="89">
          <cell r="C89">
            <v>1117</v>
          </cell>
          <cell r="D89" t="str">
            <v>BROOKDALE SCHOOL</v>
          </cell>
          <cell r="E89" t="str">
            <v>GENERAL DELIVERY</v>
          </cell>
          <cell r="G89" t="str">
            <v>BROOKDALE</v>
          </cell>
          <cell r="H89" t="str">
            <v>Brookdale</v>
          </cell>
        </row>
        <row r="90">
          <cell r="C90">
            <v>1118</v>
          </cell>
          <cell r="D90" t="str">
            <v>OCHRE RIVER SCHOOL</v>
          </cell>
          <cell r="E90" t="str">
            <v>GENERAL DELIVERY</v>
          </cell>
          <cell r="G90" t="str">
            <v>OCHRE RIVER</v>
          </cell>
          <cell r="H90" t="str">
            <v>Ochre River</v>
          </cell>
        </row>
        <row r="91">
          <cell r="C91">
            <v>1120</v>
          </cell>
          <cell r="D91" t="str">
            <v>J. B. MITCHELL SCHOOL</v>
          </cell>
          <cell r="E91" t="str">
            <v>1720 JOHN BREBEUF PLACE</v>
          </cell>
          <cell r="G91" t="str">
            <v>WINNIPEG</v>
          </cell>
          <cell r="H91" t="str">
            <v>Winnipeg</v>
          </cell>
        </row>
        <row r="92">
          <cell r="C92">
            <v>1122</v>
          </cell>
          <cell r="D92" t="str">
            <v>BLUMENORT SCHOOL</v>
          </cell>
          <cell r="E92" t="str">
            <v>BOX 100</v>
          </cell>
          <cell r="G92" t="str">
            <v>BLUMENORT</v>
          </cell>
          <cell r="H92" t="str">
            <v>Blumenort</v>
          </cell>
        </row>
        <row r="93">
          <cell r="C93">
            <v>1123</v>
          </cell>
          <cell r="D93" t="str">
            <v>BROAD VALLEY COLONY SCHOOL</v>
          </cell>
          <cell r="E93" t="str">
            <v>BROAD VALLEY COLONY</v>
          </cell>
          <cell r="F93" t="str">
            <v>BOX 8</v>
          </cell>
          <cell r="G93" t="str">
            <v>POPLARFIELD</v>
          </cell>
          <cell r="H93" t="str">
            <v>Poplarfield</v>
          </cell>
        </row>
        <row r="94">
          <cell r="C94">
            <v>1124</v>
          </cell>
          <cell r="D94" t="str">
            <v>WINKLER ELEMENTARY</v>
          </cell>
          <cell r="E94" t="str">
            <v>284 8TH STREET</v>
          </cell>
          <cell r="G94" t="str">
            <v>WINKLER</v>
          </cell>
          <cell r="H94" t="str">
            <v>Winkler</v>
          </cell>
        </row>
        <row r="95">
          <cell r="C95">
            <v>1125</v>
          </cell>
          <cell r="D95" t="str">
            <v>STRATHCLAIR COMMUNITY SCHOOL</v>
          </cell>
          <cell r="E95" t="str">
            <v>BOX 130</v>
          </cell>
          <cell r="G95" t="str">
            <v>STRATHCLAIR</v>
          </cell>
          <cell r="H95" t="str">
            <v>Strathclair</v>
          </cell>
        </row>
        <row r="96">
          <cell r="C96">
            <v>1126</v>
          </cell>
          <cell r="D96" t="str">
            <v>STONY CREEK SCHOOL</v>
          </cell>
          <cell r="E96" t="str">
            <v>BOX 5</v>
          </cell>
          <cell r="G96" t="str">
            <v>SINCLAIR</v>
          </cell>
          <cell r="H96" t="str">
            <v>Sinclair</v>
          </cell>
        </row>
        <row r="97">
          <cell r="C97">
            <v>1127</v>
          </cell>
          <cell r="D97" t="str">
            <v>CHILD GUIDANCE CLINIC</v>
          </cell>
          <cell r="E97" t="str">
            <v>700 ELGIN AVENUE</v>
          </cell>
          <cell r="G97" t="str">
            <v>WINNIPEG</v>
          </cell>
          <cell r="H97" t="str">
            <v>Winnipeg</v>
          </cell>
        </row>
        <row r="98">
          <cell r="C98">
            <v>1128</v>
          </cell>
          <cell r="D98" t="str">
            <v>FRONTENAC SCHOOL</v>
          </cell>
          <cell r="E98" t="str">
            <v>866 AUTUMNWOOD DRIVE</v>
          </cell>
          <cell r="G98" t="str">
            <v>WINNIPEG</v>
          </cell>
          <cell r="H98" t="str">
            <v>Winnipeg</v>
          </cell>
        </row>
        <row r="99">
          <cell r="C99">
            <v>1129</v>
          </cell>
          <cell r="D99" t="str">
            <v>LANDMARK COLLEGIATE</v>
          </cell>
          <cell r="E99" t="str">
            <v>BOX 40</v>
          </cell>
          <cell r="G99" t="str">
            <v>LANDMARK</v>
          </cell>
          <cell r="H99" t="str">
            <v>Landmark</v>
          </cell>
        </row>
        <row r="100">
          <cell r="C100">
            <v>1130</v>
          </cell>
          <cell r="D100" t="str">
            <v>LUNDAR SCHOOL</v>
          </cell>
          <cell r="E100" t="str">
            <v>BOX 602</v>
          </cell>
          <cell r="G100" t="str">
            <v>LUNDAR</v>
          </cell>
          <cell r="H100" t="str">
            <v>Lundar</v>
          </cell>
        </row>
        <row r="101">
          <cell r="C101">
            <v>1134</v>
          </cell>
          <cell r="D101" t="str">
            <v>SHAUGHNESSY PARK SCHOOL</v>
          </cell>
          <cell r="E101" t="str">
            <v>1641 MANITOBA AVENUE</v>
          </cell>
          <cell r="G101" t="str">
            <v>WINNIPEG</v>
          </cell>
          <cell r="H101" t="str">
            <v>Winnipeg</v>
          </cell>
        </row>
        <row r="102">
          <cell r="C102">
            <v>1135</v>
          </cell>
          <cell r="D102" t="str">
            <v>COLLÈGE STURGEON HEIGHTS COLLEGIATE</v>
          </cell>
          <cell r="E102" t="str">
            <v>2665 NESS AVENUE</v>
          </cell>
          <cell r="G102" t="str">
            <v>WINNIPEG</v>
          </cell>
          <cell r="H102" t="str">
            <v>Winnipeg</v>
          </cell>
        </row>
        <row r="103">
          <cell r="C103">
            <v>1136</v>
          </cell>
          <cell r="D103" t="str">
            <v>ARCHWOOD SCHOOL</v>
          </cell>
          <cell r="E103" t="str">
            <v>800 ARCHIBALD STREET</v>
          </cell>
          <cell r="G103" t="str">
            <v>WINNIPEG</v>
          </cell>
          <cell r="H103" t="str">
            <v>Winnipeg</v>
          </cell>
        </row>
        <row r="104">
          <cell r="C104">
            <v>1137</v>
          </cell>
          <cell r="D104" t="str">
            <v>LORD SELKIRK SCHOOL</v>
          </cell>
          <cell r="E104" t="str">
            <v>170 POPLAR AVENUE</v>
          </cell>
          <cell r="G104" t="str">
            <v>WINNIPEG</v>
          </cell>
          <cell r="H104" t="str">
            <v>Winnipeg</v>
          </cell>
        </row>
        <row r="105">
          <cell r="C105">
            <v>1138</v>
          </cell>
          <cell r="D105" t="str">
            <v>ACADIA SCHOOL</v>
          </cell>
          <cell r="E105" t="str">
            <v>175 KILLARNEY AVENUE</v>
          </cell>
          <cell r="G105" t="str">
            <v>WINNIPEG</v>
          </cell>
          <cell r="H105" t="str">
            <v>Winnipeg</v>
          </cell>
        </row>
        <row r="106">
          <cell r="C106">
            <v>1139</v>
          </cell>
          <cell r="D106" t="str">
            <v>BERTRUN E. GLAVIN ELEMENTARY</v>
          </cell>
          <cell r="E106" t="str">
            <v>166 ANTRIM ROAD</v>
          </cell>
          <cell r="G106" t="str">
            <v>WINNIPEG</v>
          </cell>
          <cell r="H106" t="str">
            <v>Winnipeg</v>
          </cell>
        </row>
        <row r="107">
          <cell r="C107">
            <v>1142</v>
          </cell>
          <cell r="D107" t="str">
            <v>ÉCOLE ARTHUR MEIGHEN SCHOOL</v>
          </cell>
          <cell r="E107" t="str">
            <v>201 RIVER ROAD</v>
          </cell>
          <cell r="G107" t="str">
            <v>PORTAGE LA PRAIRIE</v>
          </cell>
          <cell r="H107" t="str">
            <v>Portage La Prairie</v>
          </cell>
        </row>
        <row r="108">
          <cell r="C108">
            <v>1144</v>
          </cell>
          <cell r="D108" t="str">
            <v>ÉCOLE CENTRALE</v>
          </cell>
          <cell r="E108" t="str">
            <v>604 RUE DAY</v>
          </cell>
          <cell r="G108" t="str">
            <v>WINNIPEG</v>
          </cell>
          <cell r="H108" t="str">
            <v>Winnipeg</v>
          </cell>
        </row>
        <row r="109">
          <cell r="C109">
            <v>1145</v>
          </cell>
          <cell r="D109" t="str">
            <v>STONEWALL COLLEGIATE</v>
          </cell>
          <cell r="E109" t="str">
            <v>297 - 5TH ST WEST</v>
          </cell>
          <cell r="G109" t="str">
            <v>STONEWALL</v>
          </cell>
          <cell r="H109" t="str">
            <v>Stonewall</v>
          </cell>
        </row>
        <row r="110">
          <cell r="C110">
            <v>1146</v>
          </cell>
          <cell r="D110" t="str">
            <v>WEST PLAINS SCHOOL</v>
          </cell>
          <cell r="E110" t="str">
            <v>BOX 420</v>
          </cell>
          <cell r="G110" t="str">
            <v>GLADSTONE</v>
          </cell>
          <cell r="H110" t="str">
            <v>Gladstone</v>
          </cell>
        </row>
        <row r="111">
          <cell r="C111">
            <v>1148</v>
          </cell>
          <cell r="D111" t="str">
            <v>CHRISTIAN HERITAGE SCHOOL</v>
          </cell>
          <cell r="E111" t="str">
            <v>2025 26TH STREET</v>
          </cell>
          <cell r="G111" t="str">
            <v>BRANDON</v>
          </cell>
          <cell r="H111" t="str">
            <v>Brandon</v>
          </cell>
        </row>
        <row r="112">
          <cell r="C112">
            <v>1152</v>
          </cell>
          <cell r="D112" t="str">
            <v>ÉCOLE RÉGIONALE SAINT-JEAN-BAPTISTE</v>
          </cell>
          <cell r="E112" t="str">
            <v>CASE POSTALE 130</v>
          </cell>
          <cell r="F112" t="str">
            <v>113, 2E AVENUE</v>
          </cell>
          <cell r="G112" t="str">
            <v>SAINT-JEAN-BAPTISTE</v>
          </cell>
          <cell r="H112" t="str">
            <v>Saint-Jean-Baptiste</v>
          </cell>
        </row>
        <row r="113">
          <cell r="C113">
            <v>1153</v>
          </cell>
          <cell r="D113" t="str">
            <v>HARTNEY SCHOOL</v>
          </cell>
          <cell r="E113" t="str">
            <v>BOX 130</v>
          </cell>
          <cell r="G113" t="str">
            <v>HARTNEY</v>
          </cell>
          <cell r="H113" t="str">
            <v>Hartney</v>
          </cell>
        </row>
        <row r="114">
          <cell r="C114">
            <v>1155</v>
          </cell>
          <cell r="D114" t="str">
            <v>ST. JOHN'S-RAVENSCOURT SCHOOL</v>
          </cell>
          <cell r="E114" t="str">
            <v>400 SOUTH DRIVE</v>
          </cell>
          <cell r="G114" t="str">
            <v>WINNIPEG</v>
          </cell>
          <cell r="H114" t="str">
            <v>Winnipeg</v>
          </cell>
        </row>
        <row r="115">
          <cell r="C115">
            <v>1156</v>
          </cell>
          <cell r="D115" t="str">
            <v>MINNETONKA SCHOOL</v>
          </cell>
          <cell r="E115" t="str">
            <v>200 MINNETONKA STREET</v>
          </cell>
          <cell r="G115" t="str">
            <v>WINNIPEG</v>
          </cell>
          <cell r="H115" t="str">
            <v>Winnipeg</v>
          </cell>
        </row>
        <row r="116">
          <cell r="C116">
            <v>1157</v>
          </cell>
          <cell r="D116" t="str">
            <v>DUFFERIN CHRISTIAN SCHOOL</v>
          </cell>
          <cell r="E116" t="str">
            <v>BOX 1450</v>
          </cell>
          <cell r="G116" t="str">
            <v>CARMAN</v>
          </cell>
          <cell r="H116" t="str">
            <v>Carman</v>
          </cell>
        </row>
        <row r="117">
          <cell r="C117">
            <v>1158</v>
          </cell>
          <cell r="D117" t="str">
            <v>OAK RIVER ELEMENTARY</v>
          </cell>
          <cell r="E117" t="str">
            <v>BOX 89</v>
          </cell>
          <cell r="G117" t="str">
            <v>OAK RIVER</v>
          </cell>
          <cell r="H117" t="str">
            <v>Oak River</v>
          </cell>
        </row>
        <row r="118">
          <cell r="C118">
            <v>1160</v>
          </cell>
          <cell r="D118" t="str">
            <v>WOODLANDS SCHOOL</v>
          </cell>
          <cell r="E118" t="str">
            <v>BOX 40</v>
          </cell>
          <cell r="G118" t="str">
            <v>WOODLANDS</v>
          </cell>
          <cell r="H118" t="str">
            <v>Woodlands</v>
          </cell>
        </row>
        <row r="119">
          <cell r="C119">
            <v>1161</v>
          </cell>
          <cell r="D119" t="str">
            <v>ETHELBERT SCHOOL</v>
          </cell>
          <cell r="E119" t="str">
            <v>BOX 241</v>
          </cell>
          <cell r="G119" t="str">
            <v>ETHELBERT</v>
          </cell>
          <cell r="H119" t="str">
            <v>Ethelbert</v>
          </cell>
        </row>
        <row r="120">
          <cell r="C120">
            <v>1163</v>
          </cell>
          <cell r="D120" t="str">
            <v>COOL SPRING COLONY SCHOOL</v>
          </cell>
          <cell r="E120" t="str">
            <v>COOL SPRING COLONY</v>
          </cell>
          <cell r="F120" t="str">
            <v>BOX 1015</v>
          </cell>
          <cell r="G120" t="str">
            <v>MINNEDOSA</v>
          </cell>
          <cell r="H120" t="str">
            <v>Minnedosa</v>
          </cell>
        </row>
        <row r="121">
          <cell r="C121">
            <v>1164</v>
          </cell>
          <cell r="D121" t="str">
            <v>JOSEPH H. KERR SCHOOL</v>
          </cell>
          <cell r="E121" t="str">
            <v>100 POPLAR AVENUE</v>
          </cell>
          <cell r="G121" t="str">
            <v>SNOW LAKE</v>
          </cell>
          <cell r="H121" t="str">
            <v>Snow Lake</v>
          </cell>
        </row>
        <row r="122">
          <cell r="C122">
            <v>1166</v>
          </cell>
          <cell r="D122" t="str">
            <v>GARDEN GROVE SCHOOL</v>
          </cell>
          <cell r="E122" t="str">
            <v>2340 BURROWS AVENUE</v>
          </cell>
          <cell r="G122" t="str">
            <v>WINNIPEG</v>
          </cell>
          <cell r="H122" t="str">
            <v>Winnipeg</v>
          </cell>
        </row>
        <row r="123">
          <cell r="C123">
            <v>1167</v>
          </cell>
          <cell r="D123" t="str">
            <v>BUCHANAN SCHOOL</v>
          </cell>
          <cell r="E123" t="str">
            <v>815 BUCHANAN BOULEVARD</v>
          </cell>
          <cell r="G123" t="str">
            <v>WINNIPEG</v>
          </cell>
          <cell r="H123" t="str">
            <v>Winnipeg</v>
          </cell>
        </row>
        <row r="124">
          <cell r="C124">
            <v>1168</v>
          </cell>
          <cell r="D124" t="str">
            <v>MARBLE RIDGE COLONY SCHOOL</v>
          </cell>
          <cell r="E124" t="str">
            <v>MARBLE RIDGE COLONY</v>
          </cell>
          <cell r="F124" t="str">
            <v>BOX 310</v>
          </cell>
          <cell r="G124" t="str">
            <v>HODGSON</v>
          </cell>
          <cell r="H124" t="str">
            <v>Hodgson</v>
          </cell>
        </row>
        <row r="125">
          <cell r="C125">
            <v>1169</v>
          </cell>
          <cell r="D125" t="str">
            <v>DOUGLAS ELEMENTARY</v>
          </cell>
          <cell r="E125" t="str">
            <v>BOX 197</v>
          </cell>
          <cell r="G125" t="str">
            <v>DOUGLAS</v>
          </cell>
          <cell r="H125" t="str">
            <v>Douglas</v>
          </cell>
        </row>
        <row r="126">
          <cell r="C126">
            <v>1171</v>
          </cell>
          <cell r="D126" t="str">
            <v>LOUIS RIEL S.D. ARTS AND TECHNOLOGY CTR.</v>
          </cell>
          <cell r="E126" t="str">
            <v>5 DEBOURMONT AVENUE</v>
          </cell>
          <cell r="G126" t="str">
            <v>WINNIPEG</v>
          </cell>
          <cell r="H126" t="str">
            <v>Winnipeg</v>
          </cell>
        </row>
        <row r="127">
          <cell r="C127">
            <v>1176</v>
          </cell>
          <cell r="D127" t="str">
            <v>GREENLAND SCHOOL</v>
          </cell>
          <cell r="E127" t="str">
            <v>BOX 22, GRP. 15, R.R.#1</v>
          </cell>
          <cell r="G127" t="str">
            <v>STE. ANNE</v>
          </cell>
          <cell r="H127" t="str">
            <v>Ste. Anne</v>
          </cell>
        </row>
        <row r="128">
          <cell r="C128">
            <v>1177</v>
          </cell>
          <cell r="D128" t="str">
            <v>EMERSON ELEMENTARY</v>
          </cell>
          <cell r="E128" t="str">
            <v>BOX 422</v>
          </cell>
          <cell r="G128" t="str">
            <v>EMERSON</v>
          </cell>
          <cell r="H128" t="str">
            <v>Emerson</v>
          </cell>
        </row>
        <row r="129">
          <cell r="C129">
            <v>1178</v>
          </cell>
          <cell r="D129" t="str">
            <v>ÉCOLE MCISAAC SCHOOL</v>
          </cell>
          <cell r="E129" t="str">
            <v>336 PRINCESS BOULEVARD</v>
          </cell>
          <cell r="G129" t="str">
            <v>FLIN FLON</v>
          </cell>
          <cell r="H129" t="str">
            <v>Flin Flon</v>
          </cell>
        </row>
        <row r="130">
          <cell r="C130">
            <v>1180</v>
          </cell>
          <cell r="D130" t="str">
            <v>ÉCOLE LACERTE</v>
          </cell>
          <cell r="E130" t="str">
            <v>1101 PROMENADE AUTUMNWOOD</v>
          </cell>
          <cell r="G130" t="str">
            <v>SAINT-BONIFACE</v>
          </cell>
          <cell r="H130" t="str">
            <v>Winnipeg</v>
          </cell>
        </row>
        <row r="131">
          <cell r="C131">
            <v>1181</v>
          </cell>
          <cell r="D131" t="str">
            <v>HAPPY THOUGHT SCHOOL</v>
          </cell>
          <cell r="E131" t="str">
            <v>BOX 6, 659 QUARRY ROAD</v>
          </cell>
          <cell r="G131" t="str">
            <v>EAST SELKIRK</v>
          </cell>
          <cell r="H131" t="str">
            <v>East Selkirk</v>
          </cell>
        </row>
        <row r="132">
          <cell r="C132">
            <v>1182</v>
          </cell>
          <cell r="D132" t="str">
            <v>WOODLAWN SCHOOL</v>
          </cell>
          <cell r="E132" t="str">
            <v>411 HENRY ST. EAST</v>
          </cell>
          <cell r="G132" t="str">
            <v>STEINBACH</v>
          </cell>
          <cell r="H132" t="str">
            <v>Steinbach</v>
          </cell>
        </row>
        <row r="133">
          <cell r="C133">
            <v>1184</v>
          </cell>
          <cell r="D133" t="str">
            <v>J. M. YOUNG SCHOOL</v>
          </cell>
          <cell r="E133" t="str">
            <v>GENERAL DELIVERY</v>
          </cell>
          <cell r="G133" t="str">
            <v>EDEN</v>
          </cell>
          <cell r="H133" t="str">
            <v>Eden</v>
          </cell>
        </row>
        <row r="134">
          <cell r="C134">
            <v>1185</v>
          </cell>
          <cell r="D134" t="str">
            <v>RORKETON SCHOOL</v>
          </cell>
          <cell r="E134" t="str">
            <v>BOX 160</v>
          </cell>
          <cell r="G134" t="str">
            <v>RORKETON</v>
          </cell>
          <cell r="H134" t="str">
            <v>Rorketon</v>
          </cell>
        </row>
        <row r="135">
          <cell r="C135">
            <v>1186</v>
          </cell>
          <cell r="D135" t="str">
            <v>NATURE VALLEY COLONY SCHOOL</v>
          </cell>
          <cell r="E135" t="str">
            <v>BOX 308</v>
          </cell>
          <cell r="G135" t="str">
            <v>WAWANESA</v>
          </cell>
          <cell r="H135" t="str">
            <v>Wawanesa</v>
          </cell>
        </row>
        <row r="136">
          <cell r="C136">
            <v>1189</v>
          </cell>
          <cell r="D136" t="str">
            <v>NORDALE SCHOOL</v>
          </cell>
          <cell r="E136" t="str">
            <v>99 BIRCHDALE AVENUE</v>
          </cell>
          <cell r="G136" t="str">
            <v>WINNIPEG</v>
          </cell>
          <cell r="H136" t="str">
            <v>Winnipeg</v>
          </cell>
        </row>
        <row r="137">
          <cell r="C137">
            <v>1190</v>
          </cell>
          <cell r="D137" t="str">
            <v>OAK BANK ELEMENTARY</v>
          </cell>
          <cell r="E137" t="str">
            <v>826 CEDAR AVENUE</v>
          </cell>
          <cell r="G137" t="str">
            <v>OAKBANK</v>
          </cell>
          <cell r="H137" t="str">
            <v>Oakbank</v>
          </cell>
        </row>
        <row r="138">
          <cell r="C138">
            <v>1191</v>
          </cell>
          <cell r="D138" t="str">
            <v>SANFORD COLLEGIATE</v>
          </cell>
          <cell r="E138" t="str">
            <v>BOX 70</v>
          </cell>
          <cell r="F138" t="str">
            <v>130 BLYTHEFIELD ROAD</v>
          </cell>
          <cell r="G138" t="str">
            <v>SANFORD</v>
          </cell>
          <cell r="H138" t="str">
            <v>Sanford</v>
          </cell>
        </row>
        <row r="139">
          <cell r="C139">
            <v>1193</v>
          </cell>
          <cell r="D139" t="str">
            <v>HEYES ELEMENTARY</v>
          </cell>
          <cell r="E139" t="str">
            <v>BOX 1000</v>
          </cell>
          <cell r="G139" t="str">
            <v>SWAN RIVER</v>
          </cell>
          <cell r="H139" t="str">
            <v>Swan River</v>
          </cell>
        </row>
        <row r="140">
          <cell r="C140">
            <v>1196</v>
          </cell>
          <cell r="D140" t="str">
            <v>GLENELM SCHOOL</v>
          </cell>
          <cell r="E140" t="str">
            <v>96 CARMEN AVENUE</v>
          </cell>
          <cell r="G140" t="str">
            <v>WINNIPEG</v>
          </cell>
          <cell r="H140" t="str">
            <v>Winnipeg</v>
          </cell>
        </row>
        <row r="141">
          <cell r="C141">
            <v>1197</v>
          </cell>
          <cell r="D141" t="str">
            <v>PHOENIX SCHOOL</v>
          </cell>
          <cell r="E141" t="str">
            <v>111 ALBORO STREET</v>
          </cell>
          <cell r="G141" t="str">
            <v>HEADINGLEY</v>
          </cell>
          <cell r="H141" t="str">
            <v>Headingley</v>
          </cell>
        </row>
        <row r="142">
          <cell r="C142">
            <v>1198</v>
          </cell>
          <cell r="D142" t="str">
            <v>ELMDALE SCHOOL</v>
          </cell>
          <cell r="E142" t="str">
            <v>160 ELMDALE STREET</v>
          </cell>
          <cell r="G142" t="str">
            <v>STEINBACH</v>
          </cell>
          <cell r="H142" t="str">
            <v>Steinbach</v>
          </cell>
        </row>
        <row r="143">
          <cell r="C143">
            <v>1202</v>
          </cell>
          <cell r="D143" t="str">
            <v>RIVER WEST PARK SCHOOL</v>
          </cell>
          <cell r="E143" t="str">
            <v>30 STACK STREET</v>
          </cell>
          <cell r="G143" t="str">
            <v>WINNIPEG</v>
          </cell>
          <cell r="H143" t="str">
            <v>Winnipeg</v>
          </cell>
        </row>
        <row r="144">
          <cell r="C144">
            <v>1204</v>
          </cell>
          <cell r="D144" t="str">
            <v>ÉCOLE NOËL-RITCHOT</v>
          </cell>
          <cell r="E144" t="str">
            <v>45 AVENUE DE LA DIGUE</v>
          </cell>
          <cell r="G144" t="str">
            <v>SAINT-NORBERT</v>
          </cell>
          <cell r="H144" t="str">
            <v>Saint-Norbert</v>
          </cell>
        </row>
        <row r="145">
          <cell r="C145">
            <v>1205</v>
          </cell>
          <cell r="D145" t="str">
            <v>NEW HAVEN SCHOOL</v>
          </cell>
          <cell r="E145" t="str">
            <v>NEW HAVEN COLONY</v>
          </cell>
          <cell r="F145" t="str">
            <v>BOX 100</v>
          </cell>
          <cell r="G145" t="str">
            <v>ARGYLE</v>
          </cell>
          <cell r="H145" t="str">
            <v>Argyle</v>
          </cell>
        </row>
        <row r="146">
          <cell r="C146">
            <v>1207</v>
          </cell>
          <cell r="D146" t="str">
            <v>POPLAR GROVE SCHOOL</v>
          </cell>
          <cell r="E146" t="str">
            <v>BOX 70</v>
          </cell>
          <cell r="G146" t="str">
            <v>GRANDVIEW</v>
          </cell>
          <cell r="H146" t="str">
            <v>Grandview</v>
          </cell>
        </row>
        <row r="147">
          <cell r="C147">
            <v>1210</v>
          </cell>
          <cell r="D147" t="str">
            <v>KING EDWARD COMMUNITY SCHOOL</v>
          </cell>
          <cell r="E147" t="str">
            <v>825 SELKIRK AVENUE</v>
          </cell>
          <cell r="G147" t="str">
            <v>WINNIPEG</v>
          </cell>
          <cell r="H147" t="str">
            <v>Winnipeg</v>
          </cell>
        </row>
        <row r="148">
          <cell r="C148">
            <v>1211</v>
          </cell>
          <cell r="D148" t="str">
            <v>INTERDIVISIONAL STUDENT SERVICES</v>
          </cell>
          <cell r="E148" t="str">
            <v>1075 WELLINGTON AVENUE</v>
          </cell>
          <cell r="G148" t="str">
            <v>WINNIPEG</v>
          </cell>
          <cell r="H148" t="str">
            <v>Winnipeg</v>
          </cell>
        </row>
        <row r="149">
          <cell r="C149">
            <v>1215</v>
          </cell>
          <cell r="D149" t="str">
            <v>NEW ERA SCHOOL</v>
          </cell>
          <cell r="E149" t="str">
            <v>527 LOUISE AVENUE</v>
          </cell>
          <cell r="G149" t="str">
            <v>BRANDON</v>
          </cell>
          <cell r="H149" t="str">
            <v>Brandon</v>
          </cell>
        </row>
        <row r="150">
          <cell r="C150">
            <v>1216</v>
          </cell>
          <cell r="D150" t="str">
            <v>LITTLE SASKATCHEWAN SCHOOL</v>
          </cell>
          <cell r="E150" t="str">
            <v>BOX 5050</v>
          </cell>
          <cell r="G150" t="str">
            <v>GYPSUMVILLE</v>
          </cell>
          <cell r="H150" t="str">
            <v>Gypsumville</v>
          </cell>
        </row>
        <row r="151">
          <cell r="C151">
            <v>1217</v>
          </cell>
          <cell r="D151" t="str">
            <v>OMIISHOSH MEMORIAL SCHOOL</v>
          </cell>
          <cell r="E151" t="str">
            <v>PAUINGASSI FIRST NATION</v>
          </cell>
          <cell r="F151" t="str">
            <v>BOX 31</v>
          </cell>
          <cell r="G151" t="str">
            <v>PAUINGASSI</v>
          </cell>
          <cell r="H151" t="str">
            <v>Pauingassi</v>
          </cell>
        </row>
        <row r="152">
          <cell r="C152">
            <v>1218</v>
          </cell>
          <cell r="D152" t="str">
            <v>GRANT PARK HIGH</v>
          </cell>
          <cell r="E152" t="str">
            <v>450 NATHANIEL STREET</v>
          </cell>
          <cell r="G152" t="str">
            <v>WINNIPEG</v>
          </cell>
          <cell r="H152" t="str">
            <v>Winnipeg</v>
          </cell>
        </row>
        <row r="153">
          <cell r="C153">
            <v>1219</v>
          </cell>
          <cell r="D153" t="str">
            <v>GLADYS COOK EDUCATION CENTRE</v>
          </cell>
          <cell r="E153" t="str">
            <v>#2 RIVER ROAD</v>
          </cell>
          <cell r="F153" t="str">
            <v>BOX 1342</v>
          </cell>
          <cell r="G153" t="str">
            <v>PORTAGE LA PRAIRIE</v>
          </cell>
          <cell r="H153" t="str">
            <v>Portage La Prairie</v>
          </cell>
        </row>
        <row r="154">
          <cell r="C154">
            <v>1220</v>
          </cell>
          <cell r="D154" t="str">
            <v>HIDDEN VALLEY SCHOOL</v>
          </cell>
          <cell r="E154" t="str">
            <v>HIDDEN VALLEY COLONY</v>
          </cell>
          <cell r="F154" t="str">
            <v>BOX 130</v>
          </cell>
          <cell r="G154" t="str">
            <v>AUSTIN</v>
          </cell>
          <cell r="H154" t="str">
            <v>Austin</v>
          </cell>
        </row>
        <row r="155">
          <cell r="C155">
            <v>1221</v>
          </cell>
          <cell r="D155" t="str">
            <v>SPRUCE WOODS SCHOOL</v>
          </cell>
          <cell r="E155" t="str">
            <v>SPRUCE WOODS COLONY</v>
          </cell>
          <cell r="G155" t="str">
            <v>BROOKDALE</v>
          </cell>
          <cell r="H155" t="str">
            <v>Brookdale</v>
          </cell>
        </row>
        <row r="156">
          <cell r="C156">
            <v>1222</v>
          </cell>
          <cell r="D156" t="str">
            <v>MCCREARY SCHOOL</v>
          </cell>
          <cell r="E156" t="str">
            <v>BOX 220</v>
          </cell>
          <cell r="G156" t="str">
            <v>MCCREARY</v>
          </cell>
          <cell r="H156" t="str">
            <v>McCreary</v>
          </cell>
        </row>
        <row r="157">
          <cell r="C157">
            <v>1223</v>
          </cell>
          <cell r="D157" t="str">
            <v>HENDERSON ELEMENTARY</v>
          </cell>
          <cell r="E157" t="str">
            <v>911 BOND STREET</v>
          </cell>
          <cell r="G157" t="str">
            <v>DAUPHIN</v>
          </cell>
          <cell r="H157" t="str">
            <v>Dauphin</v>
          </cell>
        </row>
        <row r="158">
          <cell r="C158">
            <v>1224</v>
          </cell>
          <cell r="D158" t="str">
            <v>GOULTER SCHOOL</v>
          </cell>
          <cell r="E158" t="str">
            <v>BOX 1090</v>
          </cell>
          <cell r="G158" t="str">
            <v>VIRDEN</v>
          </cell>
          <cell r="H158" t="str">
            <v>Virden</v>
          </cell>
        </row>
        <row r="159">
          <cell r="C159">
            <v>1227</v>
          </cell>
          <cell r="D159" t="str">
            <v>OAKENWALD SCHOOL</v>
          </cell>
          <cell r="E159" t="str">
            <v>666 OAKENWALD AVENUE</v>
          </cell>
          <cell r="G159" t="str">
            <v>WINNIPEG</v>
          </cell>
          <cell r="H159" t="str">
            <v>Winnipeg</v>
          </cell>
        </row>
        <row r="160">
          <cell r="C160">
            <v>1230</v>
          </cell>
          <cell r="D160" t="str">
            <v>BOYNE VIEW SCHOOL</v>
          </cell>
          <cell r="E160" t="str">
            <v>BOX 56</v>
          </cell>
          <cell r="F160" t="str">
            <v>#3 PR 248 SOUTH</v>
          </cell>
          <cell r="G160" t="str">
            <v>ELIE</v>
          </cell>
          <cell r="H160" t="str">
            <v>Elie</v>
          </cell>
        </row>
        <row r="161">
          <cell r="C161">
            <v>1231</v>
          </cell>
          <cell r="D161" t="str">
            <v>GENERAL BYNG SCHOOL</v>
          </cell>
          <cell r="E161" t="str">
            <v>1250 BEAUMONT STREET</v>
          </cell>
          <cell r="G161" t="str">
            <v>WINNIPEG</v>
          </cell>
          <cell r="H161" t="str">
            <v>Winnipeg</v>
          </cell>
        </row>
        <row r="162">
          <cell r="C162">
            <v>1232</v>
          </cell>
          <cell r="D162" t="str">
            <v>ST. MAURICE SCHOOL</v>
          </cell>
          <cell r="E162" t="str">
            <v>1639 PEMBINA HIGHWAY</v>
          </cell>
          <cell r="G162" t="str">
            <v>WINNIPEG</v>
          </cell>
          <cell r="H162" t="str">
            <v>Winnipeg</v>
          </cell>
        </row>
        <row r="163">
          <cell r="C163">
            <v>1233</v>
          </cell>
          <cell r="D163" t="str">
            <v>MILES MACDONELL COLLEGIATE</v>
          </cell>
          <cell r="E163" t="str">
            <v>757 ROCH STREET</v>
          </cell>
          <cell r="G163" t="str">
            <v>WINNIPEG</v>
          </cell>
          <cell r="H163" t="str">
            <v>Winnipeg</v>
          </cell>
        </row>
        <row r="164">
          <cell r="C164">
            <v>1234</v>
          </cell>
          <cell r="D164" t="str">
            <v>KLEEFELD SCHOOL</v>
          </cell>
          <cell r="E164" t="str">
            <v>BOX 80</v>
          </cell>
          <cell r="G164" t="str">
            <v>KLEEFELD</v>
          </cell>
          <cell r="H164" t="str">
            <v>Kleefeld</v>
          </cell>
        </row>
        <row r="165">
          <cell r="C165">
            <v>1236</v>
          </cell>
          <cell r="D165" t="str">
            <v>INTERLAKE MENNONITE FELLOWSHIP SCH.</v>
          </cell>
          <cell r="E165" t="str">
            <v>BOX 388</v>
          </cell>
          <cell r="G165" t="str">
            <v>ARBORG</v>
          </cell>
          <cell r="H165" t="str">
            <v>Arborg</v>
          </cell>
        </row>
        <row r="166">
          <cell r="C166">
            <v>1237</v>
          </cell>
          <cell r="D166" t="str">
            <v>OAKVILLE SCHOOL</v>
          </cell>
          <cell r="E166" t="str">
            <v>BOX 130</v>
          </cell>
          <cell r="G166" t="str">
            <v>OAKVILLE</v>
          </cell>
          <cell r="H166" t="str">
            <v>Oakville</v>
          </cell>
        </row>
        <row r="167">
          <cell r="C167">
            <v>1238</v>
          </cell>
          <cell r="D167" t="str">
            <v>TREHERNE ELEMENTARY</v>
          </cell>
          <cell r="E167" t="str">
            <v>BOX 110</v>
          </cell>
          <cell r="G167" t="str">
            <v>TREHERNE</v>
          </cell>
          <cell r="H167" t="str">
            <v>Treherne</v>
          </cell>
        </row>
        <row r="168">
          <cell r="C168">
            <v>1239</v>
          </cell>
          <cell r="D168" t="str">
            <v>COMMUNITY BIBLE FELLOWSHIP CHRISTIAN</v>
          </cell>
          <cell r="E168" t="str">
            <v>BOX 1630</v>
          </cell>
          <cell r="G168" t="str">
            <v>SWAN RIVER</v>
          </cell>
          <cell r="H168" t="str">
            <v>Swan River</v>
          </cell>
        </row>
        <row r="169">
          <cell r="C169">
            <v>1240</v>
          </cell>
          <cell r="D169" t="str">
            <v>EBB AND FLOW SCHOOL</v>
          </cell>
          <cell r="E169" t="str">
            <v>GENERAL DELIVERY</v>
          </cell>
          <cell r="G169" t="str">
            <v>EBB AND FLOW</v>
          </cell>
          <cell r="H169" t="str">
            <v>Ebb And Flow</v>
          </cell>
        </row>
        <row r="170">
          <cell r="C170">
            <v>1241</v>
          </cell>
          <cell r="D170" t="str">
            <v>OUR LADY OF VICTORY SCHOOL</v>
          </cell>
          <cell r="E170" t="str">
            <v>249 ARNOLD AVENUE</v>
          </cell>
          <cell r="G170" t="str">
            <v>WINNIPEG</v>
          </cell>
          <cell r="H170" t="str">
            <v>Winnipeg</v>
          </cell>
        </row>
        <row r="171">
          <cell r="C171">
            <v>1242</v>
          </cell>
          <cell r="D171" t="str">
            <v>WINNIPEG MENNONITE ELEMENTARY</v>
          </cell>
          <cell r="E171" t="str">
            <v>250 BEDSON STREET</v>
          </cell>
          <cell r="G171" t="str">
            <v>WINNIPEG</v>
          </cell>
          <cell r="H171" t="str">
            <v>Winnipeg</v>
          </cell>
        </row>
        <row r="172">
          <cell r="C172">
            <v>1244</v>
          </cell>
          <cell r="D172" t="str">
            <v>ST. CHARLES INTERPAROCHIAL SCHOOL</v>
          </cell>
          <cell r="E172" t="str">
            <v>331 ST. CHARLES STREET</v>
          </cell>
          <cell r="G172" t="str">
            <v>WINNIPEG</v>
          </cell>
          <cell r="H172" t="str">
            <v>Winnipeg</v>
          </cell>
        </row>
        <row r="173">
          <cell r="C173">
            <v>1246</v>
          </cell>
          <cell r="D173" t="str">
            <v>J. H. BRUNS COLLEGIATE</v>
          </cell>
          <cell r="E173" t="str">
            <v>250 LAKEWOOD BOULEVARD</v>
          </cell>
          <cell r="G173" t="str">
            <v>WINNIPEG</v>
          </cell>
          <cell r="H173" t="str">
            <v>Winnipeg</v>
          </cell>
        </row>
        <row r="174">
          <cell r="C174">
            <v>1250</v>
          </cell>
          <cell r="D174" t="str">
            <v>SOURIS SCHOOL</v>
          </cell>
          <cell r="E174" t="str">
            <v>BOX 639</v>
          </cell>
          <cell r="G174" t="str">
            <v>SOURIS</v>
          </cell>
          <cell r="H174" t="str">
            <v>Souris</v>
          </cell>
        </row>
        <row r="175">
          <cell r="C175">
            <v>1251</v>
          </cell>
          <cell r="D175" t="str">
            <v>WELLINGTON SCHOOL</v>
          </cell>
          <cell r="E175" t="str">
            <v>690 BEVERLEY STREET</v>
          </cell>
          <cell r="G175" t="str">
            <v>WINNIPEG</v>
          </cell>
          <cell r="H175" t="str">
            <v>Winnipeg</v>
          </cell>
        </row>
        <row r="176">
          <cell r="C176">
            <v>1252</v>
          </cell>
          <cell r="D176" t="str">
            <v>VOYAGEUR SCHOOL</v>
          </cell>
          <cell r="E176" t="str">
            <v>37 VOYAGEUR AVENUE</v>
          </cell>
          <cell r="G176" t="str">
            <v>WINNIPEG</v>
          </cell>
          <cell r="H176" t="str">
            <v>Winnipeg</v>
          </cell>
        </row>
        <row r="177">
          <cell r="C177">
            <v>1257</v>
          </cell>
          <cell r="D177" t="str">
            <v>ST. BONIFACE DIOCESAN HIGH SCHOOL</v>
          </cell>
          <cell r="E177" t="str">
            <v>282 DUBUC STREET</v>
          </cell>
          <cell r="G177" t="str">
            <v>WINNIPEG</v>
          </cell>
          <cell r="H177" t="str">
            <v>Winnipeg</v>
          </cell>
        </row>
        <row r="178">
          <cell r="C178">
            <v>1259</v>
          </cell>
          <cell r="D178" t="str">
            <v>ÉCOLE ÉLÉM. NOTRE-DAME-DE-LOURDES</v>
          </cell>
          <cell r="E178" t="str">
            <v>CASE POSTALE 68</v>
          </cell>
          <cell r="F178" t="str">
            <v>70 AVENUE NOTRE-DAME OUEST</v>
          </cell>
          <cell r="G178" t="str">
            <v>N.-D.-DE-LOURDES</v>
          </cell>
          <cell r="H178" t="str">
            <v>N.-D.-De-Lourdes</v>
          </cell>
        </row>
        <row r="179">
          <cell r="C179">
            <v>1260</v>
          </cell>
          <cell r="D179" t="str">
            <v>SCOTT BATEMAN MIDDLE SCHOOL</v>
          </cell>
          <cell r="E179" t="str">
            <v>BOX 4700</v>
          </cell>
          <cell r="G179" t="str">
            <v>THE PAS</v>
          </cell>
          <cell r="H179" t="str">
            <v>The Pas</v>
          </cell>
        </row>
        <row r="180">
          <cell r="C180">
            <v>1262</v>
          </cell>
          <cell r="D180" t="str">
            <v>ÉCOLE VISCOUNT ALEXANDER</v>
          </cell>
          <cell r="E180" t="str">
            <v>810 AVENUE WATERFORD</v>
          </cell>
          <cell r="G180" t="str">
            <v>WINNIPEG</v>
          </cell>
          <cell r="H180" t="str">
            <v>Winnipeg</v>
          </cell>
        </row>
        <row r="181">
          <cell r="C181">
            <v>1263</v>
          </cell>
          <cell r="D181" t="str">
            <v>R.H.G. BONNYCASTLE SCHOOL</v>
          </cell>
          <cell r="E181" t="str">
            <v>1100 CHANCELLOR DRIVE</v>
          </cell>
          <cell r="G181" t="str">
            <v>WINNIPEG</v>
          </cell>
          <cell r="H181" t="str">
            <v>Winnipeg</v>
          </cell>
        </row>
        <row r="182">
          <cell r="C182">
            <v>1264</v>
          </cell>
          <cell r="D182" t="str">
            <v>PRINCE EDWARD SCHOOL</v>
          </cell>
          <cell r="E182" t="str">
            <v>649 BRAZIER STREET</v>
          </cell>
          <cell r="G182" t="str">
            <v>WINNIPEG</v>
          </cell>
          <cell r="H182" t="str">
            <v>Winnipeg</v>
          </cell>
        </row>
        <row r="183">
          <cell r="C183">
            <v>1265</v>
          </cell>
          <cell r="D183" t="str">
            <v>JOHN DE GRAFF SCHOOL</v>
          </cell>
          <cell r="E183" t="str">
            <v>1020 LOUELDA STREET</v>
          </cell>
          <cell r="G183" t="str">
            <v>WINNIPEG</v>
          </cell>
          <cell r="H183" t="str">
            <v>Winnipeg</v>
          </cell>
        </row>
        <row r="184">
          <cell r="C184">
            <v>1266</v>
          </cell>
          <cell r="D184" t="str">
            <v>GILLIS SCHOOL</v>
          </cell>
          <cell r="E184" t="str">
            <v>BOX 1</v>
          </cell>
          <cell r="G184" t="str">
            <v>TYNDALL</v>
          </cell>
          <cell r="H184" t="str">
            <v>Tyndall</v>
          </cell>
        </row>
        <row r="185">
          <cell r="C185">
            <v>1268</v>
          </cell>
          <cell r="D185" t="str">
            <v>ÉCOLE SAINT-EUSTACHE</v>
          </cell>
          <cell r="E185" t="str">
            <v>CASE POSTALE 182</v>
          </cell>
          <cell r="G185" t="str">
            <v>ST. EUSTACHE</v>
          </cell>
          <cell r="H185" t="str">
            <v>St. Eustache</v>
          </cell>
        </row>
        <row r="186">
          <cell r="C186">
            <v>1269</v>
          </cell>
          <cell r="D186" t="str">
            <v>FORT LA REINE SCHOOL</v>
          </cell>
          <cell r="E186" t="str">
            <v>36 - 13TH STREET N.W.</v>
          </cell>
          <cell r="G186" t="str">
            <v>PORTAGE LA PRAIRIE</v>
          </cell>
          <cell r="H186" t="str">
            <v>Portage La Prairie</v>
          </cell>
        </row>
        <row r="187">
          <cell r="C187">
            <v>1270</v>
          </cell>
          <cell r="D187" t="str">
            <v>J. R. REID SCHOOL</v>
          </cell>
          <cell r="E187" t="str">
            <v>813 - 26TH STREET</v>
          </cell>
          <cell r="G187" t="str">
            <v>BRANDON</v>
          </cell>
          <cell r="H187" t="str">
            <v>Brandon</v>
          </cell>
        </row>
        <row r="188">
          <cell r="C188">
            <v>1271</v>
          </cell>
          <cell r="D188" t="str">
            <v>MATHESON ISLAND SCHOOL</v>
          </cell>
          <cell r="E188" t="str">
            <v>GENERAL DELIVERY</v>
          </cell>
          <cell r="G188" t="str">
            <v>MATHESON ISLAND</v>
          </cell>
          <cell r="H188" t="str">
            <v>Matheson Island</v>
          </cell>
        </row>
        <row r="189">
          <cell r="C189">
            <v>1272</v>
          </cell>
          <cell r="D189" t="str">
            <v>CARPATHIA SCHOOL</v>
          </cell>
          <cell r="E189" t="str">
            <v>300 CARPATHIA ROAD</v>
          </cell>
          <cell r="G189" t="str">
            <v>WINNIPEG</v>
          </cell>
          <cell r="H189" t="str">
            <v>Winnipeg</v>
          </cell>
        </row>
        <row r="190">
          <cell r="C190">
            <v>1273</v>
          </cell>
          <cell r="D190" t="str">
            <v>LAIDLAW SCHOOL</v>
          </cell>
          <cell r="E190" t="str">
            <v>515 LAIDLAW BOULEVARD</v>
          </cell>
          <cell r="G190" t="str">
            <v>WINNIPEG</v>
          </cell>
          <cell r="H190" t="str">
            <v>Winnipeg</v>
          </cell>
        </row>
        <row r="191">
          <cell r="C191">
            <v>1274</v>
          </cell>
          <cell r="D191" t="str">
            <v>IMMANUEL CHRISTIAN SCHOOL</v>
          </cell>
          <cell r="E191" t="str">
            <v>215 ROUGEAU AVENUE</v>
          </cell>
          <cell r="G191" t="str">
            <v>WINNIPEG</v>
          </cell>
          <cell r="H191" t="str">
            <v>Winnipeg</v>
          </cell>
        </row>
        <row r="192">
          <cell r="C192">
            <v>1277</v>
          </cell>
          <cell r="D192" t="str">
            <v>HAMIOTA ELEMENTARY</v>
          </cell>
          <cell r="E192" t="str">
            <v>BOX 427</v>
          </cell>
          <cell r="G192" t="str">
            <v>HAMIOTA</v>
          </cell>
          <cell r="H192" t="str">
            <v>Hamiota</v>
          </cell>
        </row>
        <row r="193">
          <cell r="C193">
            <v>1278</v>
          </cell>
          <cell r="D193" t="str">
            <v>GRAND RAPIDS SCHOOL</v>
          </cell>
          <cell r="E193" t="str">
            <v>GENERAL DELIVERY</v>
          </cell>
          <cell r="G193" t="str">
            <v>GRAND RAPIDS</v>
          </cell>
          <cell r="H193" t="str">
            <v>Grand Rapids</v>
          </cell>
        </row>
        <row r="194">
          <cell r="C194">
            <v>1279</v>
          </cell>
          <cell r="D194" t="str">
            <v>JULIE LINDAL SCHOOL</v>
          </cell>
          <cell r="E194" t="str">
            <v>GENERAL DELIVERY</v>
          </cell>
          <cell r="G194" t="str">
            <v>ILFORD</v>
          </cell>
          <cell r="H194" t="str">
            <v>Ilford</v>
          </cell>
        </row>
        <row r="195">
          <cell r="C195">
            <v>1280</v>
          </cell>
          <cell r="D195" t="str">
            <v>WESTON SCHOOL</v>
          </cell>
          <cell r="E195" t="str">
            <v>1410 LOGAN AVENUE</v>
          </cell>
          <cell r="G195" t="str">
            <v>WINNIPEG</v>
          </cell>
          <cell r="H195" t="str">
            <v>Winnipeg</v>
          </cell>
        </row>
        <row r="196">
          <cell r="C196">
            <v>1281</v>
          </cell>
          <cell r="D196" t="str">
            <v>FORT RICHMOND COLLEGIATE</v>
          </cell>
          <cell r="E196" t="str">
            <v>99 KILLARNEY AVENUE</v>
          </cell>
          <cell r="G196" t="str">
            <v>WINNIPEG</v>
          </cell>
          <cell r="H196" t="str">
            <v>Winnipeg</v>
          </cell>
        </row>
        <row r="197">
          <cell r="C197">
            <v>1282</v>
          </cell>
          <cell r="D197" t="str">
            <v>GROSSE ISLE SCHOOL</v>
          </cell>
          <cell r="E197" t="str">
            <v>GENERAL DELIVERY</v>
          </cell>
          <cell r="G197" t="str">
            <v>GROSSE ISLE</v>
          </cell>
          <cell r="H197" t="str">
            <v>Grosse Isle</v>
          </cell>
        </row>
        <row r="198">
          <cell r="C198">
            <v>1283</v>
          </cell>
          <cell r="D198" t="str">
            <v>LIGHTLY SCHOOL</v>
          </cell>
          <cell r="E198" t="str">
            <v>CLEARWATER COLONY</v>
          </cell>
          <cell r="F198" t="str">
            <v>BOX 103</v>
          </cell>
          <cell r="G198" t="str">
            <v>BALMORAL</v>
          </cell>
          <cell r="H198" t="str">
            <v>Balmoral</v>
          </cell>
        </row>
        <row r="199">
          <cell r="C199">
            <v>1285</v>
          </cell>
          <cell r="D199" t="str">
            <v>WESTGATE MENNONITE COLLEGIATE</v>
          </cell>
          <cell r="E199" t="str">
            <v>86 WEST GATE</v>
          </cell>
          <cell r="G199" t="str">
            <v>WINNIPEG</v>
          </cell>
          <cell r="H199" t="str">
            <v>Winnipeg</v>
          </cell>
        </row>
        <row r="200">
          <cell r="C200">
            <v>1287</v>
          </cell>
          <cell r="D200" t="str">
            <v>COLLÈGE LOUIS-RIEL</v>
          </cell>
          <cell r="E200" t="str">
            <v>585 RUE ST-JEAN-BAPTISTE</v>
          </cell>
          <cell r="G200" t="str">
            <v>SAINT-BONIFACE</v>
          </cell>
          <cell r="H200" t="str">
            <v>Winnipeg</v>
          </cell>
        </row>
        <row r="201">
          <cell r="C201">
            <v>1288</v>
          </cell>
          <cell r="D201" t="str">
            <v>WILLIAM S. PATTERSON SCHOOL</v>
          </cell>
          <cell r="E201" t="str">
            <v>BOX 100</v>
          </cell>
          <cell r="G201" t="str">
            <v>CLANDEBOYE</v>
          </cell>
          <cell r="H201" t="str">
            <v>Clandeboye</v>
          </cell>
        </row>
        <row r="202">
          <cell r="C202">
            <v>1289</v>
          </cell>
          <cell r="D202" t="str">
            <v>ELM CREEK SCHOOL</v>
          </cell>
          <cell r="E202" t="str">
            <v>GENERAL DELIVERY</v>
          </cell>
          <cell r="G202" t="str">
            <v>ELM CREEK</v>
          </cell>
          <cell r="H202" t="str">
            <v>Elm Creek</v>
          </cell>
        </row>
        <row r="203">
          <cell r="C203">
            <v>1290</v>
          </cell>
          <cell r="D203" t="str">
            <v>MAPLE CREEK SCHOOL</v>
          </cell>
          <cell r="E203" t="str">
            <v>BOX 56</v>
          </cell>
          <cell r="F203" t="str">
            <v>#3 PR 248 SOUTH</v>
          </cell>
          <cell r="G203" t="str">
            <v>ELIE</v>
          </cell>
          <cell r="H203" t="str">
            <v>Elie</v>
          </cell>
        </row>
        <row r="204">
          <cell r="C204">
            <v>1292</v>
          </cell>
          <cell r="D204" t="str">
            <v>HAZEL M. KELLINGTON SCHOOL</v>
          </cell>
          <cell r="E204" t="str">
            <v>BOX 696</v>
          </cell>
          <cell r="G204" t="str">
            <v>NEEPAWA</v>
          </cell>
          <cell r="H204" t="str">
            <v>Neepawa</v>
          </cell>
        </row>
        <row r="205">
          <cell r="C205">
            <v>1293</v>
          </cell>
          <cell r="D205" t="str">
            <v>PRINCIPAL SPARLING SCHOOL</v>
          </cell>
          <cell r="E205" t="str">
            <v>1150 SHERBURN STREET</v>
          </cell>
          <cell r="G205" t="str">
            <v>WINNIPEG</v>
          </cell>
          <cell r="H205" t="str">
            <v>Winnipeg</v>
          </cell>
        </row>
        <row r="206">
          <cell r="C206">
            <v>1295</v>
          </cell>
          <cell r="D206" t="str">
            <v>GOVERNOR SEMPLE SCHOOL</v>
          </cell>
          <cell r="E206" t="str">
            <v>150 HARTFORD AVENUE</v>
          </cell>
          <cell r="G206" t="str">
            <v>WINNIPEG</v>
          </cell>
          <cell r="H206" t="str">
            <v>Winnipeg</v>
          </cell>
        </row>
        <row r="207">
          <cell r="C207">
            <v>1296</v>
          </cell>
          <cell r="D207" t="str">
            <v>SPRINGFIELD MIDDLE SCHOOL</v>
          </cell>
          <cell r="E207" t="str">
            <v>760 CEDAR AVENUE</v>
          </cell>
          <cell r="G207" t="str">
            <v>OAKBANK</v>
          </cell>
          <cell r="H207" t="str">
            <v>Oakbank</v>
          </cell>
        </row>
        <row r="208">
          <cell r="C208">
            <v>1297</v>
          </cell>
          <cell r="D208" t="str">
            <v>RIVER HEIGHTS SCHOOL</v>
          </cell>
          <cell r="E208" t="str">
            <v>1350 GROSVENOR AVENUE</v>
          </cell>
          <cell r="G208" t="str">
            <v>WINNIPEG</v>
          </cell>
          <cell r="H208" t="str">
            <v>Winnipeg</v>
          </cell>
        </row>
        <row r="209">
          <cell r="C209">
            <v>1298</v>
          </cell>
          <cell r="D209" t="str">
            <v>SPRINGFIELD HEIGHTS SCHOOL</v>
          </cell>
          <cell r="E209" t="str">
            <v>505 SHARRON BAY</v>
          </cell>
          <cell r="G209" t="str">
            <v>WINNIPEG</v>
          </cell>
          <cell r="H209" t="str">
            <v>Winnipeg</v>
          </cell>
        </row>
        <row r="210">
          <cell r="C210">
            <v>1299</v>
          </cell>
          <cell r="D210" t="str">
            <v>SUNCREST COLONY SCHOOL</v>
          </cell>
          <cell r="E210" t="str">
            <v>BOX 4</v>
          </cell>
          <cell r="G210" t="str">
            <v>TOUROND</v>
          </cell>
          <cell r="H210" t="str">
            <v>Tourond</v>
          </cell>
        </row>
        <row r="211">
          <cell r="C211">
            <v>1300</v>
          </cell>
          <cell r="D211" t="str">
            <v>DR. GEORGE JOHNSON MIDDLE SCHOOL</v>
          </cell>
          <cell r="E211" t="str">
            <v>BOX 1170</v>
          </cell>
          <cell r="G211" t="str">
            <v>GIMLI</v>
          </cell>
          <cell r="H211" t="str">
            <v>Gimli</v>
          </cell>
        </row>
        <row r="212">
          <cell r="C212">
            <v>1301</v>
          </cell>
          <cell r="D212" t="str">
            <v>PILOT MOUND SCHOOL</v>
          </cell>
          <cell r="E212" t="str">
            <v>BOX 299</v>
          </cell>
          <cell r="G212" t="str">
            <v>PILOT MOUND</v>
          </cell>
          <cell r="H212" t="str">
            <v>Pilot Mound</v>
          </cell>
        </row>
        <row r="213">
          <cell r="C213">
            <v>1302</v>
          </cell>
          <cell r="D213" t="str">
            <v>CROCUS PLAINS REGIONAL SECONDARY</v>
          </cell>
          <cell r="E213" t="str">
            <v>1930 - 1ST STREET</v>
          </cell>
          <cell r="G213" t="str">
            <v>BRANDON</v>
          </cell>
          <cell r="H213" t="str">
            <v>Brandon</v>
          </cell>
        </row>
        <row r="214">
          <cell r="C214">
            <v>1303</v>
          </cell>
          <cell r="D214" t="str">
            <v>LAKEFRONT SCHOOL</v>
          </cell>
          <cell r="E214" t="str">
            <v>GENERAL DELIVERY</v>
          </cell>
          <cell r="G214" t="str">
            <v>CRANE RIVER</v>
          </cell>
          <cell r="H214" t="str">
            <v>Crane River</v>
          </cell>
        </row>
        <row r="215">
          <cell r="C215">
            <v>1304</v>
          </cell>
          <cell r="D215" t="str">
            <v>RED RIVER VALLEY JUNIOR ACADEMY</v>
          </cell>
          <cell r="E215" t="str">
            <v>56 GREY STREET</v>
          </cell>
          <cell r="G215" t="str">
            <v>WINNIPEG</v>
          </cell>
          <cell r="H215" t="str">
            <v>Winnipeg</v>
          </cell>
        </row>
        <row r="216">
          <cell r="C216">
            <v>1305</v>
          </cell>
          <cell r="D216" t="str">
            <v>GENERAL WOLFE SCHOOL</v>
          </cell>
          <cell r="E216" t="str">
            <v>661 BANNING STREET</v>
          </cell>
          <cell r="G216" t="str">
            <v>WINNIPEG</v>
          </cell>
          <cell r="H216" t="str">
            <v>Winnipeg</v>
          </cell>
        </row>
        <row r="217">
          <cell r="C217">
            <v>1306</v>
          </cell>
          <cell r="D217" t="str">
            <v>MONTCALM SCHOOL</v>
          </cell>
          <cell r="E217" t="str">
            <v>(MAN. ADOL. TREATMENT CENTRE)</v>
          </cell>
          <cell r="F217" t="str">
            <v>120 TECUMSEH STREET</v>
          </cell>
          <cell r="G217" t="str">
            <v>WINNIPEG</v>
          </cell>
          <cell r="H217" t="str">
            <v>Winnipeg</v>
          </cell>
        </row>
        <row r="218">
          <cell r="C218">
            <v>1307</v>
          </cell>
          <cell r="D218" t="str">
            <v>LINCOLN MIDDLE SCHOOL</v>
          </cell>
          <cell r="E218" t="str">
            <v>3180 MCBEY AVENUE</v>
          </cell>
          <cell r="G218" t="str">
            <v>WINNIPEG</v>
          </cell>
          <cell r="H218" t="str">
            <v>Winnipeg</v>
          </cell>
        </row>
        <row r="219">
          <cell r="C219">
            <v>1309</v>
          </cell>
          <cell r="D219" t="str">
            <v>NIVERVILLE COLLEGIATE</v>
          </cell>
          <cell r="E219" t="str">
            <v>BOX 188</v>
          </cell>
          <cell r="G219" t="str">
            <v>NIVERVILLE</v>
          </cell>
          <cell r="H219" t="str">
            <v>Niverville</v>
          </cell>
        </row>
        <row r="220">
          <cell r="C220">
            <v>1311</v>
          </cell>
          <cell r="D220" t="str">
            <v>WILLERTON SCHOOL</v>
          </cell>
          <cell r="E220" t="str">
            <v>SPRINGHILL COLONY</v>
          </cell>
          <cell r="F220" t="str">
            <v>BOX 1930</v>
          </cell>
          <cell r="G220" t="str">
            <v>NEEPAWA</v>
          </cell>
          <cell r="H220" t="str">
            <v>Neepawa</v>
          </cell>
        </row>
        <row r="221">
          <cell r="C221">
            <v>1312</v>
          </cell>
          <cell r="D221" t="str">
            <v>ÉCOLE REGENT PARK</v>
          </cell>
          <cell r="E221" t="str">
            <v>411 RUE MOROZ</v>
          </cell>
          <cell r="G221" t="str">
            <v>WINNIPEG</v>
          </cell>
          <cell r="H221" t="str">
            <v>Winnipeg</v>
          </cell>
        </row>
        <row r="222">
          <cell r="C222">
            <v>1313</v>
          </cell>
          <cell r="D222" t="str">
            <v>PLAINVIEW COLONY SCHOOL</v>
          </cell>
          <cell r="E222" t="str">
            <v>PLAINVIEW COLONY</v>
          </cell>
          <cell r="F222" t="str">
            <v>BOX 59</v>
          </cell>
          <cell r="G222" t="str">
            <v>ELKHORN</v>
          </cell>
          <cell r="H222" t="str">
            <v>Elkhorn</v>
          </cell>
        </row>
        <row r="223">
          <cell r="C223">
            <v>1314</v>
          </cell>
          <cell r="D223" t="str">
            <v>GEORGE SAUNDERS MEMORIAL SCHOOL</v>
          </cell>
          <cell r="E223" t="str">
            <v>GENERAL DELIVERY</v>
          </cell>
          <cell r="G223" t="str">
            <v>YORK LANDING</v>
          </cell>
          <cell r="H223" t="str">
            <v>York Landing</v>
          </cell>
        </row>
        <row r="224">
          <cell r="C224">
            <v>1315</v>
          </cell>
          <cell r="D224" t="str">
            <v>FAITH ACADEMY</v>
          </cell>
          <cell r="E224" t="str">
            <v>437 MATHESON AVE.</v>
          </cell>
          <cell r="G224" t="str">
            <v>WINNIPEG</v>
          </cell>
          <cell r="H224" t="str">
            <v>Winnipeg</v>
          </cell>
        </row>
        <row r="225">
          <cell r="C225">
            <v>1316</v>
          </cell>
          <cell r="D225" t="str">
            <v>DAWSON TRAIL SCHOOL</v>
          </cell>
          <cell r="E225" t="str">
            <v>P.O. BOX 70</v>
          </cell>
          <cell r="F225" t="str">
            <v>425 SENEZ STREET</v>
          </cell>
          <cell r="G225" t="str">
            <v>LORETTE</v>
          </cell>
          <cell r="H225" t="str">
            <v>Lorette</v>
          </cell>
        </row>
        <row r="226">
          <cell r="C226">
            <v>1319</v>
          </cell>
          <cell r="D226" t="str">
            <v>ÉCOLE SAINTE-AGATHE</v>
          </cell>
          <cell r="E226" t="str">
            <v>CASE POSTALE 40</v>
          </cell>
          <cell r="F226" t="str">
            <v>310 CHEMIN PEMBINA TRAIL</v>
          </cell>
          <cell r="G226" t="str">
            <v>SAINTE-AGATHE</v>
          </cell>
          <cell r="H226" t="str">
            <v>Sainte-Agathe</v>
          </cell>
        </row>
        <row r="227">
          <cell r="C227">
            <v>1322</v>
          </cell>
          <cell r="D227" t="str">
            <v>HOLLAND ELEMENTARY</v>
          </cell>
          <cell r="E227" t="str">
            <v>BOX 10</v>
          </cell>
          <cell r="G227" t="str">
            <v>HOLLAND</v>
          </cell>
          <cell r="H227" t="str">
            <v>Holland</v>
          </cell>
        </row>
        <row r="228">
          <cell r="C228">
            <v>1323</v>
          </cell>
          <cell r="D228" t="str">
            <v>MACKENZIE MIDDLE SCHOOL</v>
          </cell>
          <cell r="E228" t="str">
            <v>212 - 1ST STREET N.E.</v>
          </cell>
          <cell r="G228" t="str">
            <v>DAUPHIN</v>
          </cell>
          <cell r="H228" t="str">
            <v>Dauphin</v>
          </cell>
        </row>
        <row r="229">
          <cell r="C229">
            <v>1324</v>
          </cell>
          <cell r="D229" t="str">
            <v>RAPID CITY SCHOOL</v>
          </cell>
          <cell r="E229" t="str">
            <v>BOX 100</v>
          </cell>
          <cell r="G229" t="str">
            <v>RAPID CITY</v>
          </cell>
          <cell r="H229" t="str">
            <v>Rapid City</v>
          </cell>
        </row>
        <row r="230">
          <cell r="C230">
            <v>1325</v>
          </cell>
          <cell r="D230" t="str">
            <v>BETTY GIBSON SCHOOL</v>
          </cell>
          <cell r="E230" t="str">
            <v>701 - 12TH STREET</v>
          </cell>
          <cell r="G230" t="str">
            <v>BRANDON</v>
          </cell>
          <cell r="H230" t="str">
            <v>Brandon</v>
          </cell>
        </row>
        <row r="231">
          <cell r="C231">
            <v>1328</v>
          </cell>
          <cell r="D231" t="str">
            <v>ÉCOLE MACNEILL</v>
          </cell>
          <cell r="E231" t="str">
            <v>312 RUE SANDY</v>
          </cell>
          <cell r="G231" t="str">
            <v>DAUPHIN</v>
          </cell>
          <cell r="H231" t="str">
            <v>Dauphin</v>
          </cell>
        </row>
        <row r="232">
          <cell r="C232">
            <v>1329</v>
          </cell>
          <cell r="D232" t="str">
            <v>ANICINABE COMMUNITY SCHOOL</v>
          </cell>
          <cell r="E232" t="str">
            <v>BOX 219</v>
          </cell>
          <cell r="G232" t="str">
            <v>PINE FALLS</v>
          </cell>
          <cell r="H232" t="str">
            <v>Pine Falls</v>
          </cell>
        </row>
        <row r="233">
          <cell r="C233">
            <v>1330</v>
          </cell>
          <cell r="D233" t="str">
            <v>GROSVENOR SCHOOL</v>
          </cell>
          <cell r="E233" t="str">
            <v>1045 GROSVENOR AVENUE</v>
          </cell>
          <cell r="G233" t="str">
            <v>WINNIPEG</v>
          </cell>
          <cell r="H233" t="str">
            <v>Winnipeg</v>
          </cell>
        </row>
        <row r="234">
          <cell r="C234">
            <v>1331</v>
          </cell>
          <cell r="D234" t="str">
            <v>ISAAC NEWTON SCHOOL</v>
          </cell>
          <cell r="E234" t="str">
            <v>730 ABERDEEN AVENUE</v>
          </cell>
          <cell r="G234" t="str">
            <v>WINNIPEG</v>
          </cell>
          <cell r="H234" t="str">
            <v>Winnipeg</v>
          </cell>
        </row>
        <row r="235">
          <cell r="C235">
            <v>1332</v>
          </cell>
          <cell r="D235" t="str">
            <v>ÉCOLE CHRISTINE-LESPÉRANCE</v>
          </cell>
          <cell r="E235" t="str">
            <v>425 CHEMIN JOHN FORSYTH</v>
          </cell>
          <cell r="G235" t="str">
            <v>WINNIPEG</v>
          </cell>
          <cell r="H235" t="str">
            <v>Winnipeg</v>
          </cell>
        </row>
        <row r="236">
          <cell r="C236">
            <v>1333</v>
          </cell>
          <cell r="D236" t="str">
            <v>H. C. AVERY MIDDLE SCHOOL</v>
          </cell>
          <cell r="E236" t="str">
            <v>10 MARIGOLD BAY</v>
          </cell>
          <cell r="G236" t="str">
            <v>WINNIPEG</v>
          </cell>
          <cell r="H236" t="str">
            <v>Winnipeg</v>
          </cell>
        </row>
        <row r="237">
          <cell r="C237">
            <v>1334</v>
          </cell>
          <cell r="D237" t="str">
            <v>BLUMENFELD SCHOOL</v>
          </cell>
          <cell r="E237" t="str">
            <v>BORDER VALLEY UNIT</v>
          </cell>
          <cell r="F237" t="str">
            <v>BOX 1510</v>
          </cell>
          <cell r="G237" t="str">
            <v>WINKLER</v>
          </cell>
          <cell r="H237" t="str">
            <v>Winkler</v>
          </cell>
        </row>
        <row r="238">
          <cell r="C238">
            <v>1335</v>
          </cell>
          <cell r="D238" t="str">
            <v>STE. ROSE SCHOOL</v>
          </cell>
          <cell r="E238" t="str">
            <v>GENERAL DELIVERY</v>
          </cell>
          <cell r="G238" t="str">
            <v>STE ROSE DU LAC</v>
          </cell>
          <cell r="H238" t="str">
            <v>Ste Rose Du Lac</v>
          </cell>
        </row>
        <row r="239">
          <cell r="C239">
            <v>1336</v>
          </cell>
          <cell r="D239" t="str">
            <v>GLENWOOD SCHOOL</v>
          </cell>
          <cell r="E239" t="str">
            <v>51 BLENHEIM AVENUE</v>
          </cell>
          <cell r="G239" t="str">
            <v>WINNIPEG</v>
          </cell>
          <cell r="H239" t="str">
            <v>Winnipeg</v>
          </cell>
        </row>
        <row r="240">
          <cell r="C240">
            <v>1339</v>
          </cell>
          <cell r="D240" t="str">
            <v>HOCHFELD SCHOOL</v>
          </cell>
          <cell r="E240" t="str">
            <v>C/O SOUTHWOOD UNIT</v>
          </cell>
          <cell r="F240" t="str">
            <v>224 HESPELER AVENUE E.</v>
          </cell>
          <cell r="G240" t="str">
            <v>SCHANZENFELD</v>
          </cell>
          <cell r="H240" t="str">
            <v>Schanzenfeld</v>
          </cell>
        </row>
        <row r="241">
          <cell r="C241">
            <v>1340</v>
          </cell>
          <cell r="D241" t="str">
            <v>ST. CLAUDE SCHOOL COMPLEX</v>
          </cell>
          <cell r="E241" t="str">
            <v>BOX 250</v>
          </cell>
          <cell r="G241" t="str">
            <v>ST. CLAUDE</v>
          </cell>
          <cell r="H241" t="str">
            <v>St. Claude</v>
          </cell>
        </row>
        <row r="242">
          <cell r="C242">
            <v>1341</v>
          </cell>
          <cell r="D242" t="str">
            <v>R. D. PARKER COLLEGIATE</v>
          </cell>
          <cell r="E242" t="str">
            <v>272 THOMPSON DRIVE NORTH</v>
          </cell>
          <cell r="G242" t="str">
            <v>THOMPSON</v>
          </cell>
          <cell r="H242" t="str">
            <v>Thompson</v>
          </cell>
        </row>
        <row r="243">
          <cell r="C243">
            <v>1342</v>
          </cell>
          <cell r="D243" t="str">
            <v>JOHN TAYLOR COLLEGIATE</v>
          </cell>
          <cell r="E243" t="str">
            <v>470 HAMILTON AVENUE</v>
          </cell>
          <cell r="G243" t="str">
            <v>WINNIPEG</v>
          </cell>
          <cell r="H243" t="str">
            <v>Winnipeg</v>
          </cell>
        </row>
        <row r="244">
          <cell r="C244">
            <v>1343</v>
          </cell>
          <cell r="D244" t="str">
            <v>WALTER WHYTE SCHOOL</v>
          </cell>
          <cell r="E244" t="str">
            <v>BOX 189</v>
          </cell>
          <cell r="G244" t="str">
            <v>GRAND MARAIS</v>
          </cell>
          <cell r="H244" t="str">
            <v>Grand Marais</v>
          </cell>
        </row>
        <row r="245">
          <cell r="C245">
            <v>1344</v>
          </cell>
          <cell r="D245" t="str">
            <v>ROSENFELD ELEMENTARY</v>
          </cell>
          <cell r="E245" t="str">
            <v>BOX 33</v>
          </cell>
          <cell r="G245" t="str">
            <v>ROSENFELD</v>
          </cell>
          <cell r="H245" t="str">
            <v>Rosenfeld</v>
          </cell>
        </row>
        <row r="246">
          <cell r="C246">
            <v>1345</v>
          </cell>
          <cell r="D246" t="str">
            <v>MENNONITE COLLEGIATE INSTITUTE</v>
          </cell>
          <cell r="E246" t="str">
            <v>BOX 250</v>
          </cell>
          <cell r="G246" t="str">
            <v>GRETNA</v>
          </cell>
          <cell r="H246" t="str">
            <v>Gretna</v>
          </cell>
        </row>
        <row r="247">
          <cell r="C247">
            <v>1346</v>
          </cell>
          <cell r="D247" t="str">
            <v>ROSSER SCHOOL</v>
          </cell>
          <cell r="E247" t="str">
            <v>BOX 130</v>
          </cell>
          <cell r="G247" t="str">
            <v>ROSSER</v>
          </cell>
          <cell r="H247" t="str">
            <v>Rosser</v>
          </cell>
        </row>
        <row r="248">
          <cell r="C248">
            <v>1348</v>
          </cell>
          <cell r="D248" t="str">
            <v>NEW ROSEDALE SCHOOL</v>
          </cell>
          <cell r="E248" t="str">
            <v>NEW ROSEDALE COLONY</v>
          </cell>
          <cell r="F248" t="str">
            <v>BOX 460</v>
          </cell>
          <cell r="G248" t="str">
            <v>PORTAGE LA PRAIRIE</v>
          </cell>
          <cell r="H248" t="str">
            <v>Portage La Prairie</v>
          </cell>
        </row>
        <row r="249">
          <cell r="C249">
            <v>1349</v>
          </cell>
          <cell r="D249" t="str">
            <v>WINNIPEGOSIS ELEMENTARY</v>
          </cell>
          <cell r="E249" t="str">
            <v>BOX 120</v>
          </cell>
          <cell r="G249" t="str">
            <v>WINNIPEGOSIS</v>
          </cell>
          <cell r="H249" t="str">
            <v>Winnipegosis</v>
          </cell>
        </row>
        <row r="250">
          <cell r="C250">
            <v>1350</v>
          </cell>
          <cell r="D250" t="str">
            <v>ÉCOLE SAINT-LAZARE</v>
          </cell>
          <cell r="E250" t="str">
            <v>CASE POSTALE 70</v>
          </cell>
          <cell r="F250" t="str">
            <v>116 AVENUE CHARTIER EST</v>
          </cell>
          <cell r="G250" t="str">
            <v>SAINT-LAZARE</v>
          </cell>
          <cell r="H250" t="str">
            <v>Saint-Lazare</v>
          </cell>
        </row>
        <row r="251">
          <cell r="C251">
            <v>1352</v>
          </cell>
          <cell r="D251" t="str">
            <v>RICHLAND SCHOOL</v>
          </cell>
          <cell r="E251" t="str">
            <v>RIDGELAND COLONY</v>
          </cell>
          <cell r="F251" t="str">
            <v>R. R. #1, BOX 508</v>
          </cell>
          <cell r="G251" t="str">
            <v>DUGALD</v>
          </cell>
          <cell r="H251" t="str">
            <v>Dugald</v>
          </cell>
        </row>
        <row r="252">
          <cell r="C252">
            <v>1353</v>
          </cell>
          <cell r="D252" t="str">
            <v>STEINBACH REGIONAL SECONDARY</v>
          </cell>
          <cell r="E252" t="str">
            <v>190 MCKENZIE AVENUE</v>
          </cell>
          <cell r="G252" t="str">
            <v>STEINBACH</v>
          </cell>
          <cell r="H252" t="str">
            <v>Steinbach</v>
          </cell>
        </row>
        <row r="253">
          <cell r="C253">
            <v>1355</v>
          </cell>
          <cell r="D253" t="str">
            <v>ROBLIN ELEMENTARY</v>
          </cell>
          <cell r="E253" t="str">
            <v>BOX 699</v>
          </cell>
          <cell r="G253" t="str">
            <v>ROBLIN</v>
          </cell>
          <cell r="H253" t="str">
            <v>Roblin</v>
          </cell>
        </row>
        <row r="254">
          <cell r="C254">
            <v>1357</v>
          </cell>
          <cell r="D254" t="str">
            <v>WILLIAM WHYTE SCHOOL</v>
          </cell>
          <cell r="E254" t="str">
            <v>200 POWERS STREET</v>
          </cell>
          <cell r="G254" t="str">
            <v>WINNIPEG</v>
          </cell>
          <cell r="H254" t="str">
            <v>Winnipeg</v>
          </cell>
        </row>
        <row r="255">
          <cell r="C255">
            <v>1358</v>
          </cell>
          <cell r="D255" t="str">
            <v>CRESTVIEW SCHOOL</v>
          </cell>
          <cell r="E255" t="str">
            <v>333 MORGAN CRESCENT</v>
          </cell>
          <cell r="G255" t="str">
            <v>WINNIPEG</v>
          </cell>
          <cell r="H255" t="str">
            <v>Winnipeg</v>
          </cell>
        </row>
        <row r="256">
          <cell r="C256">
            <v>1360</v>
          </cell>
          <cell r="D256" t="str">
            <v>EDWARD SCHREYER SCHOOL</v>
          </cell>
          <cell r="E256" t="str">
            <v>BOX 20</v>
          </cell>
          <cell r="G256" t="str">
            <v>BEAUSEJOUR</v>
          </cell>
          <cell r="H256" t="str">
            <v>Beausejour</v>
          </cell>
        </row>
        <row r="257">
          <cell r="C257">
            <v>1361</v>
          </cell>
          <cell r="D257" t="str">
            <v>CENTENNIAL SCHOOL</v>
          </cell>
          <cell r="E257" t="str">
            <v>BOX 219</v>
          </cell>
          <cell r="G257" t="str">
            <v>LAC DU BONNET</v>
          </cell>
          <cell r="H257" t="str">
            <v>Lac Du Bonnet</v>
          </cell>
        </row>
        <row r="258">
          <cell r="C258">
            <v>1362</v>
          </cell>
          <cell r="D258" t="str">
            <v>POPLAR POINT COLONY SCHOOL INC.</v>
          </cell>
          <cell r="E258" t="str">
            <v>BOX 910</v>
          </cell>
          <cell r="G258" t="str">
            <v>PORTAGE LA PRAIRIE</v>
          </cell>
          <cell r="H258" t="str">
            <v>Portage La Prairie</v>
          </cell>
        </row>
        <row r="259">
          <cell r="C259">
            <v>1363</v>
          </cell>
          <cell r="D259" t="str">
            <v>RALPH BROWN SCHOOL</v>
          </cell>
          <cell r="E259" t="str">
            <v>460 ANDREWS STREET</v>
          </cell>
          <cell r="G259" t="str">
            <v>WINNIPEG</v>
          </cell>
          <cell r="H259" t="str">
            <v>Winnipeg</v>
          </cell>
        </row>
        <row r="260">
          <cell r="C260">
            <v>1366</v>
          </cell>
          <cell r="D260" t="str">
            <v>ÉCOLE VARENNES</v>
          </cell>
          <cell r="E260" t="str">
            <v>22 AVENUE VARENNES</v>
          </cell>
          <cell r="G260" t="str">
            <v>WINNIPEG</v>
          </cell>
          <cell r="H260" t="str">
            <v>Winnipeg</v>
          </cell>
        </row>
        <row r="261">
          <cell r="C261">
            <v>1367</v>
          </cell>
          <cell r="D261" t="str">
            <v>BIRD'S HILL SCHOOL</v>
          </cell>
          <cell r="E261" t="str">
            <v>3950 RALEIGH STREET</v>
          </cell>
          <cell r="G261" t="str">
            <v>EAST ST. PAUL</v>
          </cell>
          <cell r="H261" t="str">
            <v>East St. Paul</v>
          </cell>
        </row>
        <row r="262">
          <cell r="C262">
            <v>1368</v>
          </cell>
          <cell r="D262" t="str">
            <v>GIMLI HIGH SCHOOL</v>
          </cell>
          <cell r="E262" t="str">
            <v>BOX 1260</v>
          </cell>
          <cell r="G262" t="str">
            <v>GIMLI</v>
          </cell>
          <cell r="H262" t="str">
            <v>Gimli</v>
          </cell>
        </row>
        <row r="263">
          <cell r="C263">
            <v>1369</v>
          </cell>
          <cell r="D263" t="str">
            <v>CLEARVIEW COLONY SCHOOL</v>
          </cell>
          <cell r="E263" t="str">
            <v>BOX 56</v>
          </cell>
          <cell r="F263" t="str">
            <v>#3 PR 248 SOUTH</v>
          </cell>
          <cell r="G263" t="str">
            <v>ELIE</v>
          </cell>
          <cell r="H263" t="str">
            <v>Elie</v>
          </cell>
        </row>
        <row r="264">
          <cell r="C264">
            <v>1370</v>
          </cell>
          <cell r="D264" t="str">
            <v>PRAIRIE MOUNTAIN HIGH SCHOOL</v>
          </cell>
          <cell r="E264" t="str">
            <v>BOX 250</v>
          </cell>
          <cell r="G264" t="str">
            <v>SOMERSET</v>
          </cell>
          <cell r="H264" t="str">
            <v>Somerset</v>
          </cell>
        </row>
        <row r="265">
          <cell r="C265">
            <v>1371</v>
          </cell>
          <cell r="D265" t="str">
            <v>EARL OXFORD SCHOOL</v>
          </cell>
          <cell r="E265" t="str">
            <v>540 - 18TH STREET</v>
          </cell>
          <cell r="G265" t="str">
            <v>BRANDON</v>
          </cell>
          <cell r="H265" t="str">
            <v>Brandon</v>
          </cell>
        </row>
        <row r="266">
          <cell r="C266">
            <v>1372</v>
          </cell>
          <cell r="D266" t="str">
            <v>MAPLE GROVE COLONY SCHOOL</v>
          </cell>
          <cell r="E266" t="str">
            <v>BOX 40</v>
          </cell>
          <cell r="G266" t="str">
            <v>LAUDER</v>
          </cell>
          <cell r="H266" t="str">
            <v>Lauder</v>
          </cell>
        </row>
        <row r="267">
          <cell r="C267">
            <v>1374</v>
          </cell>
          <cell r="D267" t="str">
            <v>NIAKWA PLACE SCHOOL</v>
          </cell>
          <cell r="E267" t="str">
            <v>200 PEBBLE BEACH ROAD</v>
          </cell>
          <cell r="G267" t="str">
            <v>WINNIPEG</v>
          </cell>
          <cell r="H267" t="str">
            <v>Winnipeg</v>
          </cell>
        </row>
        <row r="268">
          <cell r="C268">
            <v>1375</v>
          </cell>
          <cell r="D268" t="str">
            <v>JAMES NISBET COMMUNITY SCHOOL</v>
          </cell>
          <cell r="E268" t="str">
            <v>70 DOUBLEDAY DRIVE</v>
          </cell>
          <cell r="G268" t="str">
            <v>WINNIPEG</v>
          </cell>
          <cell r="H268" t="str">
            <v>Winnipeg</v>
          </cell>
        </row>
        <row r="269">
          <cell r="C269">
            <v>1376</v>
          </cell>
          <cell r="D269" t="str">
            <v>MAYFAIR COLONY SCHOOL</v>
          </cell>
          <cell r="E269" t="str">
            <v>MAYFAIR COLONY</v>
          </cell>
          <cell r="F269" t="str">
            <v>BOX 1438</v>
          </cell>
          <cell r="G269" t="str">
            <v>KILLARNEY</v>
          </cell>
          <cell r="H269" t="str">
            <v>Killarney</v>
          </cell>
        </row>
        <row r="270">
          <cell r="C270">
            <v>1378</v>
          </cell>
          <cell r="D270" t="str">
            <v>DALHOUSIE SCHOOL</v>
          </cell>
          <cell r="E270" t="str">
            <v>262 DALHOUSIE DRIVE</v>
          </cell>
          <cell r="G270" t="str">
            <v>WINNIPEG</v>
          </cell>
          <cell r="H270" t="str">
            <v>Winnipeg</v>
          </cell>
        </row>
        <row r="271">
          <cell r="C271">
            <v>1379</v>
          </cell>
          <cell r="D271" t="str">
            <v>MURDOCH MACKAY COLLEGIATE</v>
          </cell>
          <cell r="E271" t="str">
            <v>260 REDONDA STREET</v>
          </cell>
          <cell r="G271" t="str">
            <v>WINNIPEG</v>
          </cell>
          <cell r="H271" t="str">
            <v>Winnipeg</v>
          </cell>
        </row>
        <row r="272">
          <cell r="C272">
            <v>1380</v>
          </cell>
          <cell r="D272" t="str">
            <v>GLENWAY COLONY SCHOOL</v>
          </cell>
          <cell r="E272" t="str">
            <v>GLENWAY COLONY</v>
          </cell>
          <cell r="F272" t="str">
            <v>BOX 291</v>
          </cell>
          <cell r="G272" t="str">
            <v>DOMINION CITY</v>
          </cell>
          <cell r="H272" t="str">
            <v>Dominion City</v>
          </cell>
        </row>
        <row r="273">
          <cell r="C273">
            <v>1381</v>
          </cell>
          <cell r="D273" t="str">
            <v>STONY MOUNTAIN ELEMENTARY</v>
          </cell>
          <cell r="E273" t="str">
            <v>GENERAL DELIVERY</v>
          </cell>
          <cell r="G273" t="str">
            <v>STONY MOUNTAIN</v>
          </cell>
          <cell r="H273" t="str">
            <v>Stony Mountain</v>
          </cell>
        </row>
        <row r="274">
          <cell r="C274">
            <v>1385</v>
          </cell>
          <cell r="D274" t="str">
            <v>MELITA SCHOOL</v>
          </cell>
          <cell r="E274" t="str">
            <v>BOX 579</v>
          </cell>
          <cell r="G274" t="str">
            <v>MELITA</v>
          </cell>
          <cell r="H274" t="str">
            <v>Melita</v>
          </cell>
        </row>
        <row r="275">
          <cell r="C275">
            <v>1386</v>
          </cell>
          <cell r="D275" t="str">
            <v>KELSEY COMMUNITY SCHOOL</v>
          </cell>
          <cell r="E275" t="str">
            <v>BOX 4700</v>
          </cell>
          <cell r="G275" t="str">
            <v>THE PAS</v>
          </cell>
          <cell r="H275" t="str">
            <v>The Pas</v>
          </cell>
        </row>
        <row r="276">
          <cell r="C276">
            <v>1387</v>
          </cell>
          <cell r="D276" t="str">
            <v>ABBALAK THUNDERSWIFT MEMORIAL SCHOOL</v>
          </cell>
          <cell r="E276" t="str">
            <v>GENERAL DELIVERY</v>
          </cell>
          <cell r="G276" t="str">
            <v>LITTLE GRAND RAPIDS</v>
          </cell>
          <cell r="H276" t="str">
            <v>Little Grand Rapids</v>
          </cell>
        </row>
        <row r="277">
          <cell r="C277">
            <v>1390</v>
          </cell>
          <cell r="D277" t="str">
            <v>ÉCOLE SWAN RIVER SOUTH SCHOOL</v>
          </cell>
          <cell r="E277" t="str">
            <v>BOX 1059</v>
          </cell>
          <cell r="G277" t="str">
            <v>SWAN RIVER</v>
          </cell>
          <cell r="H277" t="str">
            <v>Swan River</v>
          </cell>
        </row>
        <row r="278">
          <cell r="C278">
            <v>1392</v>
          </cell>
          <cell r="D278" t="str">
            <v>LORD ROBERTS COMMUNITY SCHOOL</v>
          </cell>
          <cell r="E278" t="str">
            <v>665 BERESFORD AVENUE</v>
          </cell>
          <cell r="G278" t="str">
            <v>WINNIPEG</v>
          </cell>
          <cell r="H278" t="str">
            <v>Winnipeg</v>
          </cell>
        </row>
        <row r="279">
          <cell r="C279">
            <v>1393</v>
          </cell>
          <cell r="D279" t="str">
            <v>RALPH MAYBANK SCHOOL</v>
          </cell>
          <cell r="E279" t="str">
            <v>20 DONNELLY STREET</v>
          </cell>
          <cell r="G279" t="str">
            <v>WINNIPEG</v>
          </cell>
          <cell r="H279" t="str">
            <v>Winnipeg</v>
          </cell>
        </row>
        <row r="280">
          <cell r="C280">
            <v>1394</v>
          </cell>
          <cell r="D280" t="str">
            <v>ROBERT ANDREWS SCHOOL</v>
          </cell>
          <cell r="E280" t="str">
            <v>3230 MANLIUS STREET</v>
          </cell>
          <cell r="G280" t="str">
            <v>EAST ST. PAUL</v>
          </cell>
          <cell r="H280" t="str">
            <v>East St. Paul</v>
          </cell>
        </row>
        <row r="281">
          <cell r="C281">
            <v>1396</v>
          </cell>
          <cell r="D281" t="str">
            <v>WAWANESA SCHOOL</v>
          </cell>
          <cell r="E281" t="str">
            <v>BOX 310</v>
          </cell>
          <cell r="G281" t="str">
            <v>WAWANESA</v>
          </cell>
          <cell r="H281" t="str">
            <v>Wawanesa</v>
          </cell>
        </row>
        <row r="282">
          <cell r="C282">
            <v>1397</v>
          </cell>
          <cell r="D282" t="str">
            <v>INKSTER SCHOOL</v>
          </cell>
          <cell r="E282" t="str">
            <v>633 INKSTER BOULEVARD</v>
          </cell>
          <cell r="G282" t="str">
            <v>WINNIPEG</v>
          </cell>
          <cell r="H282" t="str">
            <v>Winnipeg</v>
          </cell>
        </row>
        <row r="283">
          <cell r="C283">
            <v>1398</v>
          </cell>
          <cell r="D283" t="str">
            <v>WESTDALE JUNIOR HIGH</v>
          </cell>
          <cell r="E283" t="str">
            <v>6720 BETSWORTH AVENUE</v>
          </cell>
          <cell r="G283" t="str">
            <v>WINNIPEG</v>
          </cell>
          <cell r="H283" t="str">
            <v>Winnipeg</v>
          </cell>
        </row>
        <row r="284">
          <cell r="C284">
            <v>1399</v>
          </cell>
          <cell r="D284" t="str">
            <v>ÉCOLE SAINT-JOACHIM</v>
          </cell>
          <cell r="E284" t="str">
            <v>CASE POSTALE 10</v>
          </cell>
          <cell r="F284" t="str">
            <v>29 BAIE NORMANDEAU</v>
          </cell>
          <cell r="G284" t="str">
            <v>LA BROQUERIE</v>
          </cell>
          <cell r="H284" t="str">
            <v>La Broquerie</v>
          </cell>
        </row>
        <row r="285">
          <cell r="C285">
            <v>1401</v>
          </cell>
          <cell r="D285" t="str">
            <v>RIVERDALE SCHOOL</v>
          </cell>
          <cell r="E285" t="str">
            <v>R.R. #1</v>
          </cell>
          <cell r="G285" t="str">
            <v>KENVILLE</v>
          </cell>
          <cell r="H285" t="str">
            <v>Kenville</v>
          </cell>
        </row>
        <row r="286">
          <cell r="C286">
            <v>1402</v>
          </cell>
          <cell r="D286" t="str">
            <v>ISAAC BEAULIEU MEMORIAL</v>
          </cell>
          <cell r="E286" t="str">
            <v>MARIUS POST OFFICE</v>
          </cell>
          <cell r="G286" t="str">
            <v>MARIUS</v>
          </cell>
          <cell r="H286" t="str">
            <v>Marius</v>
          </cell>
        </row>
        <row r="287">
          <cell r="C287">
            <v>1403</v>
          </cell>
          <cell r="D287" t="str">
            <v>WAPANOHK COMMUNITY SCHOOL</v>
          </cell>
          <cell r="E287" t="str">
            <v>453 PRINCETON DRIVE</v>
          </cell>
          <cell r="G287" t="str">
            <v>THOMPSON</v>
          </cell>
          <cell r="H287" t="str">
            <v>Thompson</v>
          </cell>
        </row>
        <row r="288">
          <cell r="C288">
            <v>1404</v>
          </cell>
          <cell r="D288" t="str">
            <v>ÉCOLE GUYOT</v>
          </cell>
          <cell r="E288" t="str">
            <v>400 CROISSANT WILLOW LAKE</v>
          </cell>
          <cell r="G288" t="str">
            <v>WINNIPEG</v>
          </cell>
          <cell r="H288" t="str">
            <v>Winnipeg</v>
          </cell>
        </row>
        <row r="289">
          <cell r="C289">
            <v>1407</v>
          </cell>
          <cell r="D289" t="str">
            <v>PINE CREEK SCHOOL</v>
          </cell>
          <cell r="E289" t="str">
            <v>PINE CREEK COLONY</v>
          </cell>
          <cell r="F289" t="str">
            <v>BOX 370</v>
          </cell>
          <cell r="G289" t="str">
            <v>AUSTIN</v>
          </cell>
          <cell r="H289" t="str">
            <v>Austin</v>
          </cell>
        </row>
        <row r="290">
          <cell r="C290">
            <v>1408</v>
          </cell>
          <cell r="D290" t="str">
            <v>BLACK RIVER ANISHINABE SCHOOL</v>
          </cell>
          <cell r="E290" t="str">
            <v>GENERAL DELIVERY</v>
          </cell>
          <cell r="G290" t="str">
            <v>O'HANLEY</v>
          </cell>
          <cell r="H290" t="str">
            <v>O'Hanley</v>
          </cell>
        </row>
        <row r="291">
          <cell r="C291">
            <v>1409</v>
          </cell>
          <cell r="D291" t="str">
            <v>NESS MIDDLE SCHOOL</v>
          </cell>
          <cell r="E291" t="str">
            <v>3300 NESS AVENUE</v>
          </cell>
          <cell r="G291" t="str">
            <v>WINNIPEG</v>
          </cell>
          <cell r="H291" t="str">
            <v>Winnipeg</v>
          </cell>
        </row>
        <row r="292">
          <cell r="C292">
            <v>1410</v>
          </cell>
          <cell r="D292" t="str">
            <v>COLLICUTT SCHOOL</v>
          </cell>
          <cell r="E292" t="str">
            <v>75 COTTINGHAM STREET</v>
          </cell>
          <cell r="G292" t="str">
            <v>WINNIPEG</v>
          </cell>
          <cell r="H292" t="str">
            <v>Winnipeg</v>
          </cell>
        </row>
        <row r="293">
          <cell r="C293">
            <v>1411</v>
          </cell>
          <cell r="D293" t="str">
            <v>WHITMORE SCHOOL</v>
          </cell>
          <cell r="E293" t="str">
            <v>28 SIXTH AVENUE S.W.</v>
          </cell>
          <cell r="G293" t="str">
            <v>DAUPHIN</v>
          </cell>
          <cell r="H293" t="str">
            <v>Dauphin</v>
          </cell>
        </row>
        <row r="294">
          <cell r="C294">
            <v>1412</v>
          </cell>
          <cell r="D294" t="str">
            <v>LONG PLAIN SCHOOL</v>
          </cell>
          <cell r="E294" t="str">
            <v>BOX 430</v>
          </cell>
          <cell r="G294" t="str">
            <v>PORTAGE LA PRAIRIE</v>
          </cell>
          <cell r="H294" t="str">
            <v>Portage La Prairie</v>
          </cell>
        </row>
        <row r="295">
          <cell r="C295">
            <v>1413</v>
          </cell>
          <cell r="D295" t="str">
            <v>OTETISKEWIN KISKINWAMAHTOWEKAMIK</v>
          </cell>
          <cell r="E295" t="str">
            <v>GENERAL DELIVERY</v>
          </cell>
          <cell r="G295" t="str">
            <v>NELSON HOUSE</v>
          </cell>
          <cell r="H295" t="str">
            <v>Nelson House</v>
          </cell>
        </row>
        <row r="296">
          <cell r="C296">
            <v>1416</v>
          </cell>
          <cell r="D296" t="str">
            <v>ROCK LAKE SCHOOL</v>
          </cell>
          <cell r="E296" t="str">
            <v>BOX 69</v>
          </cell>
          <cell r="G296" t="str">
            <v>CARTWRIGHT</v>
          </cell>
          <cell r="H296" t="str">
            <v>Cartwright</v>
          </cell>
        </row>
        <row r="297">
          <cell r="C297">
            <v>1417</v>
          </cell>
          <cell r="D297" t="str">
            <v>DEERWOOD SCHOOL</v>
          </cell>
          <cell r="E297" t="str">
            <v>101 BEAVER CRESCENT</v>
          </cell>
          <cell r="G297" t="str">
            <v>THOMPSON</v>
          </cell>
          <cell r="H297" t="str">
            <v>Thompson</v>
          </cell>
        </row>
        <row r="298">
          <cell r="C298">
            <v>1418</v>
          </cell>
          <cell r="D298" t="str">
            <v>WOLSELEY SCHOOL</v>
          </cell>
          <cell r="E298" t="str">
            <v>511 CLIFTON STREET</v>
          </cell>
          <cell r="G298" t="str">
            <v>WINNIPEG</v>
          </cell>
          <cell r="H298" t="str">
            <v>Winnipeg</v>
          </cell>
        </row>
        <row r="299">
          <cell r="C299">
            <v>1419</v>
          </cell>
          <cell r="D299" t="str">
            <v>ROCKWOOD SCHOOL</v>
          </cell>
          <cell r="E299" t="str">
            <v>350 ROCKWOOD STREET</v>
          </cell>
          <cell r="G299" t="str">
            <v>WINNIPEG</v>
          </cell>
          <cell r="H299" t="str">
            <v>Winnipeg</v>
          </cell>
        </row>
        <row r="300">
          <cell r="C300">
            <v>1420</v>
          </cell>
          <cell r="D300" t="str">
            <v>WINDSOR SCHOOL</v>
          </cell>
          <cell r="E300" t="str">
            <v>80 CUNNINGTON AVENUE</v>
          </cell>
          <cell r="G300" t="str">
            <v>WINNIPEG</v>
          </cell>
          <cell r="H300" t="str">
            <v>Winnipeg</v>
          </cell>
        </row>
        <row r="301">
          <cell r="C301">
            <v>1421</v>
          </cell>
          <cell r="D301" t="str">
            <v>ST. GEORGE SCHOOL</v>
          </cell>
          <cell r="E301" t="str">
            <v>151 ST. GEORGE ROAD</v>
          </cell>
          <cell r="G301" t="str">
            <v>WINNIPEG</v>
          </cell>
          <cell r="H301" t="str">
            <v>Winnipeg</v>
          </cell>
        </row>
        <row r="302">
          <cell r="C302">
            <v>1422</v>
          </cell>
          <cell r="D302" t="str">
            <v>BON HOMME COLONY SCHOOL</v>
          </cell>
          <cell r="E302" t="str">
            <v>BOX 56</v>
          </cell>
          <cell r="F302" t="str">
            <v>#3 PR 248 SOUTH</v>
          </cell>
          <cell r="G302" t="str">
            <v>ELIE</v>
          </cell>
          <cell r="H302" t="str">
            <v>Elie</v>
          </cell>
        </row>
        <row r="303">
          <cell r="C303">
            <v>1423</v>
          </cell>
          <cell r="D303" t="str">
            <v>ARBORG EARLY/MIDDLE YEARS SCHOOL</v>
          </cell>
          <cell r="E303" t="str">
            <v>BOX 670</v>
          </cell>
          <cell r="G303" t="str">
            <v>ARBORG</v>
          </cell>
          <cell r="H303" t="str">
            <v>Arborg</v>
          </cell>
        </row>
        <row r="304">
          <cell r="C304">
            <v>1424</v>
          </cell>
          <cell r="D304" t="str">
            <v>FISHER BRANCH EARLY YEARS SCHOOL</v>
          </cell>
          <cell r="E304" t="str">
            <v>BOX 355</v>
          </cell>
          <cell r="G304" t="str">
            <v>FISHER BRANCH</v>
          </cell>
          <cell r="H304" t="str">
            <v>Fisher Branch</v>
          </cell>
        </row>
        <row r="305">
          <cell r="C305">
            <v>1426</v>
          </cell>
          <cell r="D305" t="str">
            <v>BIRTLE ELEMENTARY</v>
          </cell>
          <cell r="E305" t="str">
            <v>BOX 340</v>
          </cell>
          <cell r="G305" t="str">
            <v>BIRTLE</v>
          </cell>
          <cell r="H305" t="str">
            <v>Birtle</v>
          </cell>
        </row>
        <row r="306">
          <cell r="C306">
            <v>1427</v>
          </cell>
          <cell r="D306" t="str">
            <v>RESTON SCHOOL</v>
          </cell>
          <cell r="E306" t="str">
            <v>BOX 160</v>
          </cell>
          <cell r="G306" t="str">
            <v>RESTON</v>
          </cell>
          <cell r="H306" t="str">
            <v>Reston</v>
          </cell>
        </row>
        <row r="307">
          <cell r="C307">
            <v>1428</v>
          </cell>
          <cell r="D307" t="str">
            <v>MORDEN COLLEGIATE</v>
          </cell>
          <cell r="E307" t="str">
            <v>345 - 5TH STREET</v>
          </cell>
          <cell r="G307" t="str">
            <v>MORDEN</v>
          </cell>
          <cell r="H307" t="str">
            <v>Morden</v>
          </cell>
        </row>
        <row r="308">
          <cell r="C308">
            <v>1429</v>
          </cell>
          <cell r="D308" t="str">
            <v>F. W. GILBERT SCHOOL</v>
          </cell>
          <cell r="E308" t="str">
            <v>MCDIARMID ROAD</v>
          </cell>
          <cell r="G308" t="str">
            <v>PINAWA</v>
          </cell>
          <cell r="H308" t="str">
            <v>Pinawa</v>
          </cell>
        </row>
        <row r="309">
          <cell r="C309">
            <v>1430</v>
          </cell>
          <cell r="D309" t="str">
            <v>ST. EDWARD'S SCHOOL</v>
          </cell>
          <cell r="E309" t="str">
            <v>836 ARLINGTON STREET</v>
          </cell>
          <cell r="G309" t="str">
            <v>WINNIPEG</v>
          </cell>
          <cell r="H309" t="str">
            <v>Winnipeg</v>
          </cell>
        </row>
        <row r="310">
          <cell r="C310">
            <v>1431</v>
          </cell>
          <cell r="D310" t="str">
            <v>GREENWAY SCHOOL</v>
          </cell>
          <cell r="E310" t="str">
            <v>390 BURNELL STREET</v>
          </cell>
          <cell r="G310" t="str">
            <v>WINNIPEG</v>
          </cell>
          <cell r="H310" t="str">
            <v>Winnipeg</v>
          </cell>
        </row>
        <row r="311">
          <cell r="C311">
            <v>1432</v>
          </cell>
          <cell r="D311" t="str">
            <v>ÉCOLE ASSINIBOINE</v>
          </cell>
          <cell r="E311" t="str">
            <v>175 CHEMIN WINSTON</v>
          </cell>
          <cell r="G311" t="str">
            <v>WINNIPEG</v>
          </cell>
          <cell r="H311" t="str">
            <v>Winnipeg</v>
          </cell>
        </row>
        <row r="312">
          <cell r="C312">
            <v>1433</v>
          </cell>
          <cell r="D312" t="str">
            <v>OMEGA SCHOOL</v>
          </cell>
          <cell r="E312" t="str">
            <v>INTERLAKE COLONY</v>
          </cell>
          <cell r="F312" t="str">
            <v>BOX 138</v>
          </cell>
          <cell r="G312" t="str">
            <v>TEULON</v>
          </cell>
          <cell r="H312" t="str">
            <v>Teulon</v>
          </cell>
        </row>
        <row r="313">
          <cell r="C313">
            <v>1434</v>
          </cell>
          <cell r="D313" t="str">
            <v>CARBERRY COLLEGIATE</v>
          </cell>
          <cell r="E313" t="str">
            <v>BOX 518</v>
          </cell>
          <cell r="G313" t="str">
            <v>CARBERRY</v>
          </cell>
          <cell r="H313" t="str">
            <v>Carberry</v>
          </cell>
        </row>
        <row r="314">
          <cell r="C314">
            <v>1436</v>
          </cell>
          <cell r="D314" t="str">
            <v>FORT ROUGE SCHOOL</v>
          </cell>
          <cell r="E314" t="str">
            <v>115 RIVER AVENUE</v>
          </cell>
          <cell r="G314" t="str">
            <v>WINNIPEG</v>
          </cell>
          <cell r="H314" t="str">
            <v>Winnipeg</v>
          </cell>
        </row>
        <row r="315">
          <cell r="C315">
            <v>1437</v>
          </cell>
          <cell r="D315" t="str">
            <v>STONYBROOK MIDDLE SCHOOL</v>
          </cell>
          <cell r="E315" t="str">
            <v>77 LUMBER AVENUE</v>
          </cell>
          <cell r="G315" t="str">
            <v>STEINBACH</v>
          </cell>
          <cell r="H315" t="str">
            <v>Steinbach</v>
          </cell>
        </row>
        <row r="316">
          <cell r="C316">
            <v>1438</v>
          </cell>
          <cell r="D316" t="str">
            <v>GOOD HOPE COLONY SCHOOL</v>
          </cell>
          <cell r="E316" t="str">
            <v>GOOD HOPE COLONY</v>
          </cell>
          <cell r="F316" t="str">
            <v>65 -3RD STREET SW</v>
          </cell>
          <cell r="G316" t="str">
            <v>PORTAGE LA PRAIRIE</v>
          </cell>
          <cell r="H316" t="str">
            <v>Portage La Prairie</v>
          </cell>
        </row>
        <row r="317">
          <cell r="C317">
            <v>1439</v>
          </cell>
          <cell r="D317" t="str">
            <v>BALDUR SCHOOL</v>
          </cell>
          <cell r="E317" t="str">
            <v>BOX 340</v>
          </cell>
          <cell r="G317" t="str">
            <v>BALDUR</v>
          </cell>
          <cell r="H317" t="str">
            <v>Baldur</v>
          </cell>
        </row>
        <row r="318">
          <cell r="C318">
            <v>1440</v>
          </cell>
          <cell r="D318" t="str">
            <v>GORDON BELL HIGH</v>
          </cell>
          <cell r="E318" t="str">
            <v>3 BORROWMAN PLACE</v>
          </cell>
          <cell r="G318" t="str">
            <v>WINNIPEG</v>
          </cell>
          <cell r="H318" t="str">
            <v>Winnipeg</v>
          </cell>
        </row>
        <row r="319">
          <cell r="C319">
            <v>1441</v>
          </cell>
          <cell r="D319" t="str">
            <v>DARWIN SCHOOL</v>
          </cell>
          <cell r="E319" t="str">
            <v>175 DARWIN STREET</v>
          </cell>
          <cell r="G319" t="str">
            <v>WINNIPEG</v>
          </cell>
          <cell r="H319" t="str">
            <v>Winnipeg</v>
          </cell>
        </row>
        <row r="320">
          <cell r="C320">
            <v>1442</v>
          </cell>
          <cell r="D320" t="str">
            <v>STE. ANNE ELEMENTARY SCHOOL</v>
          </cell>
          <cell r="E320" t="str">
            <v>177 ST. ALPHONSE AVENUE</v>
          </cell>
          <cell r="G320" t="str">
            <v>STE. ANNE</v>
          </cell>
          <cell r="H320" t="str">
            <v>Ste. Anne</v>
          </cell>
        </row>
        <row r="321">
          <cell r="C321">
            <v>1443</v>
          </cell>
          <cell r="D321" t="str">
            <v>WALDHEIM ELEMENTARY</v>
          </cell>
          <cell r="E321" t="str">
            <v>BOX 56</v>
          </cell>
          <cell r="F321" t="str">
            <v>#3 PR 248 SOUTH</v>
          </cell>
          <cell r="G321" t="str">
            <v>ELIE</v>
          </cell>
          <cell r="H321" t="str">
            <v>Elie</v>
          </cell>
        </row>
        <row r="322">
          <cell r="C322">
            <v>1444</v>
          </cell>
          <cell r="D322" t="str">
            <v>BORDER VALLEY ELEMENTARY</v>
          </cell>
          <cell r="E322" t="str">
            <v>BORDER VALLEY UNIT</v>
          </cell>
          <cell r="F322" t="str">
            <v>BOX 1510</v>
          </cell>
          <cell r="G322" t="str">
            <v>WINKLER</v>
          </cell>
          <cell r="H322" t="str">
            <v>Winkler</v>
          </cell>
        </row>
        <row r="323">
          <cell r="C323">
            <v>1445</v>
          </cell>
          <cell r="D323" t="str">
            <v>CRYSTAL CITY EARLY YEARS SCHOOL</v>
          </cell>
          <cell r="E323" t="str">
            <v>BOX 220</v>
          </cell>
          <cell r="G323" t="str">
            <v>CRYSTAL CITY</v>
          </cell>
          <cell r="H323" t="str">
            <v>Crystal City</v>
          </cell>
        </row>
        <row r="324">
          <cell r="C324">
            <v>1447</v>
          </cell>
          <cell r="D324" t="str">
            <v>MACGREGOR ELEMENTARY</v>
          </cell>
          <cell r="E324" t="str">
            <v>BOX 10</v>
          </cell>
          <cell r="G324" t="str">
            <v>MACGREGOR</v>
          </cell>
          <cell r="H324" t="str">
            <v>McGregor</v>
          </cell>
        </row>
        <row r="325">
          <cell r="C325">
            <v>1449</v>
          </cell>
          <cell r="D325" t="str">
            <v>ÉCOLE HARRISON</v>
          </cell>
          <cell r="E325" t="str">
            <v>415 AVENUE QUEENS</v>
          </cell>
          <cell r="G325" t="str">
            <v>BRANDON</v>
          </cell>
          <cell r="H325" t="str">
            <v>Brandon</v>
          </cell>
        </row>
        <row r="326">
          <cell r="C326">
            <v>1452</v>
          </cell>
          <cell r="D326" t="str">
            <v>LINWOOD SCHOOL</v>
          </cell>
          <cell r="E326" t="str">
            <v>266 LINWOOD STREET</v>
          </cell>
          <cell r="G326" t="str">
            <v>WINNIPEG</v>
          </cell>
          <cell r="H326" t="str">
            <v>Winnipeg</v>
          </cell>
        </row>
        <row r="327">
          <cell r="C327">
            <v>1453</v>
          </cell>
          <cell r="D327" t="str">
            <v>STEINBACH CHRISTIAN HIGH SCHOOL</v>
          </cell>
          <cell r="E327" t="str">
            <v>50 PTH 12 NORTH</v>
          </cell>
          <cell r="G327" t="str">
            <v>STEINBACH</v>
          </cell>
          <cell r="H327" t="str">
            <v>Steinbach</v>
          </cell>
        </row>
        <row r="328">
          <cell r="C328">
            <v>1454</v>
          </cell>
          <cell r="D328" t="str">
            <v>WILD ROSE SCHOOL</v>
          </cell>
          <cell r="E328" t="str">
            <v>BOX 167</v>
          </cell>
          <cell r="G328" t="str">
            <v>KLEEFELD</v>
          </cell>
          <cell r="H328" t="str">
            <v>Kleefeld</v>
          </cell>
        </row>
        <row r="329">
          <cell r="C329">
            <v>1455</v>
          </cell>
          <cell r="D329" t="str">
            <v>STE. MARIE SCHOOL</v>
          </cell>
          <cell r="E329" t="str">
            <v>GENERAL DELIVERY</v>
          </cell>
          <cell r="G329" t="str">
            <v>BRUXELLES</v>
          </cell>
          <cell r="H329" t="str">
            <v>Bruxelles</v>
          </cell>
        </row>
        <row r="330">
          <cell r="C330">
            <v>1457</v>
          </cell>
          <cell r="D330" t="str">
            <v>LT. COL. BARKER V.C. SCHOOL</v>
          </cell>
          <cell r="E330" t="str">
            <v>1516 BOND STREET</v>
          </cell>
          <cell r="G330" t="str">
            <v>DAUPHIN</v>
          </cell>
          <cell r="H330" t="str">
            <v>Dauphin</v>
          </cell>
        </row>
        <row r="331">
          <cell r="C331">
            <v>1458</v>
          </cell>
          <cell r="D331" t="str">
            <v>WASKADA SCHOOL</v>
          </cell>
          <cell r="E331" t="str">
            <v>BOX 190</v>
          </cell>
          <cell r="G331" t="str">
            <v>WASKADA</v>
          </cell>
          <cell r="H331" t="str">
            <v>Waskada</v>
          </cell>
        </row>
        <row r="332">
          <cell r="C332">
            <v>1459</v>
          </cell>
          <cell r="D332" t="str">
            <v>RIVER ELM SCHOOL</v>
          </cell>
          <cell r="E332" t="str">
            <v>500 RIVERTON AVENUE</v>
          </cell>
          <cell r="G332" t="str">
            <v>WINNIPEG</v>
          </cell>
          <cell r="H332" t="str">
            <v>Winnipeg</v>
          </cell>
        </row>
        <row r="333">
          <cell r="C333">
            <v>1462</v>
          </cell>
          <cell r="D333" t="str">
            <v>MUNROE JUNIOR HIGH SCHOOL</v>
          </cell>
          <cell r="E333" t="str">
            <v>405 MUNROE AVENUE</v>
          </cell>
          <cell r="G333" t="str">
            <v>WINNIPEG</v>
          </cell>
          <cell r="H333" t="str">
            <v>Winnipeg</v>
          </cell>
        </row>
        <row r="334">
          <cell r="C334">
            <v>1463</v>
          </cell>
          <cell r="D334" t="str">
            <v>RIVERSIDE SCHOOL</v>
          </cell>
          <cell r="E334" t="str">
            <v>BOX 136</v>
          </cell>
          <cell r="G334" t="str">
            <v>ELMA</v>
          </cell>
          <cell r="H334" t="str">
            <v>Elma</v>
          </cell>
        </row>
        <row r="335">
          <cell r="C335">
            <v>1465</v>
          </cell>
          <cell r="D335" t="str">
            <v>MACGREGOR COLLEGIATE</v>
          </cell>
          <cell r="E335" t="str">
            <v>BOX 160</v>
          </cell>
          <cell r="G335" t="str">
            <v>MACGREGOR</v>
          </cell>
          <cell r="H335" t="str">
            <v>McGregor</v>
          </cell>
        </row>
        <row r="336">
          <cell r="C336">
            <v>1466</v>
          </cell>
          <cell r="D336" t="str">
            <v>ATHLONE SCHOOL</v>
          </cell>
          <cell r="E336" t="str">
            <v>110 ATHLONE DRIVE</v>
          </cell>
          <cell r="G336" t="str">
            <v>WINNIPEG</v>
          </cell>
          <cell r="H336" t="str">
            <v>Winnipeg</v>
          </cell>
        </row>
        <row r="337">
          <cell r="C337">
            <v>1467</v>
          </cell>
          <cell r="D337" t="str">
            <v>BRUCE MIDDLE SCHOOL</v>
          </cell>
          <cell r="E337" t="str">
            <v>333 BOOTH DRIVE</v>
          </cell>
          <cell r="G337" t="str">
            <v>WINNIPEG</v>
          </cell>
          <cell r="H337" t="str">
            <v>Winnipeg</v>
          </cell>
        </row>
        <row r="338">
          <cell r="C338">
            <v>1468</v>
          </cell>
          <cell r="D338" t="str">
            <v>VICTOR MAGER SCHOOL</v>
          </cell>
          <cell r="E338" t="str">
            <v>81 BELIVEAU ROAD</v>
          </cell>
          <cell r="G338" t="str">
            <v>WINNIPEG</v>
          </cell>
          <cell r="H338" t="str">
            <v>Winnipeg</v>
          </cell>
        </row>
        <row r="339">
          <cell r="C339">
            <v>1469</v>
          </cell>
          <cell r="D339" t="str">
            <v>CRYSTAL SPRINGS SCHOOL</v>
          </cell>
          <cell r="E339" t="str">
            <v>BOX 10</v>
          </cell>
          <cell r="G339" t="str">
            <v>STE. AGATHE</v>
          </cell>
          <cell r="H339" t="str">
            <v>Ste. Agathe</v>
          </cell>
        </row>
        <row r="340">
          <cell r="C340">
            <v>1471</v>
          </cell>
          <cell r="D340" t="str">
            <v>MINTO SCHOOL</v>
          </cell>
          <cell r="E340" t="str">
            <v>BOX 174</v>
          </cell>
          <cell r="G340" t="str">
            <v>MINTO</v>
          </cell>
          <cell r="H340" t="str">
            <v>Minto</v>
          </cell>
        </row>
        <row r="341">
          <cell r="C341">
            <v>1472</v>
          </cell>
          <cell r="D341" t="str">
            <v>ROYAL SCHOOL</v>
          </cell>
          <cell r="E341" t="str">
            <v>450 LAXDAL ROAD</v>
          </cell>
          <cell r="G341" t="str">
            <v>WINNIPEG</v>
          </cell>
          <cell r="H341" t="str">
            <v>Winnipeg</v>
          </cell>
        </row>
        <row r="342">
          <cell r="C342">
            <v>1475</v>
          </cell>
          <cell r="D342" t="str">
            <v>COLLÈGE SAINT-NORBERT COLLEGIATE</v>
          </cell>
          <cell r="E342" t="str">
            <v>870 STE. THERESE AVENUE</v>
          </cell>
          <cell r="G342" t="str">
            <v>ST. NORBERT</v>
          </cell>
          <cell r="H342" t="str">
            <v>St. Norbert</v>
          </cell>
        </row>
        <row r="343">
          <cell r="C343">
            <v>1476</v>
          </cell>
          <cell r="D343" t="str">
            <v>ELKHORN SCHOOL</v>
          </cell>
          <cell r="E343" t="str">
            <v>BOX 310</v>
          </cell>
          <cell r="G343" t="str">
            <v>ELKHORN</v>
          </cell>
          <cell r="H343" t="str">
            <v>Elkhorn</v>
          </cell>
        </row>
        <row r="344">
          <cell r="C344">
            <v>1478</v>
          </cell>
          <cell r="D344" t="str">
            <v>ST. MARY'S ACADEMY</v>
          </cell>
          <cell r="E344" t="str">
            <v>550 WELLINGTON CRESCENT</v>
          </cell>
          <cell r="G344" t="str">
            <v>WINNIPEG</v>
          </cell>
          <cell r="H344" t="str">
            <v>Winnipeg</v>
          </cell>
        </row>
        <row r="345">
          <cell r="C345">
            <v>1479</v>
          </cell>
          <cell r="D345" t="str">
            <v>LUXTON SCHOOL</v>
          </cell>
          <cell r="E345" t="str">
            <v>111 POLSON AVENUE</v>
          </cell>
          <cell r="G345" t="str">
            <v>WINNIPEG</v>
          </cell>
          <cell r="H345" t="str">
            <v>Winnipeg</v>
          </cell>
        </row>
        <row r="346">
          <cell r="C346">
            <v>1480</v>
          </cell>
          <cell r="D346" t="str">
            <v>VICTORIA-ALBERT SCHOOL</v>
          </cell>
          <cell r="E346" t="str">
            <v>110 ELLEN STREET</v>
          </cell>
          <cell r="G346" t="str">
            <v>WINNIPEG</v>
          </cell>
          <cell r="H346" t="str">
            <v>Winnipeg</v>
          </cell>
        </row>
        <row r="347">
          <cell r="C347">
            <v>1482</v>
          </cell>
          <cell r="D347" t="str">
            <v>CHRIST THE KING SCHOOL</v>
          </cell>
          <cell r="E347" t="str">
            <v>12 LENNOX AVENUE</v>
          </cell>
          <cell r="G347" t="str">
            <v>WINNIPEG</v>
          </cell>
          <cell r="H347" t="str">
            <v>Winnipeg</v>
          </cell>
        </row>
        <row r="348">
          <cell r="C348">
            <v>1483</v>
          </cell>
          <cell r="D348" t="str">
            <v>CENTENNIAL SCHOOL</v>
          </cell>
          <cell r="E348" t="str">
            <v>19 CENTENNIAL AVENUE</v>
          </cell>
          <cell r="G348" t="str">
            <v>SELKIRK</v>
          </cell>
          <cell r="H348" t="str">
            <v>Selkirk</v>
          </cell>
        </row>
        <row r="349">
          <cell r="C349">
            <v>1485</v>
          </cell>
          <cell r="D349" t="str">
            <v>SPRINGFIELD COLLEGIATE</v>
          </cell>
          <cell r="E349" t="str">
            <v>841 CEDAR AVENUE</v>
          </cell>
          <cell r="G349" t="str">
            <v>OAKBANK</v>
          </cell>
          <cell r="H349" t="str">
            <v>Oakbank</v>
          </cell>
        </row>
        <row r="350">
          <cell r="C350">
            <v>1486</v>
          </cell>
          <cell r="D350" t="str">
            <v>SMITH-JACKSON SCHOOL</v>
          </cell>
          <cell r="E350" t="str">
            <v>701 FIRST STREET S.E.</v>
          </cell>
          <cell r="G350" t="str">
            <v>DAUPHIN</v>
          </cell>
          <cell r="H350" t="str">
            <v>Dauphin</v>
          </cell>
        </row>
        <row r="351">
          <cell r="C351">
            <v>1487</v>
          </cell>
          <cell r="D351" t="str">
            <v>BENITO SCHOOL</v>
          </cell>
          <cell r="E351" t="str">
            <v>BOX 430</v>
          </cell>
          <cell r="G351" t="str">
            <v>BENITO</v>
          </cell>
          <cell r="H351" t="str">
            <v>Benito</v>
          </cell>
        </row>
        <row r="352">
          <cell r="C352">
            <v>1489</v>
          </cell>
          <cell r="D352" t="str">
            <v>SIOUX VALLEY SCHOOL</v>
          </cell>
          <cell r="E352" t="str">
            <v>BOX 99</v>
          </cell>
          <cell r="G352" t="str">
            <v>GRISWOLD</v>
          </cell>
          <cell r="H352" t="str">
            <v>Griswold</v>
          </cell>
        </row>
        <row r="353">
          <cell r="C353">
            <v>1490</v>
          </cell>
          <cell r="D353" t="str">
            <v>STRATHCONA SCHOOL</v>
          </cell>
          <cell r="E353" t="str">
            <v>233 MCKENZIE STREET</v>
          </cell>
          <cell r="G353" t="str">
            <v>WINNIPEG</v>
          </cell>
          <cell r="H353" t="str">
            <v>Winnipeg</v>
          </cell>
        </row>
        <row r="354">
          <cell r="C354">
            <v>1492</v>
          </cell>
          <cell r="D354" t="str">
            <v>ÉCOLE HENRI-BERGERON</v>
          </cell>
          <cell r="E354" t="str">
            <v>363 CROISSANT ENFIELD</v>
          </cell>
          <cell r="G354" t="str">
            <v>WINNIPEG</v>
          </cell>
          <cell r="H354" t="str">
            <v>Winnipeg</v>
          </cell>
        </row>
        <row r="355">
          <cell r="C355">
            <v>1494</v>
          </cell>
          <cell r="D355" t="str">
            <v>TEULON ELEMENTARY</v>
          </cell>
          <cell r="E355" t="str">
            <v>BOX 143</v>
          </cell>
          <cell r="G355" t="str">
            <v>TEULON</v>
          </cell>
          <cell r="H355" t="str">
            <v>Teulon</v>
          </cell>
        </row>
        <row r="356">
          <cell r="C356">
            <v>1495</v>
          </cell>
          <cell r="D356" t="str">
            <v>WESTWOOD ELEMENTARY</v>
          </cell>
          <cell r="E356" t="str">
            <v>46 MALLARD CRESCENT</v>
          </cell>
          <cell r="G356" t="str">
            <v>THOMPSON</v>
          </cell>
          <cell r="H356" t="str">
            <v>Thompson</v>
          </cell>
        </row>
        <row r="357">
          <cell r="C357">
            <v>1496</v>
          </cell>
          <cell r="D357" t="str">
            <v>GLADSTONE SCHOOL</v>
          </cell>
          <cell r="E357" t="str">
            <v>500 GERTRUDE AVENUE</v>
          </cell>
          <cell r="G357" t="str">
            <v>WINNIPEG</v>
          </cell>
          <cell r="H357" t="str">
            <v>Winnipeg</v>
          </cell>
        </row>
        <row r="358">
          <cell r="C358">
            <v>1497</v>
          </cell>
          <cell r="D358" t="str">
            <v>WINNIPEG ADULT EDUCATION CENTRE</v>
          </cell>
          <cell r="E358" t="str">
            <v>310 VAUGHAN STREET</v>
          </cell>
          <cell r="G358" t="str">
            <v>WINNIPEG</v>
          </cell>
          <cell r="H358" t="str">
            <v>Winnipeg</v>
          </cell>
        </row>
        <row r="359">
          <cell r="C359">
            <v>1498</v>
          </cell>
          <cell r="D359" t="str">
            <v>RYERSON ELEMENTARY</v>
          </cell>
          <cell r="E359" t="str">
            <v>10 RYERSON AVENUE</v>
          </cell>
          <cell r="G359" t="str">
            <v>WINNIPEG</v>
          </cell>
          <cell r="H359" t="str">
            <v>Winnipeg</v>
          </cell>
        </row>
        <row r="360">
          <cell r="C360">
            <v>1501</v>
          </cell>
          <cell r="D360" t="str">
            <v>MINNEDOSA COLLEGIATE</v>
          </cell>
          <cell r="E360" t="str">
            <v>BOX 1230</v>
          </cell>
          <cell r="G360" t="str">
            <v>MINNEDOSA</v>
          </cell>
          <cell r="H360" t="str">
            <v>Minnedosa</v>
          </cell>
        </row>
        <row r="361">
          <cell r="C361">
            <v>1503</v>
          </cell>
          <cell r="D361" t="str">
            <v>SAGKEENG CONSOLIDATED SCHOOL</v>
          </cell>
          <cell r="E361" t="str">
            <v>BOX 1610</v>
          </cell>
          <cell r="G361" t="str">
            <v>PINE FALLS</v>
          </cell>
          <cell r="H361" t="str">
            <v>Pine Falls</v>
          </cell>
        </row>
        <row r="362">
          <cell r="C362">
            <v>1506</v>
          </cell>
          <cell r="D362" t="str">
            <v>STEVENSON SCHOOL</v>
          </cell>
          <cell r="E362" t="str">
            <v>1777 SILVER AVENUE</v>
          </cell>
          <cell r="G362" t="str">
            <v>WINNIPEG</v>
          </cell>
          <cell r="H362" t="str">
            <v>Winnipeg</v>
          </cell>
        </row>
        <row r="363">
          <cell r="C363">
            <v>1508</v>
          </cell>
          <cell r="D363" t="str">
            <v>WEST ST. PAUL SCHOOL</v>
          </cell>
          <cell r="E363" t="str">
            <v>3740 MAIN STREET</v>
          </cell>
          <cell r="G363" t="str">
            <v>WEST ST. PAUL</v>
          </cell>
          <cell r="H363" t="str">
            <v>West St. Paul</v>
          </cell>
        </row>
        <row r="364">
          <cell r="C364">
            <v>1509</v>
          </cell>
          <cell r="D364" t="str">
            <v>LAKE CENTRE MENNONITE FELLOWSHIP SCH.</v>
          </cell>
          <cell r="E364" t="str">
            <v>BOX 838</v>
          </cell>
          <cell r="G364" t="str">
            <v>ARBORG</v>
          </cell>
          <cell r="H364" t="str">
            <v>Arborg</v>
          </cell>
        </row>
        <row r="365">
          <cell r="C365">
            <v>1511</v>
          </cell>
          <cell r="D365" t="str">
            <v>ÉCOLE DIEPPE</v>
          </cell>
          <cell r="E365" t="str">
            <v>530 CHEMIN DIEPPE</v>
          </cell>
          <cell r="G365" t="str">
            <v>WINNIPEG</v>
          </cell>
          <cell r="H365" t="str">
            <v>Winnipeg</v>
          </cell>
        </row>
        <row r="366">
          <cell r="C366">
            <v>1512</v>
          </cell>
          <cell r="D366" t="str">
            <v>WESTGROVE SCHOOL</v>
          </cell>
          <cell r="E366" t="str">
            <v>50 WESTGROVE WAY</v>
          </cell>
          <cell r="G366" t="str">
            <v>WINNIPEG</v>
          </cell>
          <cell r="H366" t="str">
            <v>Winnipeg</v>
          </cell>
        </row>
        <row r="367">
          <cell r="C367">
            <v>1513</v>
          </cell>
          <cell r="D367" t="str">
            <v>SOUTHWOOD SCHOOL</v>
          </cell>
          <cell r="E367" t="str">
            <v>155 BARKMAN AVENUE</v>
          </cell>
          <cell r="G367" t="str">
            <v>STEINBACH</v>
          </cell>
          <cell r="H367" t="str">
            <v>Steinbach</v>
          </cell>
        </row>
        <row r="368">
          <cell r="C368">
            <v>1514</v>
          </cell>
          <cell r="D368" t="str">
            <v>MIAMI SCHOOL</v>
          </cell>
          <cell r="E368" t="str">
            <v>BOX 220</v>
          </cell>
          <cell r="G368" t="str">
            <v>MIAMI</v>
          </cell>
          <cell r="H368" t="str">
            <v>Miami</v>
          </cell>
        </row>
        <row r="369">
          <cell r="C369">
            <v>1515</v>
          </cell>
          <cell r="D369" t="str">
            <v>BIRCH RIVER SCHOOL</v>
          </cell>
          <cell r="E369" t="str">
            <v>BOX 310</v>
          </cell>
          <cell r="G369" t="str">
            <v>BIRCH RIVER</v>
          </cell>
          <cell r="H369" t="str">
            <v>Birch River</v>
          </cell>
        </row>
        <row r="370">
          <cell r="C370">
            <v>1516</v>
          </cell>
          <cell r="D370" t="str">
            <v>MINEGOZIIBE ANISHINABE SCHOOL</v>
          </cell>
          <cell r="E370" t="str">
            <v>BOX 130</v>
          </cell>
          <cell r="G370" t="str">
            <v>CAMPERVILLE</v>
          </cell>
          <cell r="H370" t="str">
            <v>Camperville</v>
          </cell>
        </row>
        <row r="371">
          <cell r="C371">
            <v>1517</v>
          </cell>
          <cell r="D371" t="str">
            <v>HEDGES MIDDLE SCHOOL</v>
          </cell>
          <cell r="E371" t="str">
            <v>369 FAIRLANE AVENUE</v>
          </cell>
          <cell r="G371" t="str">
            <v>WINNIPEG</v>
          </cell>
          <cell r="H371" t="str">
            <v>Winnipeg</v>
          </cell>
        </row>
        <row r="372">
          <cell r="C372">
            <v>1519</v>
          </cell>
          <cell r="D372" t="str">
            <v>HAMPSTEAD SCHOOL</v>
          </cell>
          <cell r="E372" t="str">
            <v>920 HAMPSTEAD AVENUE</v>
          </cell>
          <cell r="G372" t="str">
            <v>WINNIPEG</v>
          </cell>
          <cell r="H372" t="str">
            <v>Winnipeg</v>
          </cell>
        </row>
        <row r="373">
          <cell r="C373">
            <v>1521</v>
          </cell>
          <cell r="D373" t="str">
            <v>BOISSEVAIN SCHOOL</v>
          </cell>
          <cell r="E373" t="str">
            <v>BOX 1030</v>
          </cell>
          <cell r="G373" t="str">
            <v>BOISSEVAIN</v>
          </cell>
          <cell r="H373" t="str">
            <v>Boissevain</v>
          </cell>
        </row>
        <row r="374">
          <cell r="C374">
            <v>1522</v>
          </cell>
          <cell r="D374" t="str">
            <v>BROCHET SCHOOL</v>
          </cell>
          <cell r="E374" t="str">
            <v>BOX 70</v>
          </cell>
          <cell r="G374" t="str">
            <v>BROCHET</v>
          </cell>
          <cell r="H374" t="str">
            <v>Brochet</v>
          </cell>
        </row>
        <row r="375">
          <cell r="C375">
            <v>1523</v>
          </cell>
          <cell r="D375" t="str">
            <v>IMMACULATE HEART OF MARY SCHOOL</v>
          </cell>
          <cell r="E375" t="str">
            <v>650 FLORA AVENUE</v>
          </cell>
          <cell r="G375" t="str">
            <v>WINNIPEG</v>
          </cell>
          <cell r="H375" t="str">
            <v>Winnipeg</v>
          </cell>
        </row>
        <row r="376">
          <cell r="C376">
            <v>1524</v>
          </cell>
          <cell r="D376" t="str">
            <v>BROOKLANDS SCHOOL</v>
          </cell>
          <cell r="E376" t="str">
            <v>1950 PACIFIC AVENUE W</v>
          </cell>
          <cell r="G376" t="str">
            <v>WINNIPEG</v>
          </cell>
          <cell r="H376" t="str">
            <v>Winnipeg</v>
          </cell>
        </row>
        <row r="377">
          <cell r="C377">
            <v>1526</v>
          </cell>
          <cell r="D377" t="str">
            <v>COUNTRY VIEW SCHOOL</v>
          </cell>
          <cell r="E377" t="str">
            <v>BOX 3910</v>
          </cell>
          <cell r="G377" t="str">
            <v>STEINBACH</v>
          </cell>
          <cell r="H377" t="str">
            <v>Steinbach</v>
          </cell>
        </row>
        <row r="378">
          <cell r="C378">
            <v>1527</v>
          </cell>
          <cell r="D378" t="str">
            <v>HURON COLONY SCHOOL</v>
          </cell>
          <cell r="E378" t="str">
            <v>BOX 56</v>
          </cell>
          <cell r="F378" t="str">
            <v>#3 PR 248 SOUTH</v>
          </cell>
          <cell r="G378" t="str">
            <v>ELIE</v>
          </cell>
          <cell r="H378" t="str">
            <v>Elie</v>
          </cell>
        </row>
        <row r="379">
          <cell r="C379">
            <v>1528</v>
          </cell>
          <cell r="D379" t="str">
            <v>FRONTIER MOSAKAHIKEN SCHOOL</v>
          </cell>
          <cell r="E379" t="str">
            <v>GENERAL DELIVERY</v>
          </cell>
          <cell r="G379" t="str">
            <v>MOOSE LAKE</v>
          </cell>
          <cell r="H379" t="str">
            <v>Moose Lake</v>
          </cell>
        </row>
        <row r="380">
          <cell r="C380">
            <v>1529</v>
          </cell>
          <cell r="D380" t="str">
            <v>SAGKEENG ANICINABE HIGH SCHOOL</v>
          </cell>
          <cell r="E380" t="str">
            <v>BOX 1610</v>
          </cell>
          <cell r="G380" t="str">
            <v>PINE FALLS</v>
          </cell>
          <cell r="H380" t="str">
            <v>Pine Falls</v>
          </cell>
        </row>
        <row r="381">
          <cell r="C381">
            <v>1530</v>
          </cell>
          <cell r="D381" t="str">
            <v>GLENLAWN COLLEGIATE</v>
          </cell>
          <cell r="E381" t="str">
            <v>770 ST. MARY'S ROAD</v>
          </cell>
          <cell r="G381" t="str">
            <v>WINNIPEG</v>
          </cell>
          <cell r="H381" t="str">
            <v>Winnipeg</v>
          </cell>
        </row>
        <row r="382">
          <cell r="C382">
            <v>1531</v>
          </cell>
          <cell r="D382" t="str">
            <v>HAZELRIDGE SCHOOL</v>
          </cell>
          <cell r="G382" t="str">
            <v>HAZELRIDGE</v>
          </cell>
          <cell r="H382" t="str">
            <v>Hazelridge</v>
          </cell>
        </row>
        <row r="383">
          <cell r="C383">
            <v>1533</v>
          </cell>
          <cell r="D383" t="str">
            <v>ÉCOLE WEST PARK SCHOOL</v>
          </cell>
          <cell r="E383" t="str">
            <v>83 - 3RD STREET  N.W.</v>
          </cell>
          <cell r="G383" t="str">
            <v>ALTONA</v>
          </cell>
          <cell r="H383" t="str">
            <v>Altona</v>
          </cell>
        </row>
        <row r="384">
          <cell r="C384">
            <v>1534</v>
          </cell>
          <cell r="D384" t="str">
            <v>PRAIRIE VIEW SCHOOL</v>
          </cell>
          <cell r="E384" t="str">
            <v>BOX 117</v>
          </cell>
          <cell r="G384" t="str">
            <v>ROSENORT</v>
          </cell>
          <cell r="H384" t="str">
            <v>Rosenort</v>
          </cell>
        </row>
        <row r="385">
          <cell r="C385">
            <v>1535</v>
          </cell>
          <cell r="D385" t="str">
            <v>MINITONAS MIDDLE YEARS SCHOOL</v>
          </cell>
          <cell r="E385" t="str">
            <v>BOX 160</v>
          </cell>
          <cell r="G385" t="str">
            <v>MINITONAS</v>
          </cell>
          <cell r="H385" t="str">
            <v>Minitonas</v>
          </cell>
        </row>
        <row r="386">
          <cell r="C386">
            <v>1536</v>
          </cell>
          <cell r="D386" t="str">
            <v>BALMORAL HALL SCHOOL</v>
          </cell>
          <cell r="E386" t="str">
            <v>630 WESTMINSTER AVENUE</v>
          </cell>
          <cell r="G386" t="str">
            <v>WINNIPEG</v>
          </cell>
          <cell r="H386" t="str">
            <v>Winnipeg</v>
          </cell>
        </row>
        <row r="387">
          <cell r="C387">
            <v>1537</v>
          </cell>
          <cell r="D387" t="str">
            <v>SARGENT PARK SCHOOL</v>
          </cell>
          <cell r="E387" t="str">
            <v>1070 DOMINION STREET</v>
          </cell>
          <cell r="G387" t="str">
            <v>WINNIPEG</v>
          </cell>
          <cell r="H387" t="str">
            <v>Winnipeg</v>
          </cell>
        </row>
        <row r="388">
          <cell r="C388">
            <v>1538</v>
          </cell>
          <cell r="D388" t="str">
            <v>JOHN HENDERSON JUNIOR HIGH SCHOOL</v>
          </cell>
          <cell r="E388" t="str">
            <v>930 BRAZIER STREET</v>
          </cell>
          <cell r="G388" t="str">
            <v>WINNIPEG</v>
          </cell>
          <cell r="H388" t="str">
            <v>Winnipeg</v>
          </cell>
        </row>
        <row r="389">
          <cell r="C389">
            <v>1539</v>
          </cell>
          <cell r="D389" t="str">
            <v>INGLESIDE SCHOOL</v>
          </cell>
          <cell r="E389" t="str">
            <v>GRANDE COLONY (OAKVILLE)</v>
          </cell>
          <cell r="F389" t="str">
            <v>65 -3RD STREET SW</v>
          </cell>
          <cell r="G389" t="str">
            <v>PORTAGE LA PRAIRIE</v>
          </cell>
          <cell r="H389" t="str">
            <v>Portage La Prairie</v>
          </cell>
        </row>
        <row r="390">
          <cell r="C390">
            <v>1541</v>
          </cell>
          <cell r="D390" t="str">
            <v>CLIFTON SCHOOL</v>
          </cell>
          <cell r="E390" t="str">
            <v>1070 CLIFTON STREET</v>
          </cell>
          <cell r="G390" t="str">
            <v>WINNIPEG</v>
          </cell>
          <cell r="H390" t="str">
            <v>Winnipeg</v>
          </cell>
        </row>
        <row r="391">
          <cell r="C391">
            <v>1542</v>
          </cell>
          <cell r="D391" t="str">
            <v>MARION SCHOOL</v>
          </cell>
          <cell r="E391" t="str">
            <v>619 DESMEURONS STREET</v>
          </cell>
          <cell r="G391" t="str">
            <v>WINNIPEG</v>
          </cell>
          <cell r="H391" t="str">
            <v>Winnipeg</v>
          </cell>
        </row>
        <row r="392">
          <cell r="C392">
            <v>1544</v>
          </cell>
          <cell r="D392" t="str">
            <v>J. R. WALKOF ELEMENTARY</v>
          </cell>
          <cell r="E392" t="str">
            <v>800 SOUTHVIEW DRIVE</v>
          </cell>
          <cell r="G392" t="str">
            <v>WINKLER</v>
          </cell>
          <cell r="H392" t="str">
            <v>Winkler</v>
          </cell>
        </row>
        <row r="393">
          <cell r="C393">
            <v>1546</v>
          </cell>
          <cell r="D393" t="str">
            <v>ROSSBURN COLLEGIATE</v>
          </cell>
          <cell r="E393" t="str">
            <v>BOX 370</v>
          </cell>
          <cell r="G393" t="str">
            <v>ROSSBURN</v>
          </cell>
          <cell r="H393" t="str">
            <v>Rossburn</v>
          </cell>
        </row>
        <row r="394">
          <cell r="C394">
            <v>1547</v>
          </cell>
          <cell r="D394" t="str">
            <v>R.B. RUSSELL VOCATIONAL SCHOOL</v>
          </cell>
          <cell r="E394" t="str">
            <v>364 DUFFERIN AVENUE</v>
          </cell>
          <cell r="G394" t="str">
            <v>WINNIPEG</v>
          </cell>
          <cell r="H394" t="str">
            <v>Winnipeg</v>
          </cell>
        </row>
        <row r="395">
          <cell r="C395">
            <v>1548</v>
          </cell>
          <cell r="D395" t="str">
            <v>ÉCOLE BANNATYNE</v>
          </cell>
          <cell r="E395" t="str">
            <v>363 PROMENADE THOMPSON</v>
          </cell>
          <cell r="G395" t="str">
            <v>WINNIPEG</v>
          </cell>
          <cell r="H395" t="str">
            <v>Winnipeg</v>
          </cell>
        </row>
        <row r="396">
          <cell r="C396">
            <v>1549</v>
          </cell>
          <cell r="D396" t="str">
            <v>HOLY CROSS SCHOOL</v>
          </cell>
          <cell r="E396" t="str">
            <v>300 DUBUC STREET</v>
          </cell>
          <cell r="G396" t="str">
            <v>WINNIPEG</v>
          </cell>
          <cell r="H396" t="str">
            <v>Winnipeg</v>
          </cell>
        </row>
        <row r="397">
          <cell r="C397">
            <v>1551</v>
          </cell>
          <cell r="D397" t="str">
            <v>SHEVCHENKO SCHOOL</v>
          </cell>
          <cell r="E397" t="str">
            <v>BOX 1000</v>
          </cell>
          <cell r="G397" t="str">
            <v>VITA</v>
          </cell>
          <cell r="H397" t="str">
            <v>Vita</v>
          </cell>
        </row>
        <row r="398">
          <cell r="C398">
            <v>1553</v>
          </cell>
          <cell r="D398" t="str">
            <v>PRAIRIE MOUNTAIN ELEMENTARY SCHOOL</v>
          </cell>
          <cell r="E398" t="str">
            <v>BOX 340</v>
          </cell>
          <cell r="G398" t="str">
            <v>SWAN LAKE</v>
          </cell>
          <cell r="H398" t="str">
            <v>Swan Lake</v>
          </cell>
        </row>
        <row r="399">
          <cell r="C399">
            <v>1554</v>
          </cell>
          <cell r="D399" t="str">
            <v>HAMIOTA COLLEGIATE</v>
          </cell>
          <cell r="E399" t="str">
            <v>BOX 200</v>
          </cell>
          <cell r="G399" t="str">
            <v>HAMIOTA</v>
          </cell>
          <cell r="H399" t="str">
            <v>Hamiota</v>
          </cell>
        </row>
        <row r="400">
          <cell r="C400">
            <v>1555</v>
          </cell>
          <cell r="D400" t="str">
            <v>WAYWAYSEECAPPO COMMUNITY SCHOOL</v>
          </cell>
          <cell r="E400" t="str">
            <v>BOX 9</v>
          </cell>
          <cell r="G400" t="str">
            <v>WAYWAYSEECAPPO</v>
          </cell>
          <cell r="H400" t="str">
            <v>Waywayseecappo</v>
          </cell>
        </row>
        <row r="401">
          <cell r="C401">
            <v>1556</v>
          </cell>
          <cell r="D401" t="str">
            <v>JOHN PRITCHARD SCHOOL</v>
          </cell>
          <cell r="E401" t="str">
            <v>1490 HENDERSON HIGHWAY</v>
          </cell>
          <cell r="G401" t="str">
            <v>WINNIPEG</v>
          </cell>
          <cell r="H401" t="str">
            <v>Winnipeg</v>
          </cell>
        </row>
        <row r="402">
          <cell r="C402">
            <v>1557</v>
          </cell>
          <cell r="D402" t="str">
            <v>ÉCOLE/COLL. RÉG. GABRIELLE-ROY</v>
          </cell>
          <cell r="E402" t="str">
            <v>CASE POSTALE 430</v>
          </cell>
          <cell r="F402" t="str">
            <v>310 CHEMIN LAMOUREUX</v>
          </cell>
          <cell r="G402" t="str">
            <v>ÎLE DES CHÊNES</v>
          </cell>
          <cell r="H402" t="str">
            <v>Île Des Chênes</v>
          </cell>
        </row>
        <row r="403">
          <cell r="C403">
            <v>1558</v>
          </cell>
          <cell r="D403" t="str">
            <v>ST. LAURENT SCHOOL</v>
          </cell>
          <cell r="E403" t="str">
            <v>BOX 800</v>
          </cell>
          <cell r="G403" t="str">
            <v>ST. LAURENT</v>
          </cell>
          <cell r="H403" t="str">
            <v>St. Laurent</v>
          </cell>
        </row>
        <row r="404">
          <cell r="C404">
            <v>1559</v>
          </cell>
          <cell r="D404" t="str">
            <v>EVERGREEN COLONY SCHOOL</v>
          </cell>
          <cell r="E404" t="str">
            <v>EVERGREEN COLONY</v>
          </cell>
          <cell r="F404" t="str">
            <v>BOX 297</v>
          </cell>
          <cell r="G404" t="str">
            <v>SOMERSET</v>
          </cell>
          <cell r="H404" t="str">
            <v>Somerset</v>
          </cell>
        </row>
        <row r="405">
          <cell r="C405">
            <v>1560</v>
          </cell>
          <cell r="D405" t="str">
            <v>TANNER'S CROSSING SCHOOL</v>
          </cell>
          <cell r="E405" t="str">
            <v>BOX 1110</v>
          </cell>
          <cell r="G405" t="str">
            <v>MINNEDOSA</v>
          </cell>
          <cell r="H405" t="str">
            <v>Minnedosa</v>
          </cell>
        </row>
        <row r="406">
          <cell r="C406">
            <v>1562</v>
          </cell>
          <cell r="D406" t="str">
            <v>ST. GERARD SCHOOL</v>
          </cell>
          <cell r="E406" t="str">
            <v>40 FOSTER STREET</v>
          </cell>
          <cell r="G406" t="str">
            <v>WINNIPEG</v>
          </cell>
          <cell r="H406" t="str">
            <v>Winnipeg</v>
          </cell>
        </row>
        <row r="407">
          <cell r="C407">
            <v>1564</v>
          </cell>
          <cell r="D407" t="str">
            <v>COLLÈGE GARDEN CITY COLLEGIATE</v>
          </cell>
          <cell r="E407" t="str">
            <v>711 JEFFERSON AVENUE</v>
          </cell>
          <cell r="G407" t="str">
            <v>WINNIPEG</v>
          </cell>
          <cell r="H407" t="str">
            <v>Winnipeg</v>
          </cell>
        </row>
        <row r="408">
          <cell r="C408">
            <v>1565</v>
          </cell>
          <cell r="D408" t="str">
            <v>GARDEN VALLEY COLLEGIATE</v>
          </cell>
          <cell r="E408" t="str">
            <v>736 MAIN STREET</v>
          </cell>
          <cell r="G408" t="str">
            <v>WINKLER</v>
          </cell>
          <cell r="H408" t="str">
            <v>Winkler</v>
          </cell>
        </row>
        <row r="409">
          <cell r="C409">
            <v>1566</v>
          </cell>
          <cell r="D409" t="str">
            <v>SHOAL LAKE SCHOOL</v>
          </cell>
          <cell r="E409" t="str">
            <v>BOX 10</v>
          </cell>
          <cell r="G409" t="str">
            <v>SHOAL LAKE</v>
          </cell>
          <cell r="H409" t="str">
            <v>Shoal Lake</v>
          </cell>
        </row>
        <row r="410">
          <cell r="C410">
            <v>1567</v>
          </cell>
          <cell r="D410" t="str">
            <v>VIRDEN JUNIOR HIGH</v>
          </cell>
          <cell r="E410" t="str">
            <v>BOX 1510</v>
          </cell>
          <cell r="G410" t="str">
            <v>VIRDEN</v>
          </cell>
          <cell r="H410" t="str">
            <v>Virden</v>
          </cell>
        </row>
        <row r="411">
          <cell r="C411">
            <v>1569</v>
          </cell>
          <cell r="D411" t="str">
            <v>ISAAC BROCK SCHOOL</v>
          </cell>
          <cell r="E411" t="str">
            <v>1265 BARRATT AVENUE</v>
          </cell>
          <cell r="G411" t="str">
            <v>WINNIPEG</v>
          </cell>
          <cell r="H411" t="str">
            <v>Winnipeg</v>
          </cell>
        </row>
        <row r="412">
          <cell r="C412">
            <v>1570</v>
          </cell>
          <cell r="D412" t="str">
            <v>MANITOBA SCHOOL FOR THE DEAF</v>
          </cell>
          <cell r="E412" t="str">
            <v>242 STRADFORD STREET</v>
          </cell>
          <cell r="G412" t="str">
            <v>WINNIPEG</v>
          </cell>
          <cell r="H412" t="str">
            <v>Winnipeg</v>
          </cell>
        </row>
        <row r="413">
          <cell r="C413">
            <v>1571</v>
          </cell>
          <cell r="D413" t="str">
            <v>LAVALLEE SCHOOL</v>
          </cell>
          <cell r="E413" t="str">
            <v>505 ST. ANNE'S ROAD</v>
          </cell>
          <cell r="G413" t="str">
            <v>WINNIPEG</v>
          </cell>
          <cell r="H413" t="str">
            <v>Winnipeg</v>
          </cell>
        </row>
        <row r="414">
          <cell r="C414">
            <v>1572</v>
          </cell>
          <cell r="D414" t="str">
            <v>ROCK LAKE SCHOOL</v>
          </cell>
          <cell r="E414" t="str">
            <v>ROCK LAKE COLONY</v>
          </cell>
          <cell r="F414" t="str">
            <v>BOX 158</v>
          </cell>
          <cell r="G414" t="str">
            <v>GROSSE ISLE</v>
          </cell>
          <cell r="H414" t="str">
            <v>Grosse Isle</v>
          </cell>
        </row>
        <row r="415">
          <cell r="C415">
            <v>1573</v>
          </cell>
          <cell r="D415" t="str">
            <v>NEEPAWA AREA COLLEGIATE</v>
          </cell>
          <cell r="E415" t="str">
            <v>BOX 430</v>
          </cell>
          <cell r="G415" t="str">
            <v>NEEPAWA</v>
          </cell>
          <cell r="H415" t="str">
            <v>Neepawa</v>
          </cell>
        </row>
        <row r="416">
          <cell r="C416">
            <v>1574</v>
          </cell>
          <cell r="D416" t="str">
            <v>RIVERBEND COLONY SCHOOL</v>
          </cell>
          <cell r="E416" t="str">
            <v>RIVERBEND COLONY</v>
          </cell>
          <cell r="F416" t="str">
            <v>BOX 344</v>
          </cell>
          <cell r="G416" t="str">
            <v>CARBERRY</v>
          </cell>
          <cell r="H416" t="str">
            <v>Carberry</v>
          </cell>
        </row>
        <row r="417">
          <cell r="C417">
            <v>1575</v>
          </cell>
          <cell r="D417" t="str">
            <v>WINNIPEGOSIS COLLEGIATE</v>
          </cell>
          <cell r="E417" t="str">
            <v>BOX 100</v>
          </cell>
          <cell r="G417" t="str">
            <v>WINNIPEGOSIS</v>
          </cell>
          <cell r="H417" t="str">
            <v>Winnipegosis</v>
          </cell>
        </row>
        <row r="418">
          <cell r="C418">
            <v>1576</v>
          </cell>
          <cell r="D418" t="str">
            <v>SWAN VALLEY REGIONAL SECONDARY SCHOOL</v>
          </cell>
          <cell r="E418" t="str">
            <v>BOX 5000</v>
          </cell>
          <cell r="G418" t="str">
            <v>SWAN RIVER</v>
          </cell>
          <cell r="H418" t="str">
            <v>Swan River</v>
          </cell>
        </row>
        <row r="419">
          <cell r="C419">
            <v>1579</v>
          </cell>
          <cell r="D419" t="str">
            <v>ROSENORT SCHOOL</v>
          </cell>
          <cell r="E419" t="str">
            <v>BOX 70</v>
          </cell>
          <cell r="G419" t="str">
            <v>ROSENORT</v>
          </cell>
          <cell r="H419" t="str">
            <v>Rosenort</v>
          </cell>
        </row>
        <row r="420">
          <cell r="C420">
            <v>1580</v>
          </cell>
          <cell r="D420" t="str">
            <v>AIRPORT COLONY SCHOOL</v>
          </cell>
          <cell r="E420" t="str">
            <v>BOX 967</v>
          </cell>
          <cell r="G420" t="str">
            <v>PORTAGE LA PRAIRIE</v>
          </cell>
          <cell r="H420" t="str">
            <v>Portage La Prairie</v>
          </cell>
        </row>
        <row r="421">
          <cell r="C421">
            <v>1581</v>
          </cell>
          <cell r="D421" t="str">
            <v>ROLAND ELEMENTARY</v>
          </cell>
          <cell r="E421" t="str">
            <v>GENERAL DELIVERY</v>
          </cell>
          <cell r="G421" t="str">
            <v>ROLAND</v>
          </cell>
          <cell r="H421" t="str">
            <v>Roland</v>
          </cell>
        </row>
        <row r="422">
          <cell r="C422">
            <v>1582</v>
          </cell>
          <cell r="D422" t="str">
            <v>GOOSE LAKE HIGH</v>
          </cell>
          <cell r="E422" t="str">
            <v>BOX 759</v>
          </cell>
          <cell r="G422" t="str">
            <v>ROBLIN</v>
          </cell>
          <cell r="H422" t="str">
            <v>Roblin</v>
          </cell>
        </row>
        <row r="423">
          <cell r="C423">
            <v>1587</v>
          </cell>
          <cell r="D423" t="str">
            <v>ARBORG COLLEGIATE</v>
          </cell>
          <cell r="E423" t="str">
            <v>BOX 220</v>
          </cell>
          <cell r="G423" t="str">
            <v>ARBORG</v>
          </cell>
          <cell r="H423" t="str">
            <v>Arborg</v>
          </cell>
        </row>
        <row r="424">
          <cell r="C424">
            <v>1589</v>
          </cell>
          <cell r="D424" t="str">
            <v>DR. D. W. PENNER SCHOOL</v>
          </cell>
          <cell r="E424" t="str">
            <v>121 HAZELWOOD CRESCENT</v>
          </cell>
          <cell r="G424" t="str">
            <v>WINNIPEG</v>
          </cell>
          <cell r="H424" t="str">
            <v>Winnipeg</v>
          </cell>
        </row>
        <row r="425">
          <cell r="C425">
            <v>1590</v>
          </cell>
          <cell r="D425" t="str">
            <v>SOUTH OAKS ELEMENTARY</v>
          </cell>
          <cell r="E425" t="str">
            <v>BOX 550</v>
          </cell>
          <cell r="G425" t="str">
            <v>GRUNTHAL</v>
          </cell>
          <cell r="H425" t="str">
            <v>Grunthal</v>
          </cell>
        </row>
        <row r="426">
          <cell r="C426">
            <v>1591</v>
          </cell>
          <cell r="D426" t="str">
            <v>MANITOU ELEMENTARY</v>
          </cell>
          <cell r="E426" t="str">
            <v>BOX 66</v>
          </cell>
          <cell r="G426" t="str">
            <v>MANITOU</v>
          </cell>
          <cell r="H426" t="str">
            <v>Manitou</v>
          </cell>
        </row>
        <row r="427">
          <cell r="C427">
            <v>1593</v>
          </cell>
          <cell r="D427" t="str">
            <v>ST. AUGUSTINE SCHOOL</v>
          </cell>
          <cell r="E427" t="str">
            <v>330 3RD ST</v>
          </cell>
          <cell r="G427" t="str">
            <v>BRANDON</v>
          </cell>
          <cell r="H427" t="str">
            <v>Brandon</v>
          </cell>
        </row>
        <row r="428">
          <cell r="C428">
            <v>1594</v>
          </cell>
          <cell r="D428" t="str">
            <v>DELORAINE SCHOOL</v>
          </cell>
          <cell r="E428" t="str">
            <v>BOX 448</v>
          </cell>
          <cell r="G428" t="str">
            <v>DELORAINE</v>
          </cell>
          <cell r="H428" t="str">
            <v>Deloraine</v>
          </cell>
        </row>
        <row r="429">
          <cell r="C429">
            <v>1595</v>
          </cell>
          <cell r="D429" t="str">
            <v>CRANBERRY PORTAGE ELEMENTARY</v>
          </cell>
          <cell r="E429" t="str">
            <v>GENERAL DELIVERY</v>
          </cell>
          <cell r="G429" t="str">
            <v>CRANBERRY PORTAGE</v>
          </cell>
          <cell r="H429" t="str">
            <v>Cranberry Portage</v>
          </cell>
        </row>
        <row r="430">
          <cell r="C430">
            <v>1597</v>
          </cell>
          <cell r="D430" t="str">
            <v>LAKEWOOD SCHOOL</v>
          </cell>
          <cell r="E430" t="str">
            <v>55 KAY CRESCENT</v>
          </cell>
          <cell r="G430" t="str">
            <v>WINNIPEG</v>
          </cell>
          <cell r="H430" t="str">
            <v>Winnipeg</v>
          </cell>
        </row>
        <row r="431">
          <cell r="C431">
            <v>1598</v>
          </cell>
          <cell r="D431" t="str">
            <v>MAPLETON SCHOOL</v>
          </cell>
          <cell r="E431" t="str">
            <v>112 CALDER ROAD</v>
          </cell>
          <cell r="G431" t="str">
            <v>SELKIRK</v>
          </cell>
          <cell r="H431" t="str">
            <v>Selkirk</v>
          </cell>
        </row>
        <row r="432">
          <cell r="C432">
            <v>1599</v>
          </cell>
          <cell r="D432" t="str">
            <v>WILLOW GROVE SCHOOL</v>
          </cell>
          <cell r="E432" t="str">
            <v>BOX 59</v>
          </cell>
          <cell r="G432" t="str">
            <v>BEAUSEJOUR</v>
          </cell>
          <cell r="H432" t="str">
            <v>Beausejour</v>
          </cell>
        </row>
        <row r="433">
          <cell r="C433">
            <v>1600</v>
          </cell>
          <cell r="D433" t="str">
            <v>RICHER SCHOOL</v>
          </cell>
          <cell r="E433" t="str">
            <v>BOX 9</v>
          </cell>
          <cell r="F433" t="str">
            <v>DAWSON ROAD</v>
          </cell>
          <cell r="G433" t="str">
            <v>RICHER</v>
          </cell>
          <cell r="H433" t="str">
            <v>Richer</v>
          </cell>
        </row>
        <row r="434">
          <cell r="C434">
            <v>1601</v>
          </cell>
          <cell r="D434" t="str">
            <v>WINNIPEG BEACH SCHOOL</v>
          </cell>
          <cell r="E434" t="str">
            <v>BOX 130</v>
          </cell>
          <cell r="G434" t="str">
            <v>WINNIPEG BEACH</v>
          </cell>
          <cell r="H434" t="str">
            <v>Winnipeg Beach</v>
          </cell>
        </row>
        <row r="435">
          <cell r="C435">
            <v>1603</v>
          </cell>
          <cell r="D435" t="str">
            <v>RIVERVIEW SCHOOL</v>
          </cell>
          <cell r="E435" t="str">
            <v>1105 LOUISE AVENUE EAST</v>
          </cell>
          <cell r="G435" t="str">
            <v>BRANDON</v>
          </cell>
          <cell r="H435" t="str">
            <v>Brandon</v>
          </cell>
        </row>
        <row r="436">
          <cell r="C436">
            <v>1604</v>
          </cell>
          <cell r="D436" t="str">
            <v>RIVERHEIGHTS SCHOOL</v>
          </cell>
          <cell r="E436" t="str">
            <v>32 E FOTHERINGHAM DRIVE</v>
          </cell>
          <cell r="G436" t="str">
            <v>BRANDON</v>
          </cell>
          <cell r="H436" t="str">
            <v>Brandon</v>
          </cell>
        </row>
        <row r="437">
          <cell r="C437">
            <v>1605</v>
          </cell>
          <cell r="D437" t="str">
            <v>THICKET PORTAGE SCHOOL</v>
          </cell>
          <cell r="E437" t="str">
            <v>GENERAL DELIVERY</v>
          </cell>
          <cell r="G437" t="str">
            <v>THICKET PORTAGE</v>
          </cell>
          <cell r="H437" t="str">
            <v>Thicket Portage</v>
          </cell>
        </row>
        <row r="438">
          <cell r="C438">
            <v>1606</v>
          </cell>
          <cell r="D438" t="str">
            <v>ST. JOHN'S HIGH</v>
          </cell>
          <cell r="E438" t="str">
            <v>401 CHURCH AVENUE</v>
          </cell>
          <cell r="G438" t="str">
            <v>WINNIPEG</v>
          </cell>
          <cell r="H438" t="str">
            <v>Winnipeg</v>
          </cell>
        </row>
        <row r="439">
          <cell r="C439">
            <v>1607</v>
          </cell>
          <cell r="D439" t="str">
            <v>WINDSOR PARK COLLEGIATE</v>
          </cell>
          <cell r="E439" t="str">
            <v>1015 COTTONWOOD ROAD</v>
          </cell>
          <cell r="G439" t="str">
            <v>WINNIPEG</v>
          </cell>
          <cell r="H439" t="str">
            <v>Winnipeg</v>
          </cell>
        </row>
        <row r="440">
          <cell r="C440">
            <v>1608</v>
          </cell>
          <cell r="D440" t="str">
            <v>ÉCOLE CRANE</v>
          </cell>
          <cell r="E440" t="str">
            <v>888 AVENUE CRANE</v>
          </cell>
          <cell r="G440" t="str">
            <v>WINNIPEG</v>
          </cell>
          <cell r="H440" t="str">
            <v>Winnipeg</v>
          </cell>
        </row>
        <row r="441">
          <cell r="C441">
            <v>1609</v>
          </cell>
          <cell r="D441" t="str">
            <v>ÉCOLE SAINTE-ANNE IMMERSION</v>
          </cell>
          <cell r="E441" t="str">
            <v>167 AVENUE ST-ALPHONSE</v>
          </cell>
          <cell r="G441" t="str">
            <v>STE. ANNE</v>
          </cell>
          <cell r="H441" t="str">
            <v>Ste. Anne</v>
          </cell>
        </row>
        <row r="442">
          <cell r="C442">
            <v>1610</v>
          </cell>
          <cell r="D442" t="str">
            <v>KELSEY SCHOOL</v>
          </cell>
          <cell r="E442" t="str">
            <v>BOX 82</v>
          </cell>
          <cell r="G442" t="str">
            <v>ROSSER</v>
          </cell>
          <cell r="H442" t="str">
            <v>Rosser</v>
          </cell>
        </row>
        <row r="443">
          <cell r="C443">
            <v>1612</v>
          </cell>
          <cell r="D443" t="str">
            <v>INWOOD SCHOOL</v>
          </cell>
          <cell r="E443" t="str">
            <v>BOX 220</v>
          </cell>
          <cell r="G443" t="str">
            <v>INWOOD</v>
          </cell>
          <cell r="H443" t="str">
            <v>Inwood</v>
          </cell>
        </row>
        <row r="444">
          <cell r="C444">
            <v>1613</v>
          </cell>
          <cell r="D444" t="str">
            <v>ALONSA SCHOOL</v>
          </cell>
          <cell r="E444" t="str">
            <v>GENERAL DELIVERY</v>
          </cell>
          <cell r="G444" t="str">
            <v>ALONSA</v>
          </cell>
          <cell r="H444" t="str">
            <v>Alonsa</v>
          </cell>
        </row>
        <row r="445">
          <cell r="C445">
            <v>1615</v>
          </cell>
          <cell r="D445" t="str">
            <v>PIERSON SCHOOL</v>
          </cell>
          <cell r="E445" t="str">
            <v>BOX 250</v>
          </cell>
          <cell r="G445" t="str">
            <v>PIERSON</v>
          </cell>
          <cell r="H445" t="str">
            <v>Pierson</v>
          </cell>
        </row>
        <row r="446">
          <cell r="C446">
            <v>1616</v>
          </cell>
          <cell r="D446" t="str">
            <v>MARY DUNCAN SCHOOL</v>
          </cell>
          <cell r="E446" t="str">
            <v>BOX 4700</v>
          </cell>
          <cell r="G446" t="str">
            <v>THE PAS</v>
          </cell>
          <cell r="H446" t="str">
            <v>The Pas</v>
          </cell>
        </row>
        <row r="447">
          <cell r="C447">
            <v>1620</v>
          </cell>
          <cell r="D447" t="str">
            <v>ST. AMANT SCHOOL</v>
          </cell>
          <cell r="E447" t="str">
            <v>440 RIVER ROAD</v>
          </cell>
          <cell r="G447" t="str">
            <v>WINNIPEG</v>
          </cell>
          <cell r="H447" t="str">
            <v>Winnipeg</v>
          </cell>
        </row>
        <row r="448">
          <cell r="C448">
            <v>1621</v>
          </cell>
          <cell r="D448" t="str">
            <v>ANGUS MCKAY SCHOOL</v>
          </cell>
          <cell r="E448" t="str">
            <v>850 WOODVALE STREET</v>
          </cell>
          <cell r="G448" t="str">
            <v>WINNIPEG</v>
          </cell>
          <cell r="H448" t="str">
            <v>Winnipeg</v>
          </cell>
        </row>
        <row r="449">
          <cell r="C449">
            <v>1622</v>
          </cell>
          <cell r="D449" t="str">
            <v>ÉCOLE SAINT-NORBERT IMMERSION</v>
          </cell>
          <cell r="E449" t="str">
            <v>900 AVENUE SAINTE-THÉRÈSE</v>
          </cell>
          <cell r="G449" t="str">
            <v>ST. NORBERT</v>
          </cell>
          <cell r="H449" t="str">
            <v>St. Norbert</v>
          </cell>
        </row>
        <row r="450">
          <cell r="C450">
            <v>1623</v>
          </cell>
          <cell r="D450" t="str">
            <v>GRASS RIVER SCHOOL</v>
          </cell>
          <cell r="E450" t="str">
            <v>GRASS RIVER COLONY</v>
          </cell>
          <cell r="G450" t="str">
            <v>GLENELLA</v>
          </cell>
          <cell r="H450" t="str">
            <v>Glenella</v>
          </cell>
        </row>
        <row r="451">
          <cell r="C451">
            <v>1625</v>
          </cell>
          <cell r="D451" t="str">
            <v>HUGH JOHN MACDONALD SCHOOL</v>
          </cell>
          <cell r="E451" t="str">
            <v>567 BANNATYNE AVENUE</v>
          </cell>
          <cell r="G451" t="str">
            <v>WINNIPEG</v>
          </cell>
          <cell r="H451" t="str">
            <v>Winnipeg</v>
          </cell>
        </row>
        <row r="452">
          <cell r="C452">
            <v>1627</v>
          </cell>
          <cell r="D452" t="str">
            <v>GOLDEN GATE MIDDLE SCHOOL</v>
          </cell>
          <cell r="E452" t="str">
            <v>330 BRUCE AVENUE</v>
          </cell>
          <cell r="G452" t="str">
            <v>WINNIPEG</v>
          </cell>
          <cell r="H452" t="str">
            <v>Winnipeg</v>
          </cell>
        </row>
        <row r="453">
          <cell r="C453">
            <v>1631</v>
          </cell>
          <cell r="D453" t="str">
            <v>LINDEN LANES SCHOOL</v>
          </cell>
          <cell r="E453" t="str">
            <v>49 SILVER BIRCH DRIVE</v>
          </cell>
          <cell r="G453" t="str">
            <v>BRANDON</v>
          </cell>
          <cell r="H453" t="str">
            <v>Brandon</v>
          </cell>
        </row>
        <row r="454">
          <cell r="C454">
            <v>1632</v>
          </cell>
          <cell r="D454" t="str">
            <v>ÉCOLE ST. ADOLPHE SCHOOL</v>
          </cell>
          <cell r="E454" t="str">
            <v>444 LA SEINE STREET</v>
          </cell>
          <cell r="G454" t="str">
            <v>ST. ADOLPHE</v>
          </cell>
          <cell r="H454" t="str">
            <v>St. Adolphe</v>
          </cell>
        </row>
        <row r="455">
          <cell r="C455">
            <v>1633</v>
          </cell>
          <cell r="D455" t="str">
            <v>STARBUCK SCHOOL</v>
          </cell>
          <cell r="E455" t="str">
            <v>BOX 10</v>
          </cell>
          <cell r="G455" t="str">
            <v>STARBUCK</v>
          </cell>
          <cell r="H455" t="str">
            <v>Starbuck</v>
          </cell>
        </row>
        <row r="456">
          <cell r="C456">
            <v>1634</v>
          </cell>
          <cell r="D456" t="str">
            <v>ÉCOLE CRESCENTVIEW SCHOOL</v>
          </cell>
          <cell r="E456" t="str">
            <v>751 CRESCENT ROAD EAST</v>
          </cell>
          <cell r="G456" t="str">
            <v>PORTAGE LA PRAIRIE</v>
          </cell>
          <cell r="H456" t="str">
            <v>Portage La Prairie</v>
          </cell>
        </row>
        <row r="457">
          <cell r="C457">
            <v>1635</v>
          </cell>
          <cell r="D457" t="str">
            <v>FAIRHOLME COLONY SCHOOL</v>
          </cell>
          <cell r="E457" t="str">
            <v>FAIRHOLME COLONY</v>
          </cell>
          <cell r="F457" t="str">
            <v>BOX 550</v>
          </cell>
          <cell r="G457" t="str">
            <v>PORTAGE LA PRAIRIE</v>
          </cell>
          <cell r="H457" t="str">
            <v>Portage La Prairie</v>
          </cell>
        </row>
        <row r="458">
          <cell r="C458">
            <v>1636</v>
          </cell>
          <cell r="D458" t="str">
            <v>RIVERS ELEMENTARY</v>
          </cell>
          <cell r="E458" t="str">
            <v>BOX 610</v>
          </cell>
          <cell r="G458" t="str">
            <v>RIVERS</v>
          </cell>
          <cell r="H458" t="str">
            <v>Rivers</v>
          </cell>
        </row>
        <row r="459">
          <cell r="C459">
            <v>1638</v>
          </cell>
          <cell r="D459" t="str">
            <v>ÉCOLE SAINT-AVILA</v>
          </cell>
          <cell r="E459" t="str">
            <v>633 AVENUE PATRICIA</v>
          </cell>
          <cell r="G459" t="str">
            <v>WINNIPEG</v>
          </cell>
          <cell r="H459" t="str">
            <v>Winnipeg</v>
          </cell>
        </row>
        <row r="460">
          <cell r="C460">
            <v>1639</v>
          </cell>
          <cell r="D460" t="str">
            <v>ELWICK COMMUNITY SCHOOL</v>
          </cell>
          <cell r="E460" t="str">
            <v>30 MABERLEY ROAD</v>
          </cell>
          <cell r="G460" t="str">
            <v>WINNIPEG</v>
          </cell>
          <cell r="H460" t="str">
            <v>Winnipeg</v>
          </cell>
        </row>
        <row r="461">
          <cell r="C461">
            <v>1640</v>
          </cell>
          <cell r="D461" t="str">
            <v>ST. ANDREWS SCHOOL</v>
          </cell>
          <cell r="E461" t="str">
            <v>8 ST. ANDREWS ROAD</v>
          </cell>
          <cell r="G461" t="str">
            <v>ST. ANDREWS</v>
          </cell>
          <cell r="H461" t="str">
            <v>St. Andrews</v>
          </cell>
        </row>
        <row r="462">
          <cell r="C462">
            <v>1641</v>
          </cell>
          <cell r="D462" t="str">
            <v>LORD SELKIRK REGIONAL SECONDARY</v>
          </cell>
          <cell r="E462" t="str">
            <v>221 MERCY STREET</v>
          </cell>
          <cell r="G462" t="str">
            <v>SELKIRK</v>
          </cell>
          <cell r="H462" t="str">
            <v>Selkirk</v>
          </cell>
        </row>
        <row r="463">
          <cell r="C463">
            <v>1642</v>
          </cell>
          <cell r="D463" t="str">
            <v>MAXWELL COLONY SCHOOL</v>
          </cell>
          <cell r="E463" t="str">
            <v>BOX 56</v>
          </cell>
          <cell r="F463" t="str">
            <v>#3 PR 248 SOUTH</v>
          </cell>
          <cell r="G463" t="str">
            <v>ELIE</v>
          </cell>
          <cell r="H463" t="str">
            <v>Elie</v>
          </cell>
        </row>
        <row r="464">
          <cell r="C464">
            <v>1643</v>
          </cell>
          <cell r="D464" t="str">
            <v>WEST VALLEY ELEMENTARY</v>
          </cell>
          <cell r="E464" t="str">
            <v>PEMBINA COLONY</v>
          </cell>
          <cell r="F464" t="str">
            <v>BOX 38</v>
          </cell>
          <cell r="G464" t="str">
            <v>DARLINGFORD</v>
          </cell>
          <cell r="H464" t="str">
            <v>Darlingford</v>
          </cell>
        </row>
        <row r="465">
          <cell r="C465">
            <v>1644</v>
          </cell>
          <cell r="D465" t="str">
            <v>SANDY BANK SCHOOL</v>
          </cell>
          <cell r="E465" t="str">
            <v>GENERAL DELIVERY</v>
          </cell>
          <cell r="F465" t="str">
            <v>CYPRESS RIVER COLONY</v>
          </cell>
          <cell r="G465" t="str">
            <v>CYPRESS RIVER</v>
          </cell>
          <cell r="H465" t="str">
            <v>Cypress River</v>
          </cell>
        </row>
        <row r="466">
          <cell r="C466">
            <v>1645</v>
          </cell>
          <cell r="D466" t="str">
            <v>R. J. WAUGH ELEMENTARY</v>
          </cell>
          <cell r="E466" t="str">
            <v>BOX 639</v>
          </cell>
          <cell r="G466" t="str">
            <v>CARBERRY</v>
          </cell>
          <cell r="H466" t="str">
            <v>Carberry</v>
          </cell>
        </row>
        <row r="467">
          <cell r="C467">
            <v>1646</v>
          </cell>
          <cell r="D467" t="str">
            <v>SISLER HIGH SCHOOL</v>
          </cell>
          <cell r="E467" t="str">
            <v>1360 REDWOOD AVENUE</v>
          </cell>
          <cell r="G467" t="str">
            <v>WINNIPEG</v>
          </cell>
          <cell r="H467" t="str">
            <v>Winnipeg</v>
          </cell>
        </row>
        <row r="468">
          <cell r="C468">
            <v>1648</v>
          </cell>
          <cell r="D468" t="str">
            <v>ÉCOLE POINTE-DES-CHÊNES</v>
          </cell>
          <cell r="E468" t="str">
            <v>90 CHEMIN ARENA</v>
          </cell>
          <cell r="G468" t="str">
            <v>SAINTE-ANNE</v>
          </cell>
          <cell r="H468" t="str">
            <v>Sainte-Anne</v>
          </cell>
        </row>
        <row r="469">
          <cell r="C469">
            <v>1649</v>
          </cell>
          <cell r="D469" t="str">
            <v>ARBORGATE SCHOOL</v>
          </cell>
          <cell r="E469" t="str">
            <v>BOX 40</v>
          </cell>
          <cell r="F469" t="str">
            <v>71 NORMANDEAU BAY</v>
          </cell>
          <cell r="G469" t="str">
            <v>LA BROQUERIE</v>
          </cell>
          <cell r="H469" t="str">
            <v>La Broquerie</v>
          </cell>
        </row>
        <row r="470">
          <cell r="C470">
            <v>1650</v>
          </cell>
          <cell r="D470" t="str">
            <v>TEULON COLLEGIATE</v>
          </cell>
          <cell r="E470" t="str">
            <v>BOX 189</v>
          </cell>
          <cell r="G470" t="str">
            <v>TEULON</v>
          </cell>
          <cell r="H470" t="str">
            <v>Teulon</v>
          </cell>
        </row>
        <row r="471">
          <cell r="C471">
            <v>1653</v>
          </cell>
          <cell r="D471" t="str">
            <v>HOLY GHOST SCHOOL</v>
          </cell>
          <cell r="E471" t="str">
            <v>319 SELKIRK AVENUE</v>
          </cell>
          <cell r="G471" t="str">
            <v>WINNIPEG</v>
          </cell>
          <cell r="H471" t="str">
            <v>Winnipeg</v>
          </cell>
        </row>
        <row r="472">
          <cell r="C472">
            <v>1654</v>
          </cell>
          <cell r="D472" t="str">
            <v>TYNDALL PARK COMMUNITY SCHOOL</v>
          </cell>
          <cell r="E472" t="str">
            <v>2221 KING EDWARD STREET</v>
          </cell>
          <cell r="G472" t="str">
            <v>WINNIPEG</v>
          </cell>
          <cell r="H472" t="str">
            <v>Winnipeg</v>
          </cell>
        </row>
        <row r="473">
          <cell r="C473">
            <v>1655</v>
          </cell>
          <cell r="D473" t="str">
            <v>SANSOME SCHOOL</v>
          </cell>
          <cell r="E473" t="str">
            <v>181 SANSOME AVENUE</v>
          </cell>
          <cell r="G473" t="str">
            <v>WINNIPEG</v>
          </cell>
          <cell r="H473" t="str">
            <v>Winnipeg</v>
          </cell>
        </row>
        <row r="474">
          <cell r="C474">
            <v>1657</v>
          </cell>
          <cell r="D474" t="str">
            <v>LOCKPORT SCHOOL</v>
          </cell>
          <cell r="E474" t="str">
            <v>129 LOCKPORT ROAD</v>
          </cell>
          <cell r="G474" t="str">
            <v>LOCKPORT</v>
          </cell>
          <cell r="H474" t="str">
            <v>Lockport</v>
          </cell>
        </row>
        <row r="475">
          <cell r="C475">
            <v>1658</v>
          </cell>
          <cell r="D475" t="str">
            <v>ROSEAU VALLEY SCHOOL</v>
          </cell>
          <cell r="E475" t="str">
            <v>BOX 176</v>
          </cell>
          <cell r="G475" t="str">
            <v>DOMINION CITY</v>
          </cell>
          <cell r="H475" t="str">
            <v>Dominion City</v>
          </cell>
        </row>
        <row r="476">
          <cell r="C476">
            <v>1660</v>
          </cell>
          <cell r="D476" t="str">
            <v>KING GEORGE SCHOOL</v>
          </cell>
          <cell r="E476" t="str">
            <v>535 PARK STREET</v>
          </cell>
          <cell r="G476" t="str">
            <v>BRANDON</v>
          </cell>
          <cell r="H476" t="str">
            <v>Brandon</v>
          </cell>
        </row>
        <row r="477">
          <cell r="C477">
            <v>1662</v>
          </cell>
          <cell r="D477" t="str">
            <v>POLSON SCHOOL</v>
          </cell>
          <cell r="E477" t="str">
            <v>491 MUNROE AVENUE</v>
          </cell>
          <cell r="G477" t="str">
            <v>WINNIPEG</v>
          </cell>
          <cell r="H477" t="str">
            <v>Winnipeg</v>
          </cell>
        </row>
        <row r="478">
          <cell r="C478">
            <v>1663</v>
          </cell>
          <cell r="D478" t="str">
            <v>JOHN W. GUNN MIDDLE SCHOOL</v>
          </cell>
          <cell r="E478" t="str">
            <v>351 HAROLD AVENUE WEST</v>
          </cell>
          <cell r="G478" t="str">
            <v>WINNIPEG</v>
          </cell>
          <cell r="H478" t="str">
            <v>Winnipeg</v>
          </cell>
        </row>
        <row r="479">
          <cell r="C479">
            <v>1665</v>
          </cell>
          <cell r="D479" t="str">
            <v>KENT ROAD SCHOOL</v>
          </cell>
          <cell r="E479" t="str">
            <v>361 KENT ROAD</v>
          </cell>
          <cell r="G479" t="str">
            <v>WINNIPEG</v>
          </cell>
          <cell r="H479" t="str">
            <v>Winnipeg</v>
          </cell>
        </row>
        <row r="480">
          <cell r="C480">
            <v>1667</v>
          </cell>
          <cell r="D480" t="str">
            <v>GILBERT PLAINS ELEMENTARY</v>
          </cell>
          <cell r="E480" t="str">
            <v>BOX 397</v>
          </cell>
          <cell r="G480" t="str">
            <v>GILBERT PLAINS</v>
          </cell>
          <cell r="H480" t="str">
            <v>Gilbert Plains</v>
          </cell>
        </row>
        <row r="481">
          <cell r="C481">
            <v>1668</v>
          </cell>
          <cell r="D481" t="str">
            <v>AMOS OKEMOW MEMORIAL SCHOOL</v>
          </cell>
          <cell r="E481" t="str">
            <v>BOX 103</v>
          </cell>
          <cell r="G481" t="str">
            <v>GOD'S RIVER</v>
          </cell>
          <cell r="H481" t="str">
            <v>God'S River</v>
          </cell>
        </row>
        <row r="482">
          <cell r="C482">
            <v>1669</v>
          </cell>
          <cell r="D482" t="str">
            <v>VICTOR H.L. WYATT SCHOOL</v>
          </cell>
          <cell r="E482" t="str">
            <v>485 MEADOWOOD DRIVE</v>
          </cell>
          <cell r="G482" t="str">
            <v>WINNIPEG</v>
          </cell>
          <cell r="H482" t="str">
            <v>Winnipeg</v>
          </cell>
        </row>
        <row r="483">
          <cell r="C483">
            <v>1670</v>
          </cell>
          <cell r="D483" t="str">
            <v>MORWEENA CHRISTIAN SCHOOL</v>
          </cell>
          <cell r="E483" t="str">
            <v>BOX 1030</v>
          </cell>
          <cell r="G483" t="str">
            <v>ARBORG</v>
          </cell>
          <cell r="H483" t="str">
            <v>Arborg</v>
          </cell>
        </row>
        <row r="484">
          <cell r="C484">
            <v>1671</v>
          </cell>
          <cell r="D484" t="str">
            <v>COLLÈGE RÉGIONAL NOTRE-DAME</v>
          </cell>
          <cell r="E484" t="str">
            <v>CASE POSTALE 250</v>
          </cell>
          <cell r="F484" t="str">
            <v>45 AVENUE NOTRE-DAME OUEST</v>
          </cell>
          <cell r="G484" t="str">
            <v>N.-D.-DE-LOURDES</v>
          </cell>
          <cell r="H484" t="str">
            <v>N.-D.-De-Lourdes</v>
          </cell>
        </row>
        <row r="485">
          <cell r="C485">
            <v>1672</v>
          </cell>
          <cell r="D485" t="str">
            <v>KOLA SCHOOL</v>
          </cell>
          <cell r="E485" t="str">
            <v>BOX 312</v>
          </cell>
          <cell r="G485" t="str">
            <v>KOLA</v>
          </cell>
          <cell r="H485" t="str">
            <v>Kola</v>
          </cell>
        </row>
        <row r="486">
          <cell r="C486">
            <v>1675</v>
          </cell>
          <cell r="D486" t="str">
            <v>QUEENSTON SCHOOL</v>
          </cell>
          <cell r="E486" t="str">
            <v>245 QUEENSTON STREET</v>
          </cell>
          <cell r="G486" t="str">
            <v>WINNIPEG</v>
          </cell>
          <cell r="H486" t="str">
            <v>Winnipeg</v>
          </cell>
        </row>
        <row r="487">
          <cell r="C487">
            <v>1676</v>
          </cell>
          <cell r="D487" t="str">
            <v>BEAUMONT SCHOOL</v>
          </cell>
          <cell r="E487" t="str">
            <v>5880 BETSWORTH STREET</v>
          </cell>
          <cell r="G487" t="str">
            <v>WINNIPEG</v>
          </cell>
          <cell r="H487" t="str">
            <v>Winnipeg</v>
          </cell>
        </row>
        <row r="488">
          <cell r="C488">
            <v>1677</v>
          </cell>
          <cell r="D488" t="str">
            <v>POWERVIEW SCHOOL</v>
          </cell>
          <cell r="E488" t="str">
            <v>P.O. BOX 157</v>
          </cell>
          <cell r="G488" t="str">
            <v>POWERVIEW</v>
          </cell>
          <cell r="H488" t="str">
            <v>Powerview</v>
          </cell>
        </row>
        <row r="489">
          <cell r="C489">
            <v>1679</v>
          </cell>
          <cell r="D489" t="str">
            <v>GLENDALE SCHOOL</v>
          </cell>
          <cell r="E489" t="str">
            <v>HILLSIDE COLONY</v>
          </cell>
          <cell r="F489" t="str">
            <v>GENERAL DELIVERY</v>
          </cell>
          <cell r="G489" t="str">
            <v>JUSTICE</v>
          </cell>
          <cell r="H489" t="str">
            <v>Justice</v>
          </cell>
        </row>
        <row r="490">
          <cell r="C490">
            <v>1680</v>
          </cell>
          <cell r="D490" t="str">
            <v>BERENS RIVER SCHOOL</v>
          </cell>
          <cell r="E490" t="str">
            <v>BOX 344</v>
          </cell>
          <cell r="G490" t="str">
            <v>BERENS RIVER</v>
          </cell>
          <cell r="H490" t="str">
            <v>Berens River</v>
          </cell>
        </row>
        <row r="491">
          <cell r="C491">
            <v>1681</v>
          </cell>
          <cell r="D491" t="str">
            <v>WANIPIGOW SCHOOL</v>
          </cell>
          <cell r="E491" t="str">
            <v>GENERAL DELIVERY</v>
          </cell>
          <cell r="G491" t="str">
            <v>WANIPIGOW</v>
          </cell>
          <cell r="H491" t="str">
            <v>Wanipigow</v>
          </cell>
        </row>
        <row r="492">
          <cell r="C492">
            <v>1682</v>
          </cell>
          <cell r="D492" t="str">
            <v>MEL JOHNSON SCHOOL</v>
          </cell>
          <cell r="E492" t="str">
            <v>GENERAL DELIVERY</v>
          </cell>
          <cell r="G492" t="str">
            <v>WABOWDEN</v>
          </cell>
          <cell r="H492" t="str">
            <v>Wabowden</v>
          </cell>
        </row>
        <row r="493">
          <cell r="C493">
            <v>1684</v>
          </cell>
          <cell r="D493" t="str">
            <v>JUNIPER SCHOOL</v>
          </cell>
          <cell r="E493" t="str">
            <v>306 JUNIPER DRIVE</v>
          </cell>
          <cell r="G493" t="str">
            <v>THOMPSON</v>
          </cell>
          <cell r="H493" t="str">
            <v>Thompson</v>
          </cell>
        </row>
        <row r="494">
          <cell r="C494">
            <v>1685</v>
          </cell>
          <cell r="D494" t="str">
            <v>NORQUAY SCHOOL</v>
          </cell>
          <cell r="E494" t="str">
            <v>132 LUSTED AVENUE</v>
          </cell>
          <cell r="G494" t="str">
            <v>WINNIPEG</v>
          </cell>
          <cell r="H494" t="str">
            <v>Winnipeg</v>
          </cell>
        </row>
        <row r="495">
          <cell r="C495">
            <v>1687</v>
          </cell>
          <cell r="D495" t="str">
            <v>RADISSON SCHOOL</v>
          </cell>
          <cell r="E495" t="str">
            <v>1105 WINONA STREET</v>
          </cell>
          <cell r="G495" t="str">
            <v>WINNIPEG</v>
          </cell>
          <cell r="H495" t="str">
            <v>Winnipeg</v>
          </cell>
        </row>
        <row r="496">
          <cell r="C496">
            <v>1688</v>
          </cell>
          <cell r="D496" t="str">
            <v>STEVENSON ISLAND SCHOOL</v>
          </cell>
          <cell r="E496" t="str">
            <v>BOX 9</v>
          </cell>
          <cell r="G496" t="str">
            <v>STEVENSON ISLAND</v>
          </cell>
          <cell r="H496" t="str">
            <v>Stevenson Island</v>
          </cell>
        </row>
        <row r="497">
          <cell r="C497">
            <v>1690</v>
          </cell>
          <cell r="D497" t="str">
            <v>UNIVERSITY OF WINNIPEG COLLEGIATE</v>
          </cell>
          <cell r="E497" t="str">
            <v>ROOM 2W04</v>
          </cell>
          <cell r="F497" t="str">
            <v>515 PORTAGE AVENUE</v>
          </cell>
          <cell r="G497" t="str">
            <v>WINNIPEG</v>
          </cell>
          <cell r="H497" t="str">
            <v>Winnipeg</v>
          </cell>
        </row>
        <row r="498">
          <cell r="C498">
            <v>1691</v>
          </cell>
          <cell r="D498" t="str">
            <v>OAK PARK HIGH</v>
          </cell>
          <cell r="E498" t="str">
            <v>820 CHARLESWOOD ROAD</v>
          </cell>
          <cell r="G498" t="str">
            <v>WINNIPEG</v>
          </cell>
          <cell r="H498" t="str">
            <v>Winnipeg</v>
          </cell>
        </row>
        <row r="499">
          <cell r="C499">
            <v>1692</v>
          </cell>
          <cell r="D499" t="str">
            <v>SPRINGWELL SCHOOL</v>
          </cell>
          <cell r="E499" t="str">
            <v>BRIGHTSTONE COLONY</v>
          </cell>
          <cell r="F499" t="str">
            <v>BOX 880</v>
          </cell>
          <cell r="G499" t="str">
            <v>LAC DU BONNET</v>
          </cell>
          <cell r="H499" t="str">
            <v>Lac Du Bonnet</v>
          </cell>
        </row>
        <row r="500">
          <cell r="C500">
            <v>1693</v>
          </cell>
          <cell r="D500" t="str">
            <v>GREEN VALLEY SCHOOL</v>
          </cell>
          <cell r="E500" t="str">
            <v>BOX 29</v>
          </cell>
          <cell r="G500" t="str">
            <v>GRUNTHAL</v>
          </cell>
          <cell r="H500" t="str">
            <v>Grunthal</v>
          </cell>
        </row>
        <row r="501">
          <cell r="C501">
            <v>1695</v>
          </cell>
          <cell r="D501" t="str">
            <v>LORD NELSON SCHOOL</v>
          </cell>
          <cell r="E501" t="str">
            <v>820 MCPHILLIPS STREET</v>
          </cell>
          <cell r="G501" t="str">
            <v>WINNIPEG</v>
          </cell>
          <cell r="H501" t="str">
            <v>Winnipeg</v>
          </cell>
        </row>
        <row r="502">
          <cell r="C502">
            <v>1697</v>
          </cell>
          <cell r="D502" t="str">
            <v>PETIT CASIMIR MEMORIAL SCHOOL</v>
          </cell>
          <cell r="E502" t="str">
            <v>GENERAL DELIVERY</v>
          </cell>
          <cell r="G502" t="str">
            <v>LAC BROCHET</v>
          </cell>
          <cell r="H502" t="str">
            <v>Lac Brochet</v>
          </cell>
        </row>
        <row r="503">
          <cell r="C503">
            <v>1698</v>
          </cell>
          <cell r="D503" t="str">
            <v>POPLAR RIVER SCHOOL</v>
          </cell>
          <cell r="E503" t="str">
            <v>NEGGINAN P.O. 120</v>
          </cell>
          <cell r="G503" t="str">
            <v>NEGGINAN</v>
          </cell>
          <cell r="H503" t="str">
            <v>Negginan</v>
          </cell>
        </row>
        <row r="504">
          <cell r="C504">
            <v>1699</v>
          </cell>
          <cell r="D504" t="str">
            <v>WHITEMOUTH SCHOOL</v>
          </cell>
          <cell r="E504" t="str">
            <v>BOX 187</v>
          </cell>
          <cell r="G504" t="str">
            <v>WHITEMOUTH</v>
          </cell>
          <cell r="H504" t="str">
            <v>Whitemouth</v>
          </cell>
        </row>
        <row r="505">
          <cell r="C505">
            <v>1700</v>
          </cell>
          <cell r="D505" t="str">
            <v>VALLEYVIEW CENTENNIAL SCHOOL</v>
          </cell>
          <cell r="E505" t="str">
            <v>65 WHILLIER DRIVE</v>
          </cell>
          <cell r="G505" t="str">
            <v>BRANDON</v>
          </cell>
          <cell r="H505" t="str">
            <v>Brandon</v>
          </cell>
        </row>
        <row r="506">
          <cell r="C506">
            <v>1701</v>
          </cell>
          <cell r="D506" t="str">
            <v>DANIEL MCINTYRE COLLEGIATE INSTITUTE</v>
          </cell>
          <cell r="E506" t="str">
            <v>720 ALVERSTONE STREET</v>
          </cell>
          <cell r="G506" t="str">
            <v>WINNIPEG</v>
          </cell>
          <cell r="H506" t="str">
            <v>Winnipeg</v>
          </cell>
        </row>
        <row r="507">
          <cell r="C507">
            <v>1702</v>
          </cell>
          <cell r="D507" t="str">
            <v>ÉCOLE ÎLE-DES-CHÊNES SCHOOL</v>
          </cell>
          <cell r="E507" t="str">
            <v>BOX 520</v>
          </cell>
          <cell r="F507" t="str">
            <v>455 D'AUTEUIL STREET</v>
          </cell>
          <cell r="G507" t="str">
            <v>ILE DES CHENES</v>
          </cell>
          <cell r="H507" t="str">
            <v>Ile Des Chenes</v>
          </cell>
        </row>
        <row r="508">
          <cell r="C508">
            <v>1703</v>
          </cell>
          <cell r="D508" t="str">
            <v>BRENNAN SCHOOL</v>
          </cell>
          <cell r="E508" t="str">
            <v>ELM RIVER COLONY-NEWTON SIDING</v>
          </cell>
          <cell r="F508" t="str">
            <v>65 -3RD STREET SW</v>
          </cell>
          <cell r="G508" t="str">
            <v>PORTAGE LA PRAIRIE</v>
          </cell>
          <cell r="H508" t="str">
            <v>Portage La Prairie</v>
          </cell>
        </row>
        <row r="509">
          <cell r="C509">
            <v>1705</v>
          </cell>
          <cell r="D509" t="str">
            <v>BINSCARTH ELEMENTARY</v>
          </cell>
          <cell r="E509" t="str">
            <v>BOX 130</v>
          </cell>
          <cell r="G509" t="str">
            <v>BINSCARTH</v>
          </cell>
          <cell r="H509" t="str">
            <v>Binscarth</v>
          </cell>
        </row>
        <row r="510">
          <cell r="C510">
            <v>1706</v>
          </cell>
          <cell r="D510" t="str">
            <v>MEADOWS SCHOOL</v>
          </cell>
          <cell r="E510" t="str">
            <v>1220 - 22ND STREET</v>
          </cell>
          <cell r="G510" t="str">
            <v>BRANDON</v>
          </cell>
          <cell r="H510" t="str">
            <v>Brandon</v>
          </cell>
        </row>
        <row r="511">
          <cell r="C511">
            <v>1707</v>
          </cell>
          <cell r="D511" t="str">
            <v>BURNTWOOD ELEMENTARY</v>
          </cell>
          <cell r="E511" t="str">
            <v>103 ARCTIC DRIVE</v>
          </cell>
          <cell r="G511" t="str">
            <v>THOMPSON</v>
          </cell>
          <cell r="H511" t="str">
            <v>Thompson</v>
          </cell>
        </row>
        <row r="512">
          <cell r="C512">
            <v>1709</v>
          </cell>
          <cell r="D512" t="str">
            <v>NEIL CAMPBELL SCHOOL</v>
          </cell>
          <cell r="E512" t="str">
            <v>845 GOLSPIE STREET</v>
          </cell>
          <cell r="G512" t="str">
            <v>WINNIPEG</v>
          </cell>
          <cell r="H512" t="str">
            <v>Winnipeg</v>
          </cell>
        </row>
        <row r="513">
          <cell r="C513">
            <v>1710</v>
          </cell>
          <cell r="D513" t="str">
            <v>WARREN ELEMENTARY</v>
          </cell>
          <cell r="E513" t="str">
            <v>BOX 610</v>
          </cell>
          <cell r="G513" t="str">
            <v>WARREN</v>
          </cell>
          <cell r="H513" t="str">
            <v>Warren</v>
          </cell>
        </row>
        <row r="514">
          <cell r="C514">
            <v>1711</v>
          </cell>
          <cell r="D514" t="str">
            <v>OAK LAKE COMMUNITY SCHOOL</v>
          </cell>
          <cell r="E514" t="str">
            <v>BOX 7</v>
          </cell>
          <cell r="G514" t="str">
            <v>OAK LAKE</v>
          </cell>
          <cell r="H514" t="str">
            <v>Oak Lake</v>
          </cell>
        </row>
        <row r="515">
          <cell r="C515">
            <v>1715</v>
          </cell>
          <cell r="D515" t="str">
            <v>CHURCHILL HIGH</v>
          </cell>
          <cell r="E515" t="str">
            <v>510 HAY STREET</v>
          </cell>
          <cell r="G515" t="str">
            <v>WINNIPEG</v>
          </cell>
          <cell r="H515" t="str">
            <v>Winnipeg</v>
          </cell>
        </row>
        <row r="516">
          <cell r="C516">
            <v>1716</v>
          </cell>
          <cell r="D516" t="str">
            <v>PARC LA SALLE SCHOOL</v>
          </cell>
          <cell r="E516" t="str">
            <v>190 HOUDE DRIVE</v>
          </cell>
          <cell r="G516" t="str">
            <v>ST. NORBERT</v>
          </cell>
          <cell r="H516" t="str">
            <v>St. Norbert</v>
          </cell>
        </row>
        <row r="517">
          <cell r="C517">
            <v>1717</v>
          </cell>
          <cell r="D517" t="str">
            <v>PLUM COULEE SCHOOL</v>
          </cell>
          <cell r="E517" t="str">
            <v>PLUM COULEE UNIT</v>
          </cell>
          <cell r="F517" t="str">
            <v>BOX 25</v>
          </cell>
          <cell r="G517" t="str">
            <v>PLUM COULEE</v>
          </cell>
          <cell r="H517" t="str">
            <v>Plum Coulee</v>
          </cell>
        </row>
        <row r="518">
          <cell r="C518">
            <v>1720</v>
          </cell>
          <cell r="D518" t="str">
            <v>ROBERTSON SCHOOL</v>
          </cell>
          <cell r="E518" t="str">
            <v>550 ROBERTSON STREET</v>
          </cell>
          <cell r="G518" t="str">
            <v>WINNIPEG</v>
          </cell>
          <cell r="H518" t="str">
            <v>Winnipeg</v>
          </cell>
        </row>
        <row r="519">
          <cell r="C519">
            <v>1721</v>
          </cell>
          <cell r="D519" t="str">
            <v>ÉCOLE PARKSIDE SCHOOL</v>
          </cell>
          <cell r="E519" t="str">
            <v>155 - 5TH STREET N.W.</v>
          </cell>
          <cell r="G519" t="str">
            <v>ALTONA</v>
          </cell>
          <cell r="H519" t="str">
            <v>Altona</v>
          </cell>
        </row>
        <row r="520">
          <cell r="C520">
            <v>1722</v>
          </cell>
          <cell r="D520" t="str">
            <v>ROSEDALE COLONY SCHOOL</v>
          </cell>
          <cell r="E520" t="str">
            <v>BOX 56</v>
          </cell>
          <cell r="F520" t="str">
            <v>#3 PR 248 SOUTH</v>
          </cell>
          <cell r="G520" t="str">
            <v>ELIE</v>
          </cell>
          <cell r="H520" t="str">
            <v>Elie</v>
          </cell>
        </row>
        <row r="521">
          <cell r="C521">
            <v>1723</v>
          </cell>
          <cell r="D521" t="str">
            <v>ELTON COLLEGIATE</v>
          </cell>
          <cell r="E521" t="str">
            <v>205 HILLMAN AVENUE</v>
          </cell>
          <cell r="G521" t="str">
            <v>FORREST</v>
          </cell>
          <cell r="H521" t="str">
            <v>Forrest</v>
          </cell>
        </row>
        <row r="522">
          <cell r="C522">
            <v>1724</v>
          </cell>
          <cell r="D522" t="str">
            <v>MARGARET BARBOUR COLLEGIATE INSTITUTE</v>
          </cell>
          <cell r="E522" t="str">
            <v>BOX 4700</v>
          </cell>
          <cell r="F522" t="str">
            <v>429 SMITH AVENUE</v>
          </cell>
          <cell r="G522" t="str">
            <v>THE PAS</v>
          </cell>
          <cell r="H522" t="str">
            <v>The Pas</v>
          </cell>
        </row>
        <row r="523">
          <cell r="C523">
            <v>1726</v>
          </cell>
          <cell r="D523" t="str">
            <v>PLUMAS ELEMENTARY</v>
          </cell>
          <cell r="E523" t="str">
            <v>BOX 40</v>
          </cell>
          <cell r="G523" t="str">
            <v>PLUMAS</v>
          </cell>
          <cell r="H523" t="str">
            <v>Plumas</v>
          </cell>
        </row>
        <row r="524">
          <cell r="C524">
            <v>1727</v>
          </cell>
          <cell r="D524" t="str">
            <v>MAJOR PRATT SCHOOL</v>
          </cell>
          <cell r="E524" t="str">
            <v>GENERAL DELIVERY</v>
          </cell>
          <cell r="G524" t="str">
            <v>RUSSELL</v>
          </cell>
          <cell r="H524" t="str">
            <v>Russell</v>
          </cell>
        </row>
        <row r="525">
          <cell r="C525">
            <v>1728</v>
          </cell>
          <cell r="D525" t="str">
            <v>DEERBOINE COLONY SCHOOL</v>
          </cell>
          <cell r="E525" t="str">
            <v>DEERBOINE COLONY</v>
          </cell>
          <cell r="F525" t="str">
            <v>R. R. #1</v>
          </cell>
          <cell r="G525" t="str">
            <v>ALEXANDER</v>
          </cell>
          <cell r="H525" t="str">
            <v>Alexander</v>
          </cell>
        </row>
        <row r="526">
          <cell r="C526">
            <v>1729</v>
          </cell>
          <cell r="D526" t="str">
            <v>ST. JOHN BREBEUF SCHOOL</v>
          </cell>
          <cell r="E526" t="str">
            <v>605 RENFREW STREET</v>
          </cell>
          <cell r="G526" t="str">
            <v>WINNIPEG</v>
          </cell>
          <cell r="H526" t="str">
            <v>Winnipeg</v>
          </cell>
        </row>
        <row r="527">
          <cell r="C527">
            <v>1730</v>
          </cell>
          <cell r="D527" t="str">
            <v>ÉCOLE ELMWOOD SCHOOL</v>
          </cell>
          <cell r="E527" t="str">
            <v>27 - 4TH STREET S.W.</v>
          </cell>
          <cell r="G527" t="str">
            <v>ALTONA</v>
          </cell>
          <cell r="H527" t="str">
            <v>Altona</v>
          </cell>
        </row>
        <row r="528">
          <cell r="C528">
            <v>1733</v>
          </cell>
          <cell r="D528" t="str">
            <v>AUSTIN CHRISTIAN ACADEMY</v>
          </cell>
          <cell r="E528" t="str">
            <v>BOX 460</v>
          </cell>
          <cell r="G528" t="str">
            <v>AUSTIN</v>
          </cell>
          <cell r="H528" t="str">
            <v>Austin</v>
          </cell>
        </row>
        <row r="529">
          <cell r="C529">
            <v>1734</v>
          </cell>
          <cell r="D529" t="str">
            <v>RIVERSIDE COLONY SCHOOL</v>
          </cell>
          <cell r="E529" t="str">
            <v>RIVERSIDE COLONY</v>
          </cell>
          <cell r="F529" t="str">
            <v>BOX 1360</v>
          </cell>
          <cell r="G529" t="str">
            <v>NEEPAWA</v>
          </cell>
          <cell r="H529" t="str">
            <v>Neepawa</v>
          </cell>
        </row>
        <row r="530">
          <cell r="C530">
            <v>1735</v>
          </cell>
          <cell r="D530" t="str">
            <v>GRANDVIEW SCHOOL</v>
          </cell>
          <cell r="E530" t="str">
            <v>BOX 279</v>
          </cell>
          <cell r="G530" t="str">
            <v>GRANDVIEW</v>
          </cell>
          <cell r="H530" t="str">
            <v>Grandview</v>
          </cell>
        </row>
        <row r="531">
          <cell r="C531">
            <v>1736</v>
          </cell>
          <cell r="D531" t="str">
            <v>RUTH BETTS COMMUNITY SCHOOL</v>
          </cell>
          <cell r="E531" t="str">
            <v>9 TERRACE AVENUE</v>
          </cell>
          <cell r="G531" t="str">
            <v>FLIN FLON</v>
          </cell>
          <cell r="H531" t="str">
            <v>Flin Flon</v>
          </cell>
        </row>
        <row r="532">
          <cell r="C532">
            <v>1738</v>
          </cell>
          <cell r="D532" t="str">
            <v>JOE A. ROSS SCHOOL</v>
          </cell>
          <cell r="E532" t="str">
            <v>OPASKWAYAK EDUCATION AUTHORITY</v>
          </cell>
          <cell r="F532" t="str">
            <v>BOX 10160</v>
          </cell>
          <cell r="G532" t="str">
            <v>OPASKWAYAK</v>
          </cell>
          <cell r="H532" t="str">
            <v>Opaskwayak</v>
          </cell>
        </row>
        <row r="533">
          <cell r="C533">
            <v>1740</v>
          </cell>
          <cell r="D533" t="str">
            <v>MAPLE LEAF SCHOOL</v>
          </cell>
          <cell r="E533" t="str">
            <v>251 MCIVOR AVENUE</v>
          </cell>
          <cell r="G533" t="str">
            <v>WINNIPEG</v>
          </cell>
          <cell r="H533" t="str">
            <v>Winnipeg</v>
          </cell>
        </row>
        <row r="534">
          <cell r="C534">
            <v>1741</v>
          </cell>
          <cell r="D534" t="str">
            <v>PRINCESS MARGARET SCHOOL</v>
          </cell>
          <cell r="E534" t="str">
            <v>367 HAWTHORNE AVENUE</v>
          </cell>
          <cell r="G534" t="str">
            <v>WINNIPEG</v>
          </cell>
          <cell r="H534" t="str">
            <v>Winnipeg</v>
          </cell>
        </row>
        <row r="535">
          <cell r="C535">
            <v>1744</v>
          </cell>
          <cell r="D535" t="str">
            <v>ÉCOLE LANSDOWNE</v>
          </cell>
          <cell r="E535" t="str">
            <v>715 RUE WIGINTON</v>
          </cell>
          <cell r="G535" t="str">
            <v>WINNIPEG</v>
          </cell>
          <cell r="H535" t="str">
            <v>Winnipeg</v>
          </cell>
        </row>
        <row r="536">
          <cell r="C536">
            <v>1745</v>
          </cell>
          <cell r="D536" t="str">
            <v>MONTROSE SCHOOL</v>
          </cell>
          <cell r="E536" t="str">
            <v>691 MONTROSE STREET</v>
          </cell>
          <cell r="G536" t="str">
            <v>WINNIPEG</v>
          </cell>
          <cell r="H536" t="str">
            <v>Winnipeg</v>
          </cell>
        </row>
        <row r="537">
          <cell r="C537">
            <v>1746</v>
          </cell>
          <cell r="D537" t="str">
            <v>SHERWOOD SCHOOL</v>
          </cell>
          <cell r="E537" t="str">
            <v>509 GREY STREET</v>
          </cell>
          <cell r="G537" t="str">
            <v>WINNIPEG</v>
          </cell>
          <cell r="H537" t="str">
            <v>Winnipeg</v>
          </cell>
        </row>
        <row r="538">
          <cell r="C538">
            <v>1747</v>
          </cell>
          <cell r="D538" t="str">
            <v>DONWOOD SCHOOL</v>
          </cell>
          <cell r="E538" t="str">
            <v>400 DONWOOD DRIVE</v>
          </cell>
          <cell r="G538" t="str">
            <v>WINNIPEG</v>
          </cell>
          <cell r="H538" t="str">
            <v>Winnipeg</v>
          </cell>
        </row>
        <row r="539">
          <cell r="C539">
            <v>1748</v>
          </cell>
          <cell r="D539" t="str">
            <v>EMERSON ELEMENTARY</v>
          </cell>
          <cell r="E539" t="str">
            <v>323 EMERSON STREET</v>
          </cell>
          <cell r="G539" t="str">
            <v>WINNIPEG</v>
          </cell>
          <cell r="H539" t="str">
            <v>Winnipeg</v>
          </cell>
        </row>
        <row r="540">
          <cell r="C540">
            <v>1749</v>
          </cell>
          <cell r="D540" t="str">
            <v>BEAUSEJOUR EARLY YEARS SCHOOL</v>
          </cell>
          <cell r="E540" t="str">
            <v>BOX 869</v>
          </cell>
          <cell r="G540" t="str">
            <v>BEAUSEJOUR</v>
          </cell>
          <cell r="H540" t="str">
            <v>Beausejour</v>
          </cell>
        </row>
        <row r="541">
          <cell r="C541">
            <v>1751</v>
          </cell>
          <cell r="D541" t="str">
            <v>IBERVILLE COLONY SCHOOL</v>
          </cell>
          <cell r="E541" t="str">
            <v>BOX 56</v>
          </cell>
          <cell r="F541" t="str">
            <v>#3 PR 248 SOUTH</v>
          </cell>
          <cell r="G541" t="str">
            <v>ELIE</v>
          </cell>
          <cell r="H541" t="str">
            <v>Elie</v>
          </cell>
        </row>
        <row r="542">
          <cell r="C542">
            <v>1752</v>
          </cell>
          <cell r="D542" t="str">
            <v>BRANT-ARGYLE SCHOOL</v>
          </cell>
          <cell r="E542" t="str">
            <v>BOX 70</v>
          </cell>
          <cell r="G542" t="str">
            <v>ARGYLE</v>
          </cell>
          <cell r="H542" t="str">
            <v>Argyle</v>
          </cell>
        </row>
        <row r="543">
          <cell r="C543">
            <v>1753</v>
          </cell>
          <cell r="D543" t="str">
            <v>GLADSTONE ELEMENTARY</v>
          </cell>
          <cell r="E543" t="str">
            <v>BOX 690</v>
          </cell>
          <cell r="G543" t="str">
            <v>GLADSTONE</v>
          </cell>
          <cell r="H543" t="str">
            <v>Gladstone</v>
          </cell>
        </row>
        <row r="544">
          <cell r="C544">
            <v>1754</v>
          </cell>
          <cell r="D544" t="str">
            <v>BEAVERLODGE SCHOOL</v>
          </cell>
          <cell r="E544" t="str">
            <v>6691 RANNOCK AVENUE</v>
          </cell>
          <cell r="G544" t="str">
            <v>WINNIPEG</v>
          </cell>
          <cell r="H544" t="str">
            <v>Winnipeg</v>
          </cell>
        </row>
        <row r="545">
          <cell r="C545">
            <v>1755</v>
          </cell>
          <cell r="D545" t="str">
            <v>RIVER EAST COLLEGIATE</v>
          </cell>
          <cell r="E545" t="str">
            <v>295 SUTTON AVENUE</v>
          </cell>
          <cell r="G545" t="str">
            <v>WINNIPEG</v>
          </cell>
          <cell r="H545" t="str">
            <v>Winnipeg</v>
          </cell>
        </row>
        <row r="546">
          <cell r="C546">
            <v>1756</v>
          </cell>
          <cell r="D546" t="str">
            <v>ST. JOSEPH THE WORKER SCHOOL</v>
          </cell>
          <cell r="E546" t="str">
            <v>505 BREWSTER STREET</v>
          </cell>
          <cell r="G546" t="str">
            <v>WINNIPEG</v>
          </cell>
          <cell r="H546" t="str">
            <v>Winnipeg</v>
          </cell>
        </row>
        <row r="547">
          <cell r="C547">
            <v>1757</v>
          </cell>
          <cell r="D547" t="str">
            <v>SOMMERFELD COLONY SCHOOL</v>
          </cell>
          <cell r="E547" t="str">
            <v>SOMMERFELD COLONY (HIGH BLUFF)</v>
          </cell>
          <cell r="F547" t="str">
            <v>65 -3RD STREET SW</v>
          </cell>
          <cell r="G547" t="str">
            <v>PORTAGE LA PRAIRIE</v>
          </cell>
          <cell r="H547" t="str">
            <v>Portage La Prairie</v>
          </cell>
        </row>
        <row r="548">
          <cell r="C548">
            <v>1758</v>
          </cell>
          <cell r="D548" t="str">
            <v>NEELIN HIGH</v>
          </cell>
          <cell r="E548" t="str">
            <v>1020 BRANDON AVENUE</v>
          </cell>
          <cell r="G548" t="str">
            <v>BRANDON</v>
          </cell>
          <cell r="H548" t="str">
            <v>Brandon</v>
          </cell>
        </row>
        <row r="549">
          <cell r="C549">
            <v>1759</v>
          </cell>
          <cell r="D549" t="str">
            <v>ÉCOLE SEC. KELVIN HIGH SCHOOL</v>
          </cell>
          <cell r="E549" t="str">
            <v>155 KINGSWAY AVENUE</v>
          </cell>
          <cell r="G549" t="str">
            <v>WINNIPEG</v>
          </cell>
          <cell r="H549" t="str">
            <v>Winnipeg</v>
          </cell>
        </row>
        <row r="550">
          <cell r="C550">
            <v>1760</v>
          </cell>
          <cell r="D550" t="str">
            <v>HERITAGE SCHOOL</v>
          </cell>
          <cell r="E550" t="str">
            <v>47 HERITAGE BOULEVARD</v>
          </cell>
          <cell r="G550" t="str">
            <v>WINNIPEG</v>
          </cell>
          <cell r="H550" t="str">
            <v>Winnipeg</v>
          </cell>
        </row>
        <row r="551">
          <cell r="C551">
            <v>1762</v>
          </cell>
          <cell r="D551" t="str">
            <v>ARTHUR DAY MIDDLE SCHOOL</v>
          </cell>
          <cell r="E551" t="str">
            <v>43 WHITEHALL BOULEVARD</v>
          </cell>
          <cell r="G551" t="str">
            <v>WINNIPEG</v>
          </cell>
          <cell r="H551" t="str">
            <v>Winnipeg</v>
          </cell>
        </row>
        <row r="552">
          <cell r="C552">
            <v>1763</v>
          </cell>
          <cell r="D552" t="str">
            <v>DOMAIN ELEMENTARY</v>
          </cell>
          <cell r="E552" t="str">
            <v>BOX 54</v>
          </cell>
          <cell r="G552" t="str">
            <v>DOMAIN</v>
          </cell>
          <cell r="H552" t="str">
            <v>Domain</v>
          </cell>
        </row>
        <row r="553">
          <cell r="C553">
            <v>1765</v>
          </cell>
          <cell r="D553" t="str">
            <v>FISHER BRANCH COLLEGIATE</v>
          </cell>
          <cell r="E553" t="str">
            <v>BOX 250</v>
          </cell>
          <cell r="G553" t="str">
            <v>FISHER BRANCH</v>
          </cell>
          <cell r="H553" t="str">
            <v>Fisher Branch</v>
          </cell>
        </row>
        <row r="554">
          <cell r="C554">
            <v>1767</v>
          </cell>
          <cell r="D554" t="str">
            <v>DUFFERIN SCHOOL</v>
          </cell>
          <cell r="E554" t="str">
            <v>545 ALEXANDER AVENUE</v>
          </cell>
          <cell r="G554" t="str">
            <v>WINNIPEG</v>
          </cell>
          <cell r="H554" t="str">
            <v>Winnipeg</v>
          </cell>
        </row>
        <row r="555">
          <cell r="C555">
            <v>1769</v>
          </cell>
          <cell r="D555" t="str">
            <v>MARGARET PARK SCHOOL</v>
          </cell>
          <cell r="E555" t="str">
            <v>385 CORK AVENUE</v>
          </cell>
          <cell r="G555" t="str">
            <v>WINNIPEG</v>
          </cell>
          <cell r="H555" t="str">
            <v>Winnipeg</v>
          </cell>
        </row>
        <row r="556">
          <cell r="C556">
            <v>1770</v>
          </cell>
          <cell r="D556" t="str">
            <v>ÉCOLE LAGIMODIÈRE</v>
          </cell>
          <cell r="E556" t="str">
            <v>CASE POSTALE 130</v>
          </cell>
          <cell r="F556" t="str">
            <v>361 RUE SENEZ</v>
          </cell>
          <cell r="G556" t="str">
            <v>LORETTE</v>
          </cell>
          <cell r="H556" t="str">
            <v>Lorette</v>
          </cell>
        </row>
        <row r="557">
          <cell r="C557">
            <v>1771</v>
          </cell>
          <cell r="D557" t="str">
            <v>J. A. CUDDY ELEMENTARY</v>
          </cell>
          <cell r="E557" t="str">
            <v>BOX 148</v>
          </cell>
          <cell r="G557" t="str">
            <v>SANFORD</v>
          </cell>
          <cell r="H557" t="str">
            <v>Sanford</v>
          </cell>
        </row>
        <row r="558">
          <cell r="C558">
            <v>1772</v>
          </cell>
          <cell r="D558" t="str">
            <v>NEWDALE COLONY SCHOOL</v>
          </cell>
          <cell r="E558" t="str">
            <v>BOX 396</v>
          </cell>
          <cell r="G558" t="str">
            <v>SOURIS</v>
          </cell>
          <cell r="H558" t="str">
            <v>Souris</v>
          </cell>
        </row>
        <row r="559">
          <cell r="C559">
            <v>1775</v>
          </cell>
          <cell r="D559" t="str">
            <v>DAVID LIVINGSTONE SCHOOL</v>
          </cell>
          <cell r="E559" t="str">
            <v>270 FLORA AVENUE</v>
          </cell>
          <cell r="G559" t="str">
            <v>WINNIPEG</v>
          </cell>
          <cell r="H559" t="str">
            <v>Winnipeg</v>
          </cell>
        </row>
        <row r="560">
          <cell r="C560">
            <v>1776</v>
          </cell>
          <cell r="D560" t="str">
            <v>HAROLD HATCHER SCHOOL</v>
          </cell>
          <cell r="E560" t="str">
            <v>500 REDONDA STREET</v>
          </cell>
          <cell r="G560" t="str">
            <v>WINNIPEG</v>
          </cell>
          <cell r="H560" t="str">
            <v>Winnipeg</v>
          </cell>
        </row>
        <row r="561">
          <cell r="C561">
            <v>1777</v>
          </cell>
          <cell r="D561" t="str">
            <v>NIVERVILLE ELEMENTARY</v>
          </cell>
          <cell r="E561" t="str">
            <v>BOX 239</v>
          </cell>
          <cell r="G561" t="str">
            <v>NIVERVILLE</v>
          </cell>
          <cell r="H561" t="str">
            <v>Niverville</v>
          </cell>
        </row>
        <row r="562">
          <cell r="C562">
            <v>1778</v>
          </cell>
          <cell r="D562" t="str">
            <v>W. C. MILLER COLLEGIATE</v>
          </cell>
          <cell r="E562" t="str">
            <v>181 - 6TH STREET S.E.</v>
          </cell>
          <cell r="G562" t="str">
            <v>ALTONA</v>
          </cell>
          <cell r="H562" t="str">
            <v>Altona</v>
          </cell>
        </row>
        <row r="563">
          <cell r="C563">
            <v>1781</v>
          </cell>
          <cell r="D563" t="str">
            <v>ST. JAMES COLLEGIATE</v>
          </cell>
          <cell r="E563" t="str">
            <v>1900 PORTAGE AVENUE</v>
          </cell>
          <cell r="G563" t="str">
            <v>WINNIPEG</v>
          </cell>
          <cell r="H563" t="str">
            <v>Winnipeg</v>
          </cell>
        </row>
        <row r="564">
          <cell r="C564">
            <v>1782</v>
          </cell>
          <cell r="D564" t="str">
            <v>SHAMROCK SCHOOL</v>
          </cell>
          <cell r="E564" t="str">
            <v>831 BEAVERHILL BOULEVARD</v>
          </cell>
          <cell r="G564" t="str">
            <v>WINNIPEG</v>
          </cell>
          <cell r="H564" t="str">
            <v>Winnipeg</v>
          </cell>
        </row>
        <row r="565">
          <cell r="C565">
            <v>1783</v>
          </cell>
          <cell r="D565" t="str">
            <v>SALISBURY MORSE PLACE SCHOOL</v>
          </cell>
          <cell r="E565" t="str">
            <v>795 PRINCE RUPERT AVENUE</v>
          </cell>
          <cell r="G565" t="str">
            <v>WINNIPEG</v>
          </cell>
          <cell r="H565" t="str">
            <v>Winnipeg</v>
          </cell>
        </row>
        <row r="566">
          <cell r="C566">
            <v>1785</v>
          </cell>
          <cell r="D566" t="str">
            <v>LA SALLE SCHOOL</v>
          </cell>
          <cell r="E566" t="str">
            <v>BOX 40</v>
          </cell>
          <cell r="F566" t="str">
            <v>43 BEAUDRY STREET</v>
          </cell>
          <cell r="G566" t="str">
            <v>LA SALLE</v>
          </cell>
          <cell r="H566" t="str">
            <v>La Salle</v>
          </cell>
        </row>
        <row r="567">
          <cell r="C567">
            <v>1786</v>
          </cell>
          <cell r="D567" t="str">
            <v>GRETNA ELEMENTARY</v>
          </cell>
          <cell r="E567" t="str">
            <v>BOX 90</v>
          </cell>
          <cell r="G567" t="str">
            <v>GRETNA</v>
          </cell>
          <cell r="H567" t="str">
            <v>Gretna</v>
          </cell>
        </row>
        <row r="568">
          <cell r="C568">
            <v>1788</v>
          </cell>
          <cell r="D568" t="str">
            <v>DUCK BAY SCHOOL</v>
          </cell>
          <cell r="E568" t="str">
            <v>BOX 123</v>
          </cell>
          <cell r="G568" t="str">
            <v>DUCK BAY</v>
          </cell>
          <cell r="H568" t="str">
            <v>Duck Bay</v>
          </cell>
        </row>
        <row r="569">
          <cell r="C569">
            <v>1789</v>
          </cell>
          <cell r="D569" t="str">
            <v>ÉCOLE TUXEDO PARK</v>
          </cell>
          <cell r="E569" t="str">
            <v>2300 AVENUE CORYDON</v>
          </cell>
          <cell r="G569" t="str">
            <v>WINNIPEG</v>
          </cell>
          <cell r="H569" t="str">
            <v>Winnipeg</v>
          </cell>
        </row>
        <row r="570">
          <cell r="C570">
            <v>1790</v>
          </cell>
          <cell r="D570" t="str">
            <v>ÉCOLE HOWDEN</v>
          </cell>
          <cell r="E570" t="str">
            <v>150 CHEMIN HOWDEN</v>
          </cell>
          <cell r="G570" t="str">
            <v>WINNIPEG</v>
          </cell>
          <cell r="H570" t="str">
            <v>Winnipeg</v>
          </cell>
        </row>
        <row r="571">
          <cell r="C571">
            <v>1791</v>
          </cell>
          <cell r="D571" t="str">
            <v>ST. EMILE SCHOOL</v>
          </cell>
          <cell r="E571" t="str">
            <v>552 ST. ANNE'S ROAD</v>
          </cell>
          <cell r="G571" t="str">
            <v>WINNIPEG</v>
          </cell>
          <cell r="H571" t="str">
            <v>Winnipeg</v>
          </cell>
        </row>
        <row r="572">
          <cell r="C572">
            <v>1792</v>
          </cell>
          <cell r="D572" t="str">
            <v>LOWE FARM SCHOOL</v>
          </cell>
          <cell r="E572" t="str">
            <v>BOX 250</v>
          </cell>
          <cell r="G572" t="str">
            <v>LOWE FARM</v>
          </cell>
          <cell r="H572" t="str">
            <v>Lowe Farm</v>
          </cell>
        </row>
        <row r="573">
          <cell r="C573">
            <v>1794</v>
          </cell>
          <cell r="D573" t="str">
            <v>RIVERS COLLEGIATE</v>
          </cell>
          <cell r="E573" t="str">
            <v>BOX 519</v>
          </cell>
          <cell r="G573" t="str">
            <v>RIVERS</v>
          </cell>
          <cell r="H573" t="str">
            <v>Rivers</v>
          </cell>
        </row>
        <row r="574">
          <cell r="C574">
            <v>1796</v>
          </cell>
          <cell r="D574" t="str">
            <v>TECH-VOCATIONAL HIGH</v>
          </cell>
          <cell r="E574" t="str">
            <v>1555 WALL STREET</v>
          </cell>
          <cell r="G574" t="str">
            <v>WINNIPEG</v>
          </cell>
          <cell r="H574" t="str">
            <v>Winnipeg</v>
          </cell>
        </row>
        <row r="575">
          <cell r="C575">
            <v>1798</v>
          </cell>
          <cell r="D575" t="str">
            <v>MARYMOUND SCHOOL</v>
          </cell>
          <cell r="E575" t="str">
            <v>442 SCOTIA STREET</v>
          </cell>
          <cell r="G575" t="str">
            <v>WINNIPEG</v>
          </cell>
          <cell r="H575" t="str">
            <v>Winnipeg</v>
          </cell>
        </row>
        <row r="576">
          <cell r="C576">
            <v>1799</v>
          </cell>
          <cell r="D576" t="str">
            <v>RUTH HOOKER SCHOOL</v>
          </cell>
          <cell r="E576" t="str">
            <v>430 MORRIS AVENUE</v>
          </cell>
          <cell r="G576" t="str">
            <v>SELKIRK</v>
          </cell>
          <cell r="H576" t="str">
            <v>Selkirk</v>
          </cell>
        </row>
        <row r="577">
          <cell r="C577">
            <v>1800</v>
          </cell>
          <cell r="D577" t="str">
            <v>CARMAN COLLEGIATE</v>
          </cell>
          <cell r="E577" t="str">
            <v>BOX 1510</v>
          </cell>
          <cell r="G577" t="str">
            <v>CARMAN</v>
          </cell>
          <cell r="H577" t="str">
            <v>Carman</v>
          </cell>
        </row>
        <row r="578">
          <cell r="C578">
            <v>1802</v>
          </cell>
          <cell r="D578" t="str">
            <v>PETER YASSIE MEMORIAL SCHOOL</v>
          </cell>
          <cell r="E578" t="str">
            <v>GENERAL DELIVERY</v>
          </cell>
          <cell r="G578" t="str">
            <v>TADOULE LAKE</v>
          </cell>
          <cell r="H578" t="str">
            <v>Tadoule Lake</v>
          </cell>
        </row>
        <row r="579">
          <cell r="C579">
            <v>1805</v>
          </cell>
          <cell r="D579" t="str">
            <v>CHIEF PEGUIS JUNIOR HIGH</v>
          </cell>
          <cell r="E579" t="str">
            <v>1400 ROTHESAY STREET</v>
          </cell>
          <cell r="G579" t="str">
            <v>WINNIPEG</v>
          </cell>
          <cell r="H579" t="str">
            <v>Winnipeg</v>
          </cell>
        </row>
        <row r="580">
          <cell r="C580">
            <v>1806</v>
          </cell>
          <cell r="D580" t="str">
            <v>WESTVIEW SCHOOL</v>
          </cell>
          <cell r="E580" t="str">
            <v>600 HOKA STREET</v>
          </cell>
          <cell r="G580" t="str">
            <v>WINNIPEG</v>
          </cell>
          <cell r="H580" t="str">
            <v>Winnipeg</v>
          </cell>
        </row>
        <row r="581">
          <cell r="C581">
            <v>1808</v>
          </cell>
          <cell r="D581" t="str">
            <v>ÉCOLE TACHÉ</v>
          </cell>
          <cell r="E581" t="str">
            <v>744 RUE LANGEVIN</v>
          </cell>
          <cell r="G581" t="str">
            <v>SAINT-BONIFACE</v>
          </cell>
          <cell r="H581" t="str">
            <v>Winnipeg</v>
          </cell>
        </row>
        <row r="582">
          <cell r="C582">
            <v>1809</v>
          </cell>
          <cell r="D582" t="str">
            <v>HOFER SCHOOL</v>
          </cell>
          <cell r="E582" t="str">
            <v>BOX 3140</v>
          </cell>
          <cell r="F582" t="str">
            <v>R. R. #3</v>
          </cell>
          <cell r="G582" t="str">
            <v>BEAUSEJOUR</v>
          </cell>
          <cell r="H582" t="str">
            <v>Beausejour</v>
          </cell>
        </row>
        <row r="583">
          <cell r="C583">
            <v>1811</v>
          </cell>
          <cell r="D583" t="str">
            <v>LEAF RAPIDS EDUCATION CENTRE</v>
          </cell>
          <cell r="E583" t="str">
            <v>BOX 670</v>
          </cell>
          <cell r="G583" t="str">
            <v>LEAF RAPIDS</v>
          </cell>
          <cell r="H583" t="str">
            <v>Leaf Rapids</v>
          </cell>
        </row>
        <row r="584">
          <cell r="C584">
            <v>1812</v>
          </cell>
          <cell r="D584" t="str">
            <v>LAURA SECORD SCHOOL</v>
          </cell>
          <cell r="E584" t="str">
            <v>960 WOLSELEY AVENUE</v>
          </cell>
          <cell r="G584" t="str">
            <v>WINNIPEG</v>
          </cell>
          <cell r="H584" t="str">
            <v>Winnipeg</v>
          </cell>
        </row>
        <row r="585">
          <cell r="C585">
            <v>1814</v>
          </cell>
          <cell r="D585" t="str">
            <v>JOHN M. KING SCHOOL</v>
          </cell>
          <cell r="E585" t="str">
            <v>525 AGNES STREET</v>
          </cell>
          <cell r="G585" t="str">
            <v>WINNIPEG</v>
          </cell>
          <cell r="H585" t="str">
            <v>Winnipeg</v>
          </cell>
        </row>
        <row r="586">
          <cell r="C586">
            <v>1816</v>
          </cell>
          <cell r="D586" t="str">
            <v>ALF CUTHBERT SCHOOL</v>
          </cell>
          <cell r="E586" t="str">
            <v>BOX 220</v>
          </cell>
          <cell r="G586" t="str">
            <v>MOOSEHORN</v>
          </cell>
          <cell r="H586" t="str">
            <v>Moosehorn</v>
          </cell>
        </row>
        <row r="587">
          <cell r="C587">
            <v>1817</v>
          </cell>
          <cell r="D587" t="str">
            <v>FOREST HOME SCHOOL</v>
          </cell>
          <cell r="E587" t="str">
            <v>RIVERDALE COLONY</v>
          </cell>
          <cell r="F587" t="str">
            <v>BOX 420</v>
          </cell>
          <cell r="G587" t="str">
            <v>GLADSTONE</v>
          </cell>
          <cell r="H587" t="str">
            <v>Gladstone</v>
          </cell>
        </row>
        <row r="588">
          <cell r="C588">
            <v>1818</v>
          </cell>
          <cell r="D588" t="str">
            <v>ERICKSON COLLEGIATE INSTITUTE</v>
          </cell>
          <cell r="E588" t="str">
            <v>BOX 370</v>
          </cell>
          <cell r="G588" t="str">
            <v>ERICKSON</v>
          </cell>
          <cell r="H588" t="str">
            <v>Erickson</v>
          </cell>
        </row>
        <row r="589">
          <cell r="C589">
            <v>1820</v>
          </cell>
          <cell r="D589" t="str">
            <v>MOUNTAIN VIEW SCHOOL</v>
          </cell>
          <cell r="E589" t="str">
            <v>GENERAL DELIVERY</v>
          </cell>
          <cell r="G589" t="str">
            <v>BARROWS JUNCTION</v>
          </cell>
          <cell r="H589" t="str">
            <v>Barrows Junction</v>
          </cell>
        </row>
        <row r="590">
          <cell r="C590">
            <v>1822</v>
          </cell>
          <cell r="D590" t="str">
            <v>MACHRAY SCHOOL</v>
          </cell>
          <cell r="E590" t="str">
            <v>320 MOUNTAIN AVENUE</v>
          </cell>
          <cell r="G590" t="str">
            <v>WINNIPEG</v>
          </cell>
          <cell r="H590" t="str">
            <v>Winnipeg</v>
          </cell>
        </row>
        <row r="591">
          <cell r="C591">
            <v>1823</v>
          </cell>
          <cell r="D591" t="str">
            <v>DAKOTA COLLEGIATE</v>
          </cell>
          <cell r="E591" t="str">
            <v>661 DAKOTA STREET</v>
          </cell>
          <cell r="G591" t="str">
            <v>WINNIPEG</v>
          </cell>
          <cell r="H591" t="str">
            <v>Winnipeg</v>
          </cell>
        </row>
        <row r="592">
          <cell r="C592">
            <v>1824</v>
          </cell>
          <cell r="D592" t="str">
            <v>INST. COLL. SAINT-PIERRE</v>
          </cell>
          <cell r="E592" t="str">
            <v>CASE POSTALE 188</v>
          </cell>
          <cell r="G592" t="str">
            <v>ST. PIERRE-JOLYS</v>
          </cell>
          <cell r="H592" t="str">
            <v>St. Pierre-Jolys</v>
          </cell>
        </row>
        <row r="593">
          <cell r="C593">
            <v>1827</v>
          </cell>
          <cell r="D593" t="str">
            <v>ROSSBURN ELEMENTARY</v>
          </cell>
          <cell r="E593" t="str">
            <v>BOX 160</v>
          </cell>
          <cell r="G593" t="str">
            <v>ROSSBURN</v>
          </cell>
          <cell r="H593" t="str">
            <v>Rossburn</v>
          </cell>
        </row>
        <row r="594">
          <cell r="C594">
            <v>1828</v>
          </cell>
          <cell r="D594" t="str">
            <v>KILLARNEY SCHOOL</v>
          </cell>
          <cell r="E594" t="str">
            <v>GENERAL DELIVERY</v>
          </cell>
          <cell r="G594" t="str">
            <v>KILLARNEY</v>
          </cell>
          <cell r="H594" t="str">
            <v>Killarney</v>
          </cell>
        </row>
        <row r="595">
          <cell r="C595">
            <v>1829</v>
          </cell>
          <cell r="D595" t="str">
            <v>ST. IGNATIUS SCHOOL</v>
          </cell>
          <cell r="E595" t="str">
            <v>239 HARROW STREET</v>
          </cell>
          <cell r="G595" t="str">
            <v>WINNIPEG</v>
          </cell>
          <cell r="H595" t="str">
            <v>Winnipeg</v>
          </cell>
        </row>
        <row r="596">
          <cell r="C596">
            <v>1830</v>
          </cell>
          <cell r="D596" t="str">
            <v>GEORGE V SCHOOL</v>
          </cell>
          <cell r="E596" t="str">
            <v>265 GREY STREET</v>
          </cell>
          <cell r="G596" t="str">
            <v>WINNIPEG</v>
          </cell>
          <cell r="H596" t="str">
            <v>Winnipeg</v>
          </cell>
        </row>
        <row r="597">
          <cell r="C597">
            <v>1832</v>
          </cell>
          <cell r="D597" t="str">
            <v>ST. PAUL'S HIGH SCHOOL</v>
          </cell>
          <cell r="E597" t="str">
            <v>2200 GRANT AVENUE</v>
          </cell>
          <cell r="G597" t="str">
            <v>WINNIPEG</v>
          </cell>
          <cell r="H597" t="str">
            <v>Winnipeg</v>
          </cell>
        </row>
        <row r="598">
          <cell r="C598">
            <v>1833</v>
          </cell>
          <cell r="D598" t="str">
            <v>NELSON MCINTYRE COLLEGIATE</v>
          </cell>
          <cell r="E598" t="str">
            <v>188 ST. MARY'S ROAD</v>
          </cell>
          <cell r="G598" t="str">
            <v>WINNIPEG</v>
          </cell>
          <cell r="H598" t="str">
            <v>Winnipeg</v>
          </cell>
        </row>
        <row r="599">
          <cell r="C599">
            <v>1835</v>
          </cell>
          <cell r="D599" t="str">
            <v>SELKIRK JUNIOR HIGH</v>
          </cell>
          <cell r="E599" t="str">
            <v>516 STANLEY AVENUE</v>
          </cell>
          <cell r="G599" t="str">
            <v>SELKIRK</v>
          </cell>
          <cell r="H599" t="str">
            <v>Selkirk</v>
          </cell>
        </row>
        <row r="600">
          <cell r="C600">
            <v>1837</v>
          </cell>
          <cell r="D600" t="str">
            <v>LA VERENDRYE SCHOOL</v>
          </cell>
          <cell r="E600" t="str">
            <v>500 - 7TH AVENUE N.W.</v>
          </cell>
          <cell r="G600" t="str">
            <v>PORTAGE LA PRAIRIE</v>
          </cell>
          <cell r="H600" t="str">
            <v>Portage La Prairie</v>
          </cell>
        </row>
        <row r="601">
          <cell r="C601">
            <v>1839</v>
          </cell>
          <cell r="D601" t="str">
            <v>CORMORANT LAKE SCHOOL</v>
          </cell>
          <cell r="E601" t="str">
            <v>GENERAL DELIVERY</v>
          </cell>
          <cell r="G601" t="str">
            <v>CORMORANT</v>
          </cell>
          <cell r="H601" t="str">
            <v>Cormorant</v>
          </cell>
        </row>
        <row r="602">
          <cell r="C602">
            <v>1841</v>
          </cell>
          <cell r="D602" t="str">
            <v>THOMAS GREENWAY MIDDLE YEARS SCHOOL</v>
          </cell>
          <cell r="E602" t="str">
            <v>BOX 280</v>
          </cell>
          <cell r="G602" t="str">
            <v>CRYSTAL CITY</v>
          </cell>
          <cell r="H602" t="str">
            <v>Crystal City</v>
          </cell>
        </row>
        <row r="603">
          <cell r="C603">
            <v>1842</v>
          </cell>
          <cell r="D603" t="str">
            <v>VALLEYVIEW SCHOOL</v>
          </cell>
          <cell r="E603" t="str">
            <v>VALLEYVIEW COLONY</v>
          </cell>
          <cell r="F603" t="str">
            <v>BOX 119</v>
          </cell>
          <cell r="G603" t="str">
            <v>SWAN LAKE</v>
          </cell>
          <cell r="H603" t="str">
            <v>Swan Lake</v>
          </cell>
        </row>
        <row r="604">
          <cell r="C604">
            <v>1844</v>
          </cell>
          <cell r="D604" t="str">
            <v>WELLWOOD SCHOOL</v>
          </cell>
          <cell r="E604" t="str">
            <v>WELLWOOD COLONY</v>
          </cell>
          <cell r="F604" t="str">
            <v>BOX 603</v>
          </cell>
          <cell r="G604" t="str">
            <v>KILLARNEY</v>
          </cell>
          <cell r="H604" t="str">
            <v>Killarney</v>
          </cell>
        </row>
        <row r="605">
          <cell r="C605">
            <v>1845</v>
          </cell>
          <cell r="D605" t="str">
            <v>O'KELLY SCHOOL</v>
          </cell>
          <cell r="E605" t="str">
            <v>BOX 70</v>
          </cell>
          <cell r="F605" t="str">
            <v>C.F.B.SHILO</v>
          </cell>
          <cell r="G605" t="str">
            <v>SHILO</v>
          </cell>
          <cell r="H605" t="str">
            <v>Shilo</v>
          </cell>
        </row>
        <row r="606">
          <cell r="C606">
            <v>1846</v>
          </cell>
          <cell r="D606" t="str">
            <v>RIVERVIEW SCHOOL</v>
          </cell>
          <cell r="E606" t="str">
            <v>253 MAPLEWOOD AVENUE</v>
          </cell>
          <cell r="G606" t="str">
            <v>WINNIPEG</v>
          </cell>
          <cell r="H606" t="str">
            <v>Winnipeg</v>
          </cell>
        </row>
        <row r="607">
          <cell r="C607">
            <v>1847</v>
          </cell>
          <cell r="D607" t="str">
            <v>KILDONAN-EAST COLLEGIATE</v>
          </cell>
          <cell r="E607" t="str">
            <v>845 CONCORDIA AVENUE</v>
          </cell>
          <cell r="G607" t="str">
            <v>WINNIPEG</v>
          </cell>
          <cell r="H607" t="str">
            <v>Winnipeg</v>
          </cell>
        </row>
        <row r="608">
          <cell r="C608">
            <v>1849</v>
          </cell>
          <cell r="D608" t="str">
            <v>NORTH MEMORIAL SCHOOL</v>
          </cell>
          <cell r="E608" t="str">
            <v>410 - 6TH AVENUE N.E.</v>
          </cell>
          <cell r="G608" t="str">
            <v>PORTAGE LA PRAIRIE</v>
          </cell>
          <cell r="H608" t="str">
            <v>Portage La Prairie</v>
          </cell>
        </row>
        <row r="609">
          <cell r="C609">
            <v>1850</v>
          </cell>
          <cell r="D609" t="str">
            <v>PHILOMENE CHARTRAND SCHOOL</v>
          </cell>
          <cell r="E609" t="str">
            <v>BOX 40</v>
          </cell>
          <cell r="G609" t="str">
            <v>CAMPERVILLE</v>
          </cell>
          <cell r="H609" t="str">
            <v>Camperville</v>
          </cell>
        </row>
        <row r="610">
          <cell r="C610">
            <v>1852</v>
          </cell>
          <cell r="D610" t="str">
            <v>FRONTIER COLLEGIATE INSTITUTE</v>
          </cell>
          <cell r="E610" t="str">
            <v>GENERAL DELIVERY</v>
          </cell>
          <cell r="G610" t="str">
            <v>CRANBERRY PORTAGE</v>
          </cell>
          <cell r="H610" t="str">
            <v>Cranberry Portage</v>
          </cell>
        </row>
        <row r="611">
          <cell r="C611">
            <v>1853</v>
          </cell>
          <cell r="D611" t="str">
            <v>CHAMPLAIN SCHOOL</v>
          </cell>
          <cell r="E611" t="str">
            <v>275 CHURCH AVENUE</v>
          </cell>
          <cell r="G611" t="str">
            <v>WINNIPEG</v>
          </cell>
          <cell r="H611" t="str">
            <v>Winnipeg</v>
          </cell>
        </row>
        <row r="612">
          <cell r="C612">
            <v>1854</v>
          </cell>
          <cell r="D612" t="str">
            <v>FARADAY SCHOOL</v>
          </cell>
          <cell r="E612" t="str">
            <v>405 PARR STREET</v>
          </cell>
          <cell r="G612" t="str">
            <v>WINNIPEG</v>
          </cell>
          <cell r="H612" t="str">
            <v>Winnipeg</v>
          </cell>
        </row>
        <row r="613">
          <cell r="C613">
            <v>1855</v>
          </cell>
          <cell r="D613" t="str">
            <v>GEORGE MCDOWELL SCHOOL</v>
          </cell>
          <cell r="E613" t="str">
            <v>366 PADDINGTON ROAD</v>
          </cell>
          <cell r="G613" t="str">
            <v>WINNIPEG</v>
          </cell>
          <cell r="H613" t="str">
            <v>Winnipeg</v>
          </cell>
        </row>
        <row r="614">
          <cell r="C614">
            <v>1856</v>
          </cell>
          <cell r="D614" t="str">
            <v>ÉCOLE MARGARET-UNDERHILL</v>
          </cell>
          <cell r="E614" t="str">
            <v>25 PLACE REGINA</v>
          </cell>
          <cell r="G614" t="str">
            <v>WINNIPEG</v>
          </cell>
          <cell r="H614" t="str">
            <v>Winnipeg</v>
          </cell>
        </row>
        <row r="615">
          <cell r="C615">
            <v>1857</v>
          </cell>
          <cell r="D615" t="str">
            <v>RIVERTON COLLEGIATE</v>
          </cell>
          <cell r="E615" t="str">
            <v>BOX 749</v>
          </cell>
          <cell r="G615" t="str">
            <v>RIVERTON</v>
          </cell>
          <cell r="H615" t="str">
            <v>Riverton</v>
          </cell>
        </row>
        <row r="616">
          <cell r="C616">
            <v>1858</v>
          </cell>
          <cell r="D616" t="str">
            <v>YELLOWQUILL SCHOOL</v>
          </cell>
          <cell r="E616" t="str">
            <v>BOX 1000</v>
          </cell>
          <cell r="G616" t="str">
            <v>PORTAGE LA PRAIRIE</v>
          </cell>
          <cell r="H616" t="str">
            <v>Portage La Prairie</v>
          </cell>
        </row>
        <row r="617">
          <cell r="C617">
            <v>1859</v>
          </cell>
          <cell r="D617" t="str">
            <v>BEAVER CREEK SCHOOL</v>
          </cell>
          <cell r="E617" t="str">
            <v>ASPENHEIM COLONY</v>
          </cell>
          <cell r="F617" t="str">
            <v>BOX 420</v>
          </cell>
          <cell r="G617" t="str">
            <v>GLADSTONE</v>
          </cell>
          <cell r="H617" t="str">
            <v>Gladstone</v>
          </cell>
        </row>
        <row r="618">
          <cell r="C618">
            <v>1860</v>
          </cell>
          <cell r="D618" t="str">
            <v>ÉCOLE LAURIER</v>
          </cell>
          <cell r="E618" t="str">
            <v>CASE POSTALE 100</v>
          </cell>
          <cell r="G618" t="str">
            <v>LAURIER</v>
          </cell>
          <cell r="H618" t="str">
            <v>Laurier</v>
          </cell>
        </row>
        <row r="619">
          <cell r="C619">
            <v>1861</v>
          </cell>
          <cell r="D619" t="str">
            <v>CHILDREN'S HOUSE</v>
          </cell>
          <cell r="E619" t="str">
            <v>150 PACIFIC AVENUE</v>
          </cell>
          <cell r="G619" t="str">
            <v>WINNIPEG</v>
          </cell>
          <cell r="H619" t="str">
            <v>Winnipeg</v>
          </cell>
        </row>
        <row r="620">
          <cell r="C620">
            <v>1864</v>
          </cell>
          <cell r="D620" t="str">
            <v>AUSTIN ELEMENTARY</v>
          </cell>
          <cell r="E620" t="str">
            <v>BOX 130</v>
          </cell>
          <cell r="G620" t="str">
            <v>AUSTIN</v>
          </cell>
          <cell r="H620" t="str">
            <v>Austin</v>
          </cell>
        </row>
        <row r="621">
          <cell r="C621">
            <v>1865</v>
          </cell>
          <cell r="D621" t="str">
            <v>HAPNOT COLLEGIATE</v>
          </cell>
          <cell r="E621" t="str">
            <v>115 GREEN STREET</v>
          </cell>
          <cell r="G621" t="str">
            <v>FLIN FLON</v>
          </cell>
          <cell r="H621" t="str">
            <v>Flin Flon</v>
          </cell>
        </row>
        <row r="622">
          <cell r="C622">
            <v>1866</v>
          </cell>
          <cell r="D622" t="str">
            <v>MULVEY SCHOOL</v>
          </cell>
          <cell r="E622" t="str">
            <v>750 WOLSELEY AVENUE</v>
          </cell>
          <cell r="G622" t="str">
            <v>WINNIPEG</v>
          </cell>
          <cell r="H622" t="str">
            <v>Winnipeg</v>
          </cell>
        </row>
        <row r="623">
          <cell r="C623">
            <v>1867</v>
          </cell>
          <cell r="D623" t="str">
            <v>ELMWOOD HIGH</v>
          </cell>
          <cell r="E623" t="str">
            <v>505 CHALMERS AVENUE</v>
          </cell>
          <cell r="G623" t="str">
            <v>WINNIPEG</v>
          </cell>
          <cell r="H623" t="str">
            <v>Winnipeg</v>
          </cell>
        </row>
        <row r="624">
          <cell r="C624">
            <v>1869</v>
          </cell>
          <cell r="D624" t="str">
            <v>BERNIE WOLFE COMMUNITY SCHOOL</v>
          </cell>
          <cell r="E624" t="str">
            <v>95 BOURNAIS DRIVE</v>
          </cell>
          <cell r="G624" t="str">
            <v>WINNIPEG</v>
          </cell>
          <cell r="H624" t="str">
            <v>Winnipeg</v>
          </cell>
        </row>
        <row r="625">
          <cell r="C625">
            <v>1870</v>
          </cell>
          <cell r="D625" t="str">
            <v>ÉCOLE COMMUNAUTAIRE RÉAL-BÉRARD</v>
          </cell>
          <cell r="E625" t="str">
            <v>CASE POSTALE 490</v>
          </cell>
          <cell r="F625" t="str">
            <v>377 RUE SABOURIN</v>
          </cell>
          <cell r="G625" t="str">
            <v>SAINT-PIERRE-JOLYS</v>
          </cell>
          <cell r="H625" t="str">
            <v>Saint-Pierre-Jolys</v>
          </cell>
        </row>
        <row r="626">
          <cell r="C626">
            <v>1871</v>
          </cell>
          <cell r="D626" t="str">
            <v>BARRICKMAN COLONY SCHOOL</v>
          </cell>
          <cell r="E626" t="str">
            <v>BOX 56</v>
          </cell>
          <cell r="F626" t="str">
            <v>#3 PR 248 SOUTH</v>
          </cell>
          <cell r="G626" t="str">
            <v>ELIE</v>
          </cell>
          <cell r="H626" t="str">
            <v>Elie</v>
          </cell>
        </row>
        <row r="627">
          <cell r="C627">
            <v>1872</v>
          </cell>
          <cell r="D627" t="str">
            <v>CARMAN ELEMENTARY</v>
          </cell>
          <cell r="E627" t="str">
            <v>BOX 1510</v>
          </cell>
          <cell r="G627" t="str">
            <v>CARMAN</v>
          </cell>
          <cell r="H627" t="str">
            <v>Carman</v>
          </cell>
        </row>
        <row r="628">
          <cell r="C628">
            <v>1873</v>
          </cell>
          <cell r="D628" t="str">
            <v>TREHERNE COLLEGIATE</v>
          </cell>
          <cell r="E628" t="str">
            <v>BOX 269</v>
          </cell>
          <cell r="G628" t="str">
            <v>TREHERNE</v>
          </cell>
          <cell r="H628" t="str">
            <v>Treherne</v>
          </cell>
        </row>
        <row r="629">
          <cell r="C629">
            <v>1874</v>
          </cell>
          <cell r="D629" t="str">
            <v>WILLIAM MORTON COLLEGIATE</v>
          </cell>
          <cell r="E629" t="str">
            <v>BOX 510</v>
          </cell>
          <cell r="G629" t="str">
            <v>GLADSTONE</v>
          </cell>
          <cell r="H629" t="str">
            <v>Gladstone</v>
          </cell>
        </row>
        <row r="630">
          <cell r="C630">
            <v>1876</v>
          </cell>
          <cell r="D630" t="str">
            <v>FORREST ELEMENTARY</v>
          </cell>
          <cell r="E630" t="str">
            <v>GENERAL DELIVERY</v>
          </cell>
          <cell r="G630" t="str">
            <v>FORREST</v>
          </cell>
          <cell r="H630" t="str">
            <v>Forrest</v>
          </cell>
        </row>
        <row r="631">
          <cell r="C631">
            <v>1878</v>
          </cell>
          <cell r="D631" t="str">
            <v>COLLÈGE BÉLIVEAU</v>
          </cell>
          <cell r="E631" t="str">
            <v>296 CHEMIN SPEERS</v>
          </cell>
          <cell r="G631" t="str">
            <v>WINNIPEG</v>
          </cell>
          <cell r="H631" t="str">
            <v>Winnipeg</v>
          </cell>
        </row>
        <row r="632">
          <cell r="C632">
            <v>1879</v>
          </cell>
          <cell r="D632" t="str">
            <v>STONEWALL CENTENNIAL SCHOOL</v>
          </cell>
          <cell r="E632" t="str">
            <v>573 - 2ND AVENUE N</v>
          </cell>
          <cell r="G632" t="str">
            <v>STONEWALL</v>
          </cell>
          <cell r="H632" t="str">
            <v>Stonewall</v>
          </cell>
        </row>
        <row r="633">
          <cell r="C633">
            <v>1880</v>
          </cell>
          <cell r="D633" t="str">
            <v>VINCENT MASSEY HIGH</v>
          </cell>
          <cell r="E633" t="str">
            <v>715 MCDIARMID DRIVE</v>
          </cell>
          <cell r="G633" t="str">
            <v>BRANDON</v>
          </cell>
          <cell r="H633" t="str">
            <v>Brandon</v>
          </cell>
        </row>
        <row r="634">
          <cell r="C634">
            <v>1881</v>
          </cell>
          <cell r="D634" t="str">
            <v>GROSS COLONY SCHOOL</v>
          </cell>
          <cell r="E634" t="str">
            <v>WHITESHELL COLONY</v>
          </cell>
          <cell r="G634" t="str">
            <v>RIVER HILLS</v>
          </cell>
          <cell r="H634" t="str">
            <v>River Hills</v>
          </cell>
        </row>
        <row r="635">
          <cell r="C635">
            <v>1882</v>
          </cell>
          <cell r="D635" t="str">
            <v>BOTHWELL SCHOOL</v>
          </cell>
          <cell r="E635" t="str">
            <v>25 CROWN VALLEY RD. E.</v>
          </cell>
          <cell r="G635" t="str">
            <v>NEW BOTHWELL</v>
          </cell>
          <cell r="H635" t="str">
            <v>New Bothwell</v>
          </cell>
        </row>
        <row r="636">
          <cell r="C636">
            <v>1885</v>
          </cell>
          <cell r="D636" t="str">
            <v>MORDEN MIDDLE SCHOOL</v>
          </cell>
          <cell r="E636" t="str">
            <v>150 WARDROP STREET</v>
          </cell>
          <cell r="G636" t="str">
            <v>MORDEN</v>
          </cell>
          <cell r="H636" t="str">
            <v>Morden</v>
          </cell>
        </row>
        <row r="637">
          <cell r="C637">
            <v>1886</v>
          </cell>
          <cell r="D637" t="str">
            <v>MARY NEWELL SCHOOL</v>
          </cell>
          <cell r="E637" t="str">
            <v>GENERAL DELIVERY</v>
          </cell>
          <cell r="G637" t="str">
            <v>GRANVILLE LAKE</v>
          </cell>
          <cell r="H637" t="str">
            <v>Granville Lake</v>
          </cell>
        </row>
        <row r="638">
          <cell r="C638">
            <v>1887</v>
          </cell>
          <cell r="D638" t="str">
            <v>ÉCOLE PRÉCIEUX-SANG</v>
          </cell>
          <cell r="E638" t="str">
            <v>209 RUE KENNY</v>
          </cell>
          <cell r="G638" t="str">
            <v>SAINT-BONIFACE</v>
          </cell>
          <cell r="H638" t="str">
            <v>Winnipeg</v>
          </cell>
        </row>
        <row r="639">
          <cell r="C639">
            <v>1888</v>
          </cell>
          <cell r="D639" t="str">
            <v>ÉCOLE DUGALD SCHOOL</v>
          </cell>
          <cell r="E639" t="str">
            <v>543 HOLLAND STREET</v>
          </cell>
          <cell r="G639" t="str">
            <v>DUGALD</v>
          </cell>
          <cell r="H639" t="str">
            <v>Dugald</v>
          </cell>
        </row>
        <row r="640">
          <cell r="C640">
            <v>1889</v>
          </cell>
          <cell r="D640" t="str">
            <v>GILBERT PLAINS COLLEGIATE INSTITUTE</v>
          </cell>
          <cell r="E640" t="str">
            <v>BOX 70</v>
          </cell>
          <cell r="G640" t="str">
            <v>GILBERT PLAINS</v>
          </cell>
          <cell r="H640" t="str">
            <v>Gilbert Plains</v>
          </cell>
        </row>
        <row r="641">
          <cell r="C641">
            <v>1890</v>
          </cell>
          <cell r="D641" t="str">
            <v>WATERHEN SCHOOL</v>
          </cell>
          <cell r="E641" t="str">
            <v>GENERAL DELIVERY</v>
          </cell>
          <cell r="G641" t="str">
            <v>WATERHEN</v>
          </cell>
          <cell r="H641" t="str">
            <v>Waterhen</v>
          </cell>
        </row>
        <row r="642">
          <cell r="C642">
            <v>1891</v>
          </cell>
          <cell r="D642" t="str">
            <v>BROCK-CORYDON SCHOOL</v>
          </cell>
          <cell r="E642" t="str">
            <v>1510 CORYDON AVENUE</v>
          </cell>
          <cell r="G642" t="str">
            <v>WINNIPEG</v>
          </cell>
          <cell r="H642" t="str">
            <v>Winnipeg</v>
          </cell>
        </row>
        <row r="643">
          <cell r="C643">
            <v>1892</v>
          </cell>
          <cell r="D643" t="str">
            <v>MAPLES COLLEGIATE INSTITUTE</v>
          </cell>
          <cell r="E643" t="str">
            <v>1330 JEFFERSON AVENUE</v>
          </cell>
          <cell r="G643" t="str">
            <v>WINNIPEG</v>
          </cell>
          <cell r="H643" t="str">
            <v>Winnipeg</v>
          </cell>
        </row>
        <row r="644">
          <cell r="C644">
            <v>1893</v>
          </cell>
          <cell r="D644" t="str">
            <v>OAK BLUFF COMMUNITY SCHOOL</v>
          </cell>
          <cell r="E644" t="str">
            <v>155 AGRI PARK ROAD</v>
          </cell>
          <cell r="G644" t="str">
            <v>OAK BLUFF</v>
          </cell>
          <cell r="H644" t="str">
            <v>Oak Bluff</v>
          </cell>
        </row>
        <row r="645">
          <cell r="C645">
            <v>1895</v>
          </cell>
          <cell r="D645" t="str">
            <v>STRATHMILLAN SCHOOL</v>
          </cell>
          <cell r="E645" t="str">
            <v>339 STRATHMILLAN ROAD</v>
          </cell>
          <cell r="G645" t="str">
            <v>WINNIPEG</v>
          </cell>
          <cell r="H645" t="str">
            <v>Winnipeg</v>
          </cell>
        </row>
        <row r="646">
          <cell r="C646">
            <v>1896</v>
          </cell>
          <cell r="D646" t="str">
            <v>ÉCOLE CHARLESWOOD SCHOOL</v>
          </cell>
          <cell r="E646" t="str">
            <v>505 OAKDALE DRIVE</v>
          </cell>
          <cell r="G646" t="str">
            <v>WINNIPEG</v>
          </cell>
          <cell r="H646" t="str">
            <v>Winnipeg</v>
          </cell>
        </row>
        <row r="647">
          <cell r="C647">
            <v>1897</v>
          </cell>
          <cell r="D647" t="str">
            <v>ROBERT SMITH ELEMENTARY</v>
          </cell>
          <cell r="E647" t="str">
            <v>300 SOPHIA STREET</v>
          </cell>
          <cell r="G647" t="str">
            <v>SELKIRK</v>
          </cell>
          <cell r="H647" t="str">
            <v>Selkirk</v>
          </cell>
        </row>
        <row r="648">
          <cell r="C648">
            <v>1898</v>
          </cell>
          <cell r="D648" t="str">
            <v>MULLER SCHOOL</v>
          </cell>
          <cell r="E648" t="str">
            <v>BOX 420</v>
          </cell>
          <cell r="G648" t="str">
            <v>GLADSTONE</v>
          </cell>
          <cell r="H648" t="str">
            <v>Gladstone</v>
          </cell>
        </row>
        <row r="649">
          <cell r="C649">
            <v>1899</v>
          </cell>
          <cell r="D649" t="str">
            <v>SHADY OAK CHRISTIAN SCHOOL</v>
          </cell>
          <cell r="E649" t="str">
            <v>BOX 14</v>
          </cell>
          <cell r="G649" t="str">
            <v>BIRNIE</v>
          </cell>
          <cell r="H649" t="str">
            <v>Birnie</v>
          </cell>
        </row>
        <row r="650">
          <cell r="C650">
            <v>1900</v>
          </cell>
          <cell r="D650" t="str">
            <v>PARKVIEW SCHOOL</v>
          </cell>
          <cell r="E650" t="str">
            <v>PARKVIEW COLONY</v>
          </cell>
          <cell r="G650" t="str">
            <v>RIDING MOUNTAIN</v>
          </cell>
          <cell r="H650" t="str">
            <v>Riding Mountain</v>
          </cell>
        </row>
        <row r="651">
          <cell r="C651">
            <v>1901</v>
          </cell>
          <cell r="D651" t="str">
            <v>ALEXANDER SCHOOL</v>
          </cell>
          <cell r="E651" t="str">
            <v>BOX 21</v>
          </cell>
          <cell r="G651" t="str">
            <v>ALEXANDER</v>
          </cell>
          <cell r="H651" t="str">
            <v>Alexander</v>
          </cell>
        </row>
        <row r="652">
          <cell r="C652">
            <v>1902</v>
          </cell>
          <cell r="D652" t="str">
            <v>MARY MONTGOMERY SCHOOL</v>
          </cell>
          <cell r="E652" t="str">
            <v>BOX 700</v>
          </cell>
          <cell r="G652" t="str">
            <v>VIRDEN</v>
          </cell>
          <cell r="H652" t="str">
            <v>Virden</v>
          </cell>
        </row>
        <row r="653">
          <cell r="C653">
            <v>1904</v>
          </cell>
          <cell r="D653" t="str">
            <v>DUKE OF MARLBOROUGH SCHOOL</v>
          </cell>
          <cell r="E653" t="str">
            <v>BOX 338</v>
          </cell>
          <cell r="G653" t="str">
            <v>CHURCHILL</v>
          </cell>
          <cell r="H653" t="str">
            <v>Churchill</v>
          </cell>
        </row>
        <row r="654">
          <cell r="C654">
            <v>1905</v>
          </cell>
          <cell r="D654" t="str">
            <v>PINAWA SECONDARY SCHOOL</v>
          </cell>
          <cell r="E654" t="str">
            <v>BOX 580</v>
          </cell>
          <cell r="G654" t="str">
            <v>PINAWA</v>
          </cell>
          <cell r="H654" t="str">
            <v>Pinawa</v>
          </cell>
        </row>
        <row r="655">
          <cell r="C655">
            <v>1907</v>
          </cell>
          <cell r="D655" t="str">
            <v>CHAPMAN SCHOOL</v>
          </cell>
          <cell r="E655" t="str">
            <v>3707 ROBLIN BOULEVARD</v>
          </cell>
          <cell r="G655" t="str">
            <v>WINNIPEG</v>
          </cell>
          <cell r="H655" t="str">
            <v>Winnipeg</v>
          </cell>
        </row>
        <row r="656">
          <cell r="C656">
            <v>1908</v>
          </cell>
          <cell r="D656" t="str">
            <v>WARREN COLLEGIATE</v>
          </cell>
          <cell r="E656" t="str">
            <v>BOX 580</v>
          </cell>
          <cell r="G656" t="str">
            <v>WARREN</v>
          </cell>
          <cell r="H656" t="str">
            <v>Warren</v>
          </cell>
        </row>
        <row r="657">
          <cell r="C657">
            <v>1909</v>
          </cell>
          <cell r="D657" t="str">
            <v>GLENBORO SCHOOL</v>
          </cell>
          <cell r="E657" t="str">
            <v>BOX 550</v>
          </cell>
          <cell r="G657" t="str">
            <v>GLENBORO</v>
          </cell>
          <cell r="H657" t="str">
            <v>Glenboro</v>
          </cell>
        </row>
        <row r="658">
          <cell r="C658">
            <v>1911</v>
          </cell>
          <cell r="D658" t="str">
            <v>SAN ANTONIO SCHOOL</v>
          </cell>
          <cell r="E658" t="str">
            <v>GENERAL DELIVERY</v>
          </cell>
          <cell r="G658" t="str">
            <v>BISSETT</v>
          </cell>
          <cell r="H658" t="str">
            <v>Bissett</v>
          </cell>
        </row>
        <row r="659">
          <cell r="C659">
            <v>1912</v>
          </cell>
          <cell r="D659" t="str">
            <v>GINEW SCHOOL</v>
          </cell>
          <cell r="E659" t="str">
            <v>BOX 10</v>
          </cell>
          <cell r="G659" t="str">
            <v>GINEW</v>
          </cell>
          <cell r="H659" t="str">
            <v>Ginew</v>
          </cell>
        </row>
        <row r="660">
          <cell r="C660">
            <v>1914</v>
          </cell>
          <cell r="D660" t="str">
            <v>CHANCELLOR ELEMENTARY</v>
          </cell>
          <cell r="E660" t="str">
            <v>1520 CHANCELLOR DRIVE</v>
          </cell>
          <cell r="G660" t="str">
            <v>WINNIPEG</v>
          </cell>
          <cell r="H660" t="str">
            <v>Winnipeg</v>
          </cell>
        </row>
        <row r="661">
          <cell r="C661">
            <v>1918</v>
          </cell>
          <cell r="D661" t="str">
            <v>ERICKSON ELEMENTARY</v>
          </cell>
          <cell r="E661" t="str">
            <v>GENERAL DELIVERY</v>
          </cell>
          <cell r="G661" t="str">
            <v>ERICKSON</v>
          </cell>
          <cell r="H661" t="str">
            <v>Erickson</v>
          </cell>
        </row>
        <row r="662">
          <cell r="C662">
            <v>1919</v>
          </cell>
          <cell r="D662" t="str">
            <v>MAPLE LEAF ELEMENTARY SCHOOL</v>
          </cell>
          <cell r="E662" t="str">
            <v>225 - 12TH STREET</v>
          </cell>
          <cell r="G662" t="str">
            <v>MORDEN</v>
          </cell>
          <cell r="H662" t="str">
            <v>Morden</v>
          </cell>
        </row>
        <row r="663">
          <cell r="C663">
            <v>1920</v>
          </cell>
          <cell r="D663" t="str">
            <v>ÉCOLE LA VÉRENDRYE</v>
          </cell>
          <cell r="E663" t="str">
            <v>290 RUE LILAC</v>
          </cell>
          <cell r="G663" t="str">
            <v>WINNIPEG</v>
          </cell>
          <cell r="H663" t="str">
            <v>Winnipeg</v>
          </cell>
        </row>
        <row r="664">
          <cell r="C664">
            <v>1921</v>
          </cell>
          <cell r="D664" t="str">
            <v>ROBERT H. SMITH SCHOOL</v>
          </cell>
          <cell r="E664" t="str">
            <v>315 OAK STREET</v>
          </cell>
          <cell r="G664" t="str">
            <v>WINNIPEG</v>
          </cell>
          <cell r="H664" t="str">
            <v>Winnipeg</v>
          </cell>
        </row>
        <row r="665">
          <cell r="C665">
            <v>1922</v>
          </cell>
          <cell r="D665" t="str">
            <v>ÉCOLE ROBERT-BROWNING</v>
          </cell>
          <cell r="E665" t="str">
            <v>130 BOULEVARD BROWNING</v>
          </cell>
          <cell r="G665" t="str">
            <v>WINNIPEG</v>
          </cell>
          <cell r="H665" t="str">
            <v>Winnipeg</v>
          </cell>
        </row>
        <row r="666">
          <cell r="C666">
            <v>1924</v>
          </cell>
          <cell r="D666" t="str">
            <v>ONANOLE ELEMENTARY</v>
          </cell>
          <cell r="E666" t="str">
            <v>BOX 8</v>
          </cell>
          <cell r="G666" t="str">
            <v>ONANOLE</v>
          </cell>
          <cell r="H666" t="str">
            <v>Onanole</v>
          </cell>
        </row>
        <row r="667">
          <cell r="C667">
            <v>1925</v>
          </cell>
          <cell r="D667" t="str">
            <v>JACK RIVER SCHOOL</v>
          </cell>
          <cell r="E667" t="str">
            <v>GENERAL DELIVERY</v>
          </cell>
          <cell r="G667" t="str">
            <v>NORWAY HOUSE</v>
          </cell>
          <cell r="H667" t="str">
            <v>Norway House</v>
          </cell>
        </row>
        <row r="668">
          <cell r="C668">
            <v>1926</v>
          </cell>
          <cell r="D668" t="str">
            <v>DIAGNOSTIC LEARNING CENTRE</v>
          </cell>
          <cell r="E668" t="str">
            <v>C/O ASHLAND SCHOOL</v>
          </cell>
          <cell r="F668" t="str">
            <v>170 ASHLAND AVE</v>
          </cell>
          <cell r="G668" t="str">
            <v>WINNIPEG</v>
          </cell>
          <cell r="H668" t="str">
            <v>Winnipeg</v>
          </cell>
        </row>
        <row r="669">
          <cell r="C669">
            <v>1931</v>
          </cell>
          <cell r="D669" t="str">
            <v>NEW HOPE CHRISTIAN SCHOOL</v>
          </cell>
          <cell r="E669" t="str">
            <v>BOX 120</v>
          </cell>
          <cell r="G669" t="str">
            <v>KLEEFELD</v>
          </cell>
          <cell r="H669" t="str">
            <v>Kleefeld</v>
          </cell>
        </row>
        <row r="670">
          <cell r="C670">
            <v>1934</v>
          </cell>
          <cell r="D670" t="str">
            <v>CHAN KAGHA OTINA DAKOTA WAYAWA TIPI SCH.</v>
          </cell>
          <cell r="E670" t="str">
            <v>BOX 40</v>
          </cell>
          <cell r="G670" t="str">
            <v>BEULAH</v>
          </cell>
          <cell r="H670" t="str">
            <v>Beulah</v>
          </cell>
        </row>
        <row r="671">
          <cell r="C671">
            <v>1935</v>
          </cell>
          <cell r="D671" t="str">
            <v>DAKOTA PLAINS SCHOOL</v>
          </cell>
          <cell r="E671" t="str">
            <v>GENERAL DELIVERY</v>
          </cell>
          <cell r="G671" t="str">
            <v>EDWIN</v>
          </cell>
          <cell r="H671" t="str">
            <v>Edwin</v>
          </cell>
        </row>
        <row r="672">
          <cell r="C672">
            <v>1937</v>
          </cell>
          <cell r="D672" t="str">
            <v>CHIEF CLIFFORD LYNXLEG ANISHINABE SCHOOL</v>
          </cell>
          <cell r="E672" t="str">
            <v>VALLEY RIVER RESERVE</v>
          </cell>
          <cell r="G672" t="str">
            <v>SHORTDALE</v>
          </cell>
          <cell r="H672" t="str">
            <v>Shortdale</v>
          </cell>
        </row>
        <row r="673">
          <cell r="C673">
            <v>1940</v>
          </cell>
          <cell r="D673" t="str">
            <v>ÉCOLE BELMONT</v>
          </cell>
          <cell r="E673" t="str">
            <v>525 AVENUE BELMONT</v>
          </cell>
          <cell r="G673" t="str">
            <v>WINNIPEG</v>
          </cell>
          <cell r="H673" t="str">
            <v>Winnipeg</v>
          </cell>
        </row>
        <row r="674">
          <cell r="C674">
            <v>1941</v>
          </cell>
          <cell r="D674" t="str">
            <v>DISBROWE SCHOOL</v>
          </cell>
          <cell r="E674" t="str">
            <v>GENERAL DELIVERY</v>
          </cell>
          <cell r="G674" t="str">
            <v>RED SUCKER LAKE</v>
          </cell>
          <cell r="H674" t="str">
            <v>Red Sucker Lake</v>
          </cell>
        </row>
        <row r="675">
          <cell r="C675">
            <v>1942</v>
          </cell>
          <cell r="D675" t="str">
            <v>SPRINGS CHRISTIAN ACADEMY</v>
          </cell>
          <cell r="E675" t="str">
            <v>261 YOUVILLE STREET</v>
          </cell>
          <cell r="G675" t="str">
            <v>WINNIPEG</v>
          </cell>
          <cell r="H675" t="str">
            <v>Winnipeg</v>
          </cell>
        </row>
        <row r="676">
          <cell r="C676">
            <v>1944</v>
          </cell>
          <cell r="D676" t="str">
            <v>VERMILLION COLONY SCHOOL</v>
          </cell>
          <cell r="E676" t="str">
            <v>VERMILLION COLONY</v>
          </cell>
          <cell r="F676" t="str">
            <v>BOX 238</v>
          </cell>
          <cell r="G676" t="str">
            <v>SANFORD</v>
          </cell>
          <cell r="H676" t="str">
            <v>Sanford</v>
          </cell>
        </row>
        <row r="677">
          <cell r="C677">
            <v>1948</v>
          </cell>
          <cell r="D677" t="str">
            <v>CHILD &amp; ADOLESCENT TREATMENT CENTRE</v>
          </cell>
          <cell r="E677" t="str">
            <v>1240 - 10TH STREET</v>
          </cell>
          <cell r="G677" t="str">
            <v>BRANDON</v>
          </cell>
          <cell r="H677" t="str">
            <v>Brandon</v>
          </cell>
        </row>
        <row r="678">
          <cell r="C678">
            <v>1949</v>
          </cell>
          <cell r="D678" t="str">
            <v>PEGUIS CENTRAL SCHOOL</v>
          </cell>
          <cell r="E678" t="str">
            <v>BOX 670</v>
          </cell>
          <cell r="G678" t="str">
            <v>PEGUIS FIRST NATION</v>
          </cell>
          <cell r="H678" t="str">
            <v>Peguis First Nation</v>
          </cell>
        </row>
        <row r="679">
          <cell r="C679">
            <v>1951</v>
          </cell>
          <cell r="D679" t="str">
            <v>MISKOOSEEPI SCHOOL</v>
          </cell>
          <cell r="G679" t="str">
            <v>BLOODVEIN</v>
          </cell>
          <cell r="H679" t="str">
            <v>Bloodvein</v>
          </cell>
        </row>
        <row r="680">
          <cell r="C680">
            <v>1956</v>
          </cell>
          <cell r="D680" t="str">
            <v>WINNIPEG TECHNICAL COLLEGE</v>
          </cell>
          <cell r="E680" t="str">
            <v>130 HENLOW BAY</v>
          </cell>
          <cell r="G680" t="str">
            <v>WINNIPEG</v>
          </cell>
          <cell r="H680" t="str">
            <v>Winnipeg</v>
          </cell>
        </row>
        <row r="681">
          <cell r="C681">
            <v>1957</v>
          </cell>
          <cell r="D681" t="str">
            <v>SUN VALLEY SCHOOL</v>
          </cell>
          <cell r="E681" t="str">
            <v>125 SUN VALLEY DRIVE</v>
          </cell>
          <cell r="G681" t="str">
            <v>WINNIPEG</v>
          </cell>
          <cell r="H681" t="str">
            <v>Winnipeg</v>
          </cell>
        </row>
        <row r="682">
          <cell r="C682">
            <v>1958</v>
          </cell>
          <cell r="D682" t="str">
            <v>BAIRDMORE SCHOOL</v>
          </cell>
          <cell r="E682" t="str">
            <v>700 BAIRDMORE BOULEVARD</v>
          </cell>
          <cell r="G682" t="str">
            <v>WINNIPEG</v>
          </cell>
          <cell r="H682" t="str">
            <v>Winnipeg</v>
          </cell>
        </row>
        <row r="683">
          <cell r="C683">
            <v>1959</v>
          </cell>
          <cell r="D683" t="str">
            <v>MITCHELL ELEMENTARY SCHOOL</v>
          </cell>
          <cell r="E683" t="str">
            <v>99 STANWAY BAY</v>
          </cell>
          <cell r="G683" t="str">
            <v>MITCHELL</v>
          </cell>
          <cell r="H683" t="str">
            <v>Mitchell</v>
          </cell>
        </row>
        <row r="684">
          <cell r="C684">
            <v>1961</v>
          </cell>
          <cell r="D684" t="str">
            <v>WINNIPEG SOUTH ACADEMY</v>
          </cell>
          <cell r="E684" t="str">
            <v>870 SCOTLAND AVE.</v>
          </cell>
          <cell r="G684" t="str">
            <v>WINNIPEG</v>
          </cell>
          <cell r="H684" t="str">
            <v>Winnipeg</v>
          </cell>
        </row>
        <row r="685">
          <cell r="C685">
            <v>1962</v>
          </cell>
          <cell r="D685" t="str">
            <v>THE KING'S SCHOOL</v>
          </cell>
          <cell r="E685" t="str">
            <v>851 PANET ROAD</v>
          </cell>
          <cell r="G685" t="str">
            <v>WINNIPEG</v>
          </cell>
          <cell r="H685" t="str">
            <v>Winnipeg</v>
          </cell>
        </row>
        <row r="686">
          <cell r="C686">
            <v>1963</v>
          </cell>
          <cell r="D686" t="str">
            <v>HORNDEAN CHRISTIAN DAY SCHOOL</v>
          </cell>
          <cell r="E686" t="str">
            <v>BOX 79</v>
          </cell>
          <cell r="G686" t="str">
            <v>HORNDEAN</v>
          </cell>
          <cell r="H686" t="str">
            <v>Horndean</v>
          </cell>
        </row>
        <row r="687">
          <cell r="C687">
            <v>1964</v>
          </cell>
          <cell r="D687" t="str">
            <v>SAMUEL BURLAND SCHOOL</v>
          </cell>
          <cell r="E687" t="str">
            <v>192 BURLAND AVENUE</v>
          </cell>
          <cell r="G687" t="str">
            <v>WINNIPEG</v>
          </cell>
          <cell r="H687" t="str">
            <v>Winnipeg</v>
          </cell>
        </row>
        <row r="688">
          <cell r="C688">
            <v>1965</v>
          </cell>
          <cell r="D688" t="str">
            <v>ÉCOLE SAINT-GERMAIN</v>
          </cell>
          <cell r="E688" t="str">
            <v>77 CHEMIN JOHN FORSYTH</v>
          </cell>
          <cell r="G688" t="str">
            <v>WINNIPEG</v>
          </cell>
          <cell r="H688" t="str">
            <v>Winnipeg</v>
          </cell>
        </row>
        <row r="689">
          <cell r="C689">
            <v>1966</v>
          </cell>
          <cell r="D689" t="str">
            <v>MEADOWS WEST SCHOOL</v>
          </cell>
          <cell r="E689" t="str">
            <v>150 INKSTER GARDEN DRIVE</v>
          </cell>
          <cell r="G689" t="str">
            <v>WINNIPEG</v>
          </cell>
          <cell r="H689" t="str">
            <v>Winnipeg</v>
          </cell>
        </row>
        <row r="690">
          <cell r="C690">
            <v>1967</v>
          </cell>
          <cell r="D690" t="str">
            <v>CONCORD SCHOOL</v>
          </cell>
          <cell r="E690" t="str">
            <v>CONCORD COLONY</v>
          </cell>
          <cell r="F690" t="str">
            <v>BOX 940</v>
          </cell>
          <cell r="G690" t="str">
            <v>STONY MOUNTAIN</v>
          </cell>
          <cell r="H690" t="str">
            <v>Stony Mountain</v>
          </cell>
        </row>
        <row r="691">
          <cell r="C691">
            <v>1968</v>
          </cell>
          <cell r="D691" t="str">
            <v>DAUPHIN RIVER SCHOOL</v>
          </cell>
          <cell r="E691" t="str">
            <v>BOX 140</v>
          </cell>
          <cell r="G691" t="str">
            <v>GYPSUMVILLE P.O.</v>
          </cell>
          <cell r="H691" t="str">
            <v>Gypsumville P.O.</v>
          </cell>
        </row>
        <row r="692">
          <cell r="C692">
            <v>1969</v>
          </cell>
          <cell r="D692" t="str">
            <v>CHARLES SINCLAIR SCHOOL</v>
          </cell>
          <cell r="E692" t="str">
            <v>BOX 109</v>
          </cell>
          <cell r="G692" t="str">
            <v>KOOSTATAK</v>
          </cell>
          <cell r="H692" t="str">
            <v>Koostatak</v>
          </cell>
        </row>
        <row r="693">
          <cell r="C693">
            <v>1970</v>
          </cell>
          <cell r="D693" t="str">
            <v>LAWRENCE SINCLAIR MEMORIAL SCHOOL</v>
          </cell>
          <cell r="E693" t="str">
            <v>BOX 210</v>
          </cell>
          <cell r="G693" t="str">
            <v>DALLAS</v>
          </cell>
          <cell r="H693" t="str">
            <v>Dallas</v>
          </cell>
        </row>
        <row r="694">
          <cell r="C694">
            <v>1971</v>
          </cell>
          <cell r="D694" t="str">
            <v>LAKE MANITOBA SCHOOL</v>
          </cell>
          <cell r="E694" t="str">
            <v>BOX 1249</v>
          </cell>
          <cell r="G694" t="str">
            <v>LAKE MAN.  FIRST NATION</v>
          </cell>
          <cell r="H694" t="str">
            <v>Lake Man.  First Nation</v>
          </cell>
        </row>
        <row r="695">
          <cell r="C695">
            <v>1972</v>
          </cell>
          <cell r="D695" t="str">
            <v>PINAYMOOTANG SCHOOL</v>
          </cell>
          <cell r="E695" t="str">
            <v>FAIRFORD RESERVE</v>
          </cell>
          <cell r="G695" t="str">
            <v>FAIRFORD</v>
          </cell>
          <cell r="H695" t="str">
            <v>Fairford</v>
          </cell>
        </row>
        <row r="696">
          <cell r="C696">
            <v>1973</v>
          </cell>
          <cell r="D696" t="str">
            <v>SAKASTEW SCHOOL</v>
          </cell>
          <cell r="E696" t="str">
            <v>BOX 319</v>
          </cell>
          <cell r="G696" t="str">
            <v>PUKATAWAGAN</v>
          </cell>
          <cell r="H696" t="str">
            <v>Pukatawagan</v>
          </cell>
        </row>
        <row r="697">
          <cell r="C697">
            <v>1975</v>
          </cell>
          <cell r="D697" t="str">
            <v>PACIFIC JUNCTION SCHOOL</v>
          </cell>
          <cell r="E697" t="str">
            <v>715 CATHCART STREET</v>
          </cell>
          <cell r="G697" t="str">
            <v>WINNIPEG</v>
          </cell>
          <cell r="H697" t="str">
            <v>Winnipeg</v>
          </cell>
        </row>
        <row r="698">
          <cell r="C698">
            <v>1976</v>
          </cell>
          <cell r="D698" t="str">
            <v>VAN WALLEGHEM SCHOOL</v>
          </cell>
          <cell r="E698" t="str">
            <v>1 PRINCEMERE ROAD</v>
          </cell>
          <cell r="G698" t="str">
            <v>WINNIPEG</v>
          </cell>
          <cell r="H698" t="str">
            <v>Winnipeg</v>
          </cell>
        </row>
        <row r="699">
          <cell r="C699">
            <v>1977</v>
          </cell>
          <cell r="D699" t="str">
            <v>SHAMROCK SCHOOL</v>
          </cell>
          <cell r="E699" t="str">
            <v>BOX 212</v>
          </cell>
          <cell r="G699" t="str">
            <v>BALDUR</v>
          </cell>
          <cell r="H699" t="str">
            <v>Baldur</v>
          </cell>
        </row>
        <row r="700">
          <cell r="C700">
            <v>1978</v>
          </cell>
          <cell r="D700" t="str">
            <v>WINDY BAY SCHOOL</v>
          </cell>
          <cell r="E700" t="str">
            <v>BOX 60</v>
          </cell>
          <cell r="G700" t="str">
            <v>PILOT MOUND</v>
          </cell>
          <cell r="H700" t="str">
            <v>Pilot Mound</v>
          </cell>
        </row>
        <row r="701">
          <cell r="C701">
            <v>1980</v>
          </cell>
          <cell r="D701" t="str">
            <v>THE LAUREATE ACADEMY</v>
          </cell>
          <cell r="E701" t="str">
            <v>100 VILLA MARIA PLACE</v>
          </cell>
          <cell r="G701" t="str">
            <v>WINNIPEG</v>
          </cell>
          <cell r="H701" t="str">
            <v>Winnipeg</v>
          </cell>
        </row>
        <row r="702">
          <cell r="C702">
            <v>1981</v>
          </cell>
          <cell r="D702" t="str">
            <v>LINDEN CHRISTIAN SCHOOL</v>
          </cell>
          <cell r="E702" t="str">
            <v>877 WILKES AVENUE</v>
          </cell>
          <cell r="G702" t="str">
            <v>WINNIPEG</v>
          </cell>
          <cell r="H702" t="str">
            <v>Winnipeg</v>
          </cell>
        </row>
        <row r="703">
          <cell r="C703">
            <v>1983</v>
          </cell>
          <cell r="D703" t="str">
            <v>WESTPARK SCHOOL</v>
          </cell>
          <cell r="E703" t="str">
            <v>BOX 91</v>
          </cell>
          <cell r="G703" t="str">
            <v>PORTAGE</v>
          </cell>
          <cell r="H703" t="str">
            <v>Portage</v>
          </cell>
        </row>
        <row r="704">
          <cell r="C704">
            <v>1984</v>
          </cell>
          <cell r="D704" t="str">
            <v>FALCON BEACH SCHOOL</v>
          </cell>
          <cell r="E704" t="str">
            <v>BOX 70</v>
          </cell>
          <cell r="G704" t="str">
            <v>FALCON LAKE</v>
          </cell>
          <cell r="H704" t="str">
            <v>Falcon Lake</v>
          </cell>
        </row>
        <row r="705">
          <cell r="C705">
            <v>1985</v>
          </cell>
          <cell r="D705" t="str">
            <v>STANLEY KNOWLES SCHOOL</v>
          </cell>
          <cell r="E705" t="str">
            <v>2424 KING EDWARD STREET</v>
          </cell>
          <cell r="G705" t="str">
            <v>WINNIPEG</v>
          </cell>
          <cell r="H705" t="str">
            <v>Winnipeg</v>
          </cell>
        </row>
        <row r="706">
          <cell r="C706">
            <v>1986</v>
          </cell>
          <cell r="D706" t="str">
            <v>ÉCOLE VAN BELLEGHEM</v>
          </cell>
          <cell r="E706" t="str">
            <v>10 CHEMIN VERMILLION</v>
          </cell>
          <cell r="G706" t="str">
            <v>WINNIPEG</v>
          </cell>
          <cell r="H706" t="str">
            <v>Winnipeg</v>
          </cell>
        </row>
        <row r="707">
          <cell r="C707">
            <v>1987</v>
          </cell>
          <cell r="D707" t="str">
            <v>KIRKCALDY HEIGHTS SCHOOL</v>
          </cell>
          <cell r="E707" t="str">
            <v>10 KNOWLTON DRIVE</v>
          </cell>
          <cell r="G707" t="str">
            <v>BRANDON</v>
          </cell>
          <cell r="H707" t="str">
            <v>Brandon</v>
          </cell>
        </row>
        <row r="708">
          <cell r="C708">
            <v>1988</v>
          </cell>
          <cell r="D708" t="str">
            <v>WINGHAM HB SCHOOL</v>
          </cell>
          <cell r="E708" t="str">
            <v>BOX 45  R.R. #1</v>
          </cell>
          <cell r="G708" t="str">
            <v>ELM CREEK</v>
          </cell>
          <cell r="H708" t="str">
            <v>Elm Creek</v>
          </cell>
        </row>
        <row r="709">
          <cell r="C709">
            <v>1989</v>
          </cell>
          <cell r="D709" t="str">
            <v>BRANTWOOD SCHOOL</v>
          </cell>
          <cell r="E709" t="str">
            <v>BRANTWOOD COLONY</v>
          </cell>
          <cell r="F709" t="str">
            <v>65  - 3RD STREET SW</v>
          </cell>
          <cell r="G709" t="str">
            <v>PORTAGE LA PRAIRIE</v>
          </cell>
          <cell r="H709" t="str">
            <v>Portage La Prairie</v>
          </cell>
        </row>
        <row r="710">
          <cell r="C710">
            <v>1991</v>
          </cell>
          <cell r="D710" t="str">
            <v>OTTER NELSON RIVER</v>
          </cell>
          <cell r="E710" t="str">
            <v>BOX 370</v>
          </cell>
          <cell r="F710" t="str">
            <v>CROSS LAKE EDUCATION AUTHORITY</v>
          </cell>
          <cell r="G710" t="str">
            <v>CROSS LAKE</v>
          </cell>
          <cell r="H710" t="str">
            <v>Cross Lake</v>
          </cell>
        </row>
        <row r="711">
          <cell r="C711">
            <v>1992</v>
          </cell>
          <cell r="D711" t="str">
            <v>JOSEPH TERES SCHOOL</v>
          </cell>
          <cell r="E711" t="str">
            <v>131 SANFORD FLEMING DRIVE</v>
          </cell>
          <cell r="G711" t="str">
            <v>WINNIPEG</v>
          </cell>
          <cell r="H711" t="str">
            <v>Winnipeg</v>
          </cell>
        </row>
        <row r="712">
          <cell r="C712">
            <v>1993</v>
          </cell>
          <cell r="D712" t="str">
            <v>ABRAHAM BEARDY MEMORIAL SCHOOL</v>
          </cell>
          <cell r="E712" t="str">
            <v>GENERAL DELIVERY</v>
          </cell>
          <cell r="G712" t="str">
            <v>SHAMATTAWA</v>
          </cell>
          <cell r="H712" t="str">
            <v>Shamattawa</v>
          </cell>
        </row>
        <row r="713">
          <cell r="C713">
            <v>1995</v>
          </cell>
          <cell r="D713" t="str">
            <v>LIVING HOPE SCHOOL</v>
          </cell>
          <cell r="E713" t="str">
            <v>BOX 2158</v>
          </cell>
          <cell r="G713" t="str">
            <v>NEEPAWA</v>
          </cell>
          <cell r="H713" t="str">
            <v>Neepawa</v>
          </cell>
        </row>
        <row r="714">
          <cell r="C714">
            <v>1997</v>
          </cell>
          <cell r="D714" t="str">
            <v>OHOLEI TORAH SCHOOL</v>
          </cell>
          <cell r="E714" t="str">
            <v>1845 MATHERS AVENUE</v>
          </cell>
          <cell r="G714" t="str">
            <v>WINNIPEG</v>
          </cell>
          <cell r="H714" t="str">
            <v>Winnipeg</v>
          </cell>
        </row>
        <row r="715">
          <cell r="C715">
            <v>1998</v>
          </cell>
          <cell r="D715" t="str">
            <v>LAKESIDE CHRISTIAN SCHOOL</v>
          </cell>
          <cell r="E715" t="str">
            <v>BOX 894</v>
          </cell>
          <cell r="G715" t="str">
            <v>KILLARNEY</v>
          </cell>
          <cell r="H715" t="str">
            <v>Killarney</v>
          </cell>
        </row>
        <row r="716">
          <cell r="C716">
            <v>2001</v>
          </cell>
          <cell r="D716" t="str">
            <v>KEESEEKOOWENIN SCHOOL</v>
          </cell>
          <cell r="E716" t="str">
            <v>BOX 129</v>
          </cell>
          <cell r="G716" t="str">
            <v>ELPHINSTONE</v>
          </cell>
          <cell r="H716" t="str">
            <v>Elphinstone</v>
          </cell>
        </row>
        <row r="717">
          <cell r="C717">
            <v>2003</v>
          </cell>
          <cell r="D717" t="str">
            <v>CASCADE COLONY SCHOOL</v>
          </cell>
          <cell r="E717" t="str">
            <v>BOX 420</v>
          </cell>
          <cell r="G717" t="str">
            <v>GLADSTONE</v>
          </cell>
          <cell r="H717" t="str">
            <v>Gladstone</v>
          </cell>
        </row>
        <row r="718">
          <cell r="C718">
            <v>2008</v>
          </cell>
          <cell r="D718" t="str">
            <v>ST. JAMES-ASSINIBOIA SUMMER SCHOOL</v>
          </cell>
          <cell r="E718" t="str">
            <v>ST. JAMES COLLEGIATE</v>
          </cell>
          <cell r="F718" t="str">
            <v>1900 PORTAGE AVENUE</v>
          </cell>
          <cell r="G718" t="str">
            <v>WINNIPEG</v>
          </cell>
          <cell r="H718" t="str">
            <v>Winnipeg</v>
          </cell>
        </row>
        <row r="719">
          <cell r="C719">
            <v>2009</v>
          </cell>
          <cell r="D719" t="str">
            <v>WINNIPEG S.D. SUMMER SCHOOL</v>
          </cell>
          <cell r="E719" t="str">
            <v>401 CHURCH AVENUE</v>
          </cell>
          <cell r="G719" t="str">
            <v>WINNIPEG</v>
          </cell>
          <cell r="H719" t="str">
            <v>Winnipeg</v>
          </cell>
        </row>
        <row r="720">
          <cell r="C720">
            <v>2011</v>
          </cell>
          <cell r="D720" t="str">
            <v>UNIV. OF WINNIPEG COLL. SUMMER SCHOOL</v>
          </cell>
          <cell r="E720" t="str">
            <v>2W04-515 PORTAGE AVENUE</v>
          </cell>
          <cell r="G720" t="str">
            <v>WINNIPEG</v>
          </cell>
          <cell r="H720" t="str">
            <v>Winnipeg</v>
          </cell>
        </row>
        <row r="721">
          <cell r="C721">
            <v>2013</v>
          </cell>
          <cell r="D721" t="str">
            <v>NELSON MCINTYRE COLL. SUMMER SCHOOL</v>
          </cell>
          <cell r="E721" t="str">
            <v>188 ST. MARY'S ROAD</v>
          </cell>
          <cell r="G721" t="str">
            <v>WINNIPEG</v>
          </cell>
          <cell r="H721" t="str">
            <v>Winnipeg</v>
          </cell>
        </row>
        <row r="722">
          <cell r="C722">
            <v>2018</v>
          </cell>
          <cell r="D722" t="str">
            <v>SISTER MACNAMARA SCHOOL</v>
          </cell>
          <cell r="E722" t="str">
            <v>460 SARGENT AVENUE</v>
          </cell>
          <cell r="G722" t="str">
            <v>WINNIPEG</v>
          </cell>
          <cell r="H722" t="str">
            <v>Winnipeg</v>
          </cell>
        </row>
        <row r="723">
          <cell r="C723">
            <v>2019</v>
          </cell>
          <cell r="D723" t="str">
            <v>CONSTABLE EDWARD FINNEY SCHOOL</v>
          </cell>
          <cell r="E723" t="str">
            <v>25 ANGLIA AVENUE</v>
          </cell>
          <cell r="G723" t="str">
            <v>WINNIPEG</v>
          </cell>
          <cell r="H723" t="str">
            <v>Winnipeg</v>
          </cell>
        </row>
        <row r="724">
          <cell r="C724">
            <v>2020</v>
          </cell>
          <cell r="D724" t="str">
            <v>H. S. PAUL SCHOOL</v>
          </cell>
          <cell r="E724" t="str">
            <v>160 SOUTHGLEN BOULEVARD</v>
          </cell>
          <cell r="G724" t="str">
            <v>WINNIPEG</v>
          </cell>
          <cell r="H724" t="str">
            <v>Winnipeg</v>
          </cell>
        </row>
        <row r="725">
          <cell r="C725">
            <v>2021</v>
          </cell>
          <cell r="D725" t="str">
            <v>GYPSUMVILLE SCHOOL</v>
          </cell>
          <cell r="E725" t="str">
            <v>GENERAL DELIVERY</v>
          </cell>
          <cell r="G725" t="str">
            <v>GYPSUMVILLE</v>
          </cell>
          <cell r="H725" t="str">
            <v>Gypsumville</v>
          </cell>
        </row>
        <row r="726">
          <cell r="C726">
            <v>2022</v>
          </cell>
          <cell r="D726" t="str">
            <v>LAKE ST. MARTIN SCHOOL</v>
          </cell>
          <cell r="E726" t="str">
            <v>1970 NESS</v>
          </cell>
          <cell r="G726" t="str">
            <v>WINNIPEG</v>
          </cell>
          <cell r="H726" t="str">
            <v>Winnipeg</v>
          </cell>
        </row>
        <row r="727">
          <cell r="C727">
            <v>2023</v>
          </cell>
          <cell r="D727" t="str">
            <v>SKOWNAN SCHOOL</v>
          </cell>
          <cell r="E727" t="str">
            <v>GENERAL DELIVERY</v>
          </cell>
          <cell r="G727" t="str">
            <v>SKOWNAN</v>
          </cell>
          <cell r="H727" t="str">
            <v>Skownan</v>
          </cell>
        </row>
        <row r="728">
          <cell r="C728">
            <v>2027</v>
          </cell>
          <cell r="D728" t="str">
            <v>COLLÈGE JEANNE-SAUVÉ</v>
          </cell>
          <cell r="E728" t="str">
            <v>1128 RUE DAKOTA</v>
          </cell>
          <cell r="G728" t="str">
            <v>WINNIPEG</v>
          </cell>
          <cell r="H728" t="str">
            <v>Winnipeg</v>
          </cell>
        </row>
        <row r="729">
          <cell r="C729">
            <v>2029</v>
          </cell>
          <cell r="D729" t="str">
            <v>MINNEWASTA SCHOOL</v>
          </cell>
          <cell r="E729" t="str">
            <v>1 ACADEMY DRIVE</v>
          </cell>
          <cell r="G729" t="str">
            <v>MORDEN</v>
          </cell>
          <cell r="H729" t="str">
            <v>Morden</v>
          </cell>
        </row>
        <row r="730">
          <cell r="C730">
            <v>2030</v>
          </cell>
          <cell r="D730" t="str">
            <v>LINDEN MEADOWS SCHOOL</v>
          </cell>
          <cell r="E730" t="str">
            <v>335 LINDENWOOD DRIVE EAST</v>
          </cell>
          <cell r="G730" t="str">
            <v>WINNIPEG</v>
          </cell>
          <cell r="H730" t="str">
            <v>Winnipeg</v>
          </cell>
        </row>
        <row r="731">
          <cell r="C731">
            <v>2032</v>
          </cell>
          <cell r="D731" t="str">
            <v>COLLÈGE PIERRE-ELLIOTT-TRUDEAU</v>
          </cell>
          <cell r="E731" t="str">
            <v>216 RUE REDONDA</v>
          </cell>
          <cell r="G731" t="str">
            <v>WINNIPEG</v>
          </cell>
          <cell r="H731" t="str">
            <v>Winnipeg</v>
          </cell>
        </row>
        <row r="732">
          <cell r="C732">
            <v>2033</v>
          </cell>
          <cell r="D732" t="str">
            <v>ROSEBANK COLONY SCHOOL</v>
          </cell>
          <cell r="E732" t="str">
            <v>BOX 56</v>
          </cell>
          <cell r="F732" t="str">
            <v>#3 PR 248 SOUTH</v>
          </cell>
          <cell r="G732" t="str">
            <v>ELIE</v>
          </cell>
          <cell r="H732" t="str">
            <v>Elie</v>
          </cell>
        </row>
        <row r="733">
          <cell r="C733">
            <v>2036</v>
          </cell>
          <cell r="D733" t="str">
            <v>RED SUCKER LAKE SCHOOL</v>
          </cell>
          <cell r="E733" t="str">
            <v>GENERAL DELIVERY</v>
          </cell>
          <cell r="G733" t="str">
            <v>RED SUCKER LAKE</v>
          </cell>
          <cell r="H733" t="str">
            <v>Red Sucker Lake</v>
          </cell>
        </row>
        <row r="734">
          <cell r="C734">
            <v>2037</v>
          </cell>
          <cell r="D734" t="str">
            <v>ST. THERESA POINT SCHOOL</v>
          </cell>
          <cell r="E734" t="str">
            <v>BOX 670</v>
          </cell>
          <cell r="G734" t="str">
            <v>ST. THERESA POINT</v>
          </cell>
          <cell r="H734" t="str">
            <v>St. Theresa Point</v>
          </cell>
        </row>
        <row r="735">
          <cell r="C735">
            <v>2038</v>
          </cell>
          <cell r="D735" t="str">
            <v>CHIEF SAM COOK MAHMUWEE EDUCATION CENTRE</v>
          </cell>
          <cell r="E735" t="str">
            <v>GENERAL DELIVERY</v>
          </cell>
          <cell r="G735" t="str">
            <v>SPLIT LAKE</v>
          </cell>
          <cell r="H735" t="str">
            <v>Split Lake</v>
          </cell>
        </row>
        <row r="736">
          <cell r="C736">
            <v>2039</v>
          </cell>
          <cell r="D736" t="str">
            <v>PRINCE CHARLES EDU. RESOURCE CENTRE</v>
          </cell>
          <cell r="E736" t="str">
            <v>1075 WELLINGTON AVENUE</v>
          </cell>
          <cell r="G736" t="str">
            <v>WINNIPEG</v>
          </cell>
          <cell r="H736" t="str">
            <v>Winnipeg</v>
          </cell>
        </row>
        <row r="737">
          <cell r="C737">
            <v>2040</v>
          </cell>
          <cell r="D737" t="str">
            <v>NORQUAY COLONY SCHOOL</v>
          </cell>
          <cell r="E737" t="str">
            <v>C/O PORTAGE LA PRARIE SD</v>
          </cell>
          <cell r="F737" t="str">
            <v>65 -3RD STREET SW</v>
          </cell>
          <cell r="G737" t="str">
            <v>PORTAGE LA PRAIRIE</v>
          </cell>
          <cell r="H737" t="str">
            <v>Portage La Prairie</v>
          </cell>
        </row>
        <row r="738">
          <cell r="C738">
            <v>2042</v>
          </cell>
          <cell r="D738" t="str">
            <v>MONTESSORI LEARNING CENTRES INC.</v>
          </cell>
          <cell r="E738" t="str">
            <v>170 ASHLAND AVENUE</v>
          </cell>
          <cell r="G738" t="str">
            <v>WINNIPEG</v>
          </cell>
          <cell r="H738" t="str">
            <v>Winnipeg</v>
          </cell>
        </row>
        <row r="739">
          <cell r="C739">
            <v>2045</v>
          </cell>
          <cell r="D739" t="str">
            <v>STARLITE COLONY SCHOOL</v>
          </cell>
          <cell r="E739" t="str">
            <v>BOX 56</v>
          </cell>
          <cell r="F739" t="str">
            <v>#3 PR 248 SOUTH</v>
          </cell>
          <cell r="G739" t="str">
            <v>ELIE</v>
          </cell>
          <cell r="H739" t="str">
            <v>Elie</v>
          </cell>
        </row>
        <row r="740">
          <cell r="C740">
            <v>2047</v>
          </cell>
          <cell r="D740" t="str">
            <v>KAMSLEY SCHOOL</v>
          </cell>
          <cell r="E740" t="str">
            <v>BOX 403</v>
          </cell>
          <cell r="G740" t="str">
            <v>N.-D.-DE-LOURDES</v>
          </cell>
          <cell r="H740" t="str">
            <v>N.-D.-De-Lourdes</v>
          </cell>
        </row>
        <row r="741">
          <cell r="C741">
            <v>2048</v>
          </cell>
          <cell r="D741" t="str">
            <v>WAVERLY PARK SCHOOL</v>
          </cell>
          <cell r="E741" t="str">
            <v>3800 PARK AVENUE</v>
          </cell>
          <cell r="G741" t="str">
            <v>BRANDON</v>
          </cell>
          <cell r="H741" t="str">
            <v>Brandon</v>
          </cell>
        </row>
        <row r="742">
          <cell r="C742">
            <v>2049</v>
          </cell>
          <cell r="D742" t="str">
            <v>GREEN ACRES COLONY SCHOOL</v>
          </cell>
          <cell r="E742" t="str">
            <v>BOX 190</v>
          </cell>
          <cell r="G742" t="str">
            <v>WAWANESA</v>
          </cell>
          <cell r="H742" t="str">
            <v>Wawanesa</v>
          </cell>
        </row>
        <row r="743">
          <cell r="C743">
            <v>2050</v>
          </cell>
          <cell r="D743" t="str">
            <v>CHILDREN OF THE EARTH HIGH SCHOOL</v>
          </cell>
          <cell r="E743" t="str">
            <v>100 SALTER STREET</v>
          </cell>
          <cell r="G743" t="str">
            <v>WINNIPEG</v>
          </cell>
          <cell r="H743" t="str">
            <v>Winnipeg</v>
          </cell>
        </row>
        <row r="744">
          <cell r="C744">
            <v>2051</v>
          </cell>
          <cell r="D744" t="str">
            <v>LANDMARK ELEMENTARY SCHOOL</v>
          </cell>
          <cell r="E744" t="str">
            <v>PO BOX 260</v>
          </cell>
          <cell r="G744" t="str">
            <v>LANDMARK</v>
          </cell>
          <cell r="H744" t="str">
            <v>Landmark</v>
          </cell>
        </row>
        <row r="745">
          <cell r="C745">
            <v>2052</v>
          </cell>
          <cell r="D745" t="str">
            <v>ALBRIGHT SCHOOL</v>
          </cell>
          <cell r="E745" t="str">
            <v>OAK BLUFF COLONY</v>
          </cell>
          <cell r="F745" t="str">
            <v>BOX 819</v>
          </cell>
          <cell r="G745" t="str">
            <v>MORRIS</v>
          </cell>
          <cell r="H745" t="str">
            <v>Morris</v>
          </cell>
        </row>
        <row r="746">
          <cell r="C746">
            <v>2053</v>
          </cell>
          <cell r="D746" t="str">
            <v>PARKLAND ELEMENTARY SCHOOL</v>
          </cell>
          <cell r="E746" t="str">
            <v>1100 ROBLIN BLVD</v>
          </cell>
          <cell r="G746" t="str">
            <v>WINKLER</v>
          </cell>
          <cell r="H746" t="str">
            <v>Winkler</v>
          </cell>
        </row>
        <row r="747">
          <cell r="C747">
            <v>2054</v>
          </cell>
          <cell r="D747" t="str">
            <v>KISTIGANWACHEENG ELEMENTARY SCHOOL</v>
          </cell>
          <cell r="E747" t="str">
            <v>GENERAL DELIVERY</v>
          </cell>
          <cell r="G747" t="str">
            <v>ISLAND LAKE</v>
          </cell>
          <cell r="H747" t="str">
            <v>Island Lake</v>
          </cell>
        </row>
        <row r="748">
          <cell r="C748">
            <v>2055</v>
          </cell>
          <cell r="D748" t="str">
            <v>CARTWRIGHT COMMUNITY INDEPENDENT SCH.</v>
          </cell>
          <cell r="E748" t="str">
            <v>BOX 439</v>
          </cell>
          <cell r="G748" t="str">
            <v>CARTWRIGHT</v>
          </cell>
          <cell r="H748" t="str">
            <v>Cartwright</v>
          </cell>
        </row>
        <row r="749">
          <cell r="C749">
            <v>2056</v>
          </cell>
          <cell r="D749" t="str">
            <v>VALLEY MENNONITE ACADEMY</v>
          </cell>
          <cell r="E749" t="str">
            <v>BOX 139 GRP 7 RR 1</v>
          </cell>
          <cell r="G749" t="str">
            <v>WINKLER</v>
          </cell>
          <cell r="H749" t="str">
            <v>Winkler</v>
          </cell>
        </row>
        <row r="750">
          <cell r="C750">
            <v>2057</v>
          </cell>
          <cell r="D750" t="str">
            <v>MENNONITE CHRISTIAN ACADEMY</v>
          </cell>
          <cell r="E750" t="str">
            <v>BOX 149</v>
          </cell>
          <cell r="G750" t="str">
            <v>GRUNTHAL</v>
          </cell>
          <cell r="H750" t="str">
            <v>Grunthal</v>
          </cell>
        </row>
        <row r="751">
          <cell r="C751">
            <v>2060</v>
          </cell>
          <cell r="D751" t="str">
            <v>DONALD AHMO SCHOOL</v>
          </cell>
          <cell r="E751" t="str">
            <v>GENERAL DELIVERY</v>
          </cell>
          <cell r="G751" t="str">
            <v>CRANE RIVER</v>
          </cell>
          <cell r="H751" t="str">
            <v>Crane River</v>
          </cell>
        </row>
        <row r="752">
          <cell r="C752">
            <v>2062</v>
          </cell>
          <cell r="D752" t="str">
            <v>HIGHBURY SCHOOL</v>
          </cell>
          <cell r="E752" t="str">
            <v>99 HIGHBURY ROAD</v>
          </cell>
          <cell r="G752" t="str">
            <v>WINNIPEG</v>
          </cell>
          <cell r="H752" t="str">
            <v>Winnipeg</v>
          </cell>
        </row>
        <row r="753">
          <cell r="C753">
            <v>2063</v>
          </cell>
          <cell r="D753" t="str">
            <v>WESTROC SCHOOL</v>
          </cell>
          <cell r="E753" t="str">
            <v>C/O PORTAGE LA PRAIRIE SD</v>
          </cell>
          <cell r="F753" t="str">
            <v>65 -3RD STREET SW</v>
          </cell>
          <cell r="G753" t="str">
            <v>PORTAGE LA PRAIRIE</v>
          </cell>
          <cell r="H753" t="str">
            <v>Portage La Prairie</v>
          </cell>
        </row>
        <row r="754">
          <cell r="C754">
            <v>2064</v>
          </cell>
          <cell r="D754" t="str">
            <v>ÉCOLE LEILA NORTH COMMUNITY SCHOOL</v>
          </cell>
          <cell r="E754" t="str">
            <v>20 ALLAN BLYE DRIVE</v>
          </cell>
          <cell r="G754" t="str">
            <v>WINNIPEG</v>
          </cell>
          <cell r="H754" t="str">
            <v>Winnipeg</v>
          </cell>
        </row>
        <row r="755">
          <cell r="C755">
            <v>2065</v>
          </cell>
          <cell r="D755" t="str">
            <v>WHYTE RIDGE ELEMENTARY</v>
          </cell>
          <cell r="E755" t="str">
            <v>400 SCURFIELD BOULEVARD</v>
          </cell>
          <cell r="G755" t="str">
            <v>WINNIPEG</v>
          </cell>
          <cell r="H755" t="str">
            <v>Winnipeg</v>
          </cell>
        </row>
        <row r="756">
          <cell r="C756">
            <v>2067</v>
          </cell>
          <cell r="D756" t="str">
            <v>GEORGE KNOTT SCHOOL</v>
          </cell>
          <cell r="E756" t="str">
            <v>GENERAL DELIVERY</v>
          </cell>
          <cell r="G756" t="str">
            <v>WAASAGOMACH</v>
          </cell>
          <cell r="H756" t="str">
            <v>Waasagomach</v>
          </cell>
        </row>
        <row r="757">
          <cell r="C757">
            <v>2069</v>
          </cell>
          <cell r="D757" t="str">
            <v>BORDER VIEW CHRISTIAN DAY SCHOOL</v>
          </cell>
          <cell r="E757" t="str">
            <v>BOX 103</v>
          </cell>
          <cell r="G757" t="str">
            <v>STUARTBURN</v>
          </cell>
          <cell r="H757" t="str">
            <v>Stuartburn</v>
          </cell>
        </row>
        <row r="758">
          <cell r="C758">
            <v>2070</v>
          </cell>
          <cell r="D758" t="str">
            <v>SERGEANT TOMMY PRINCE SCHOOL</v>
          </cell>
          <cell r="E758" t="str">
            <v>GENERAL DELIVERY</v>
          </cell>
          <cell r="G758" t="str">
            <v>SCANTERBURY</v>
          </cell>
          <cell r="H758" t="str">
            <v>Scanterbury</v>
          </cell>
        </row>
        <row r="759">
          <cell r="C759">
            <v>2071</v>
          </cell>
          <cell r="D759" t="str">
            <v>SKY VIEW SCHOOL</v>
          </cell>
          <cell r="E759" t="str">
            <v>BOX 56</v>
          </cell>
          <cell r="F759" t="str">
            <v>#3 PR 248 SOUTH</v>
          </cell>
          <cell r="G759" t="str">
            <v>ELIE</v>
          </cell>
          <cell r="H759" t="str">
            <v>Elie</v>
          </cell>
        </row>
        <row r="760">
          <cell r="C760">
            <v>2072</v>
          </cell>
          <cell r="D760" t="str">
            <v>CARTWRIGHT SCHOOL</v>
          </cell>
          <cell r="E760" t="str">
            <v>GENERAL DELIVERY</v>
          </cell>
          <cell r="G760" t="str">
            <v>CARTWRIGHT</v>
          </cell>
          <cell r="H760" t="str">
            <v>Cartwright</v>
          </cell>
        </row>
        <row r="761">
          <cell r="C761">
            <v>2073</v>
          </cell>
          <cell r="D761" t="str">
            <v>WILLOW CREEK COLONY SCHOOL</v>
          </cell>
          <cell r="E761" t="str">
            <v>BOX 307</v>
          </cell>
          <cell r="F761" t="str">
            <v>WILLOW CREEK COLONY</v>
          </cell>
          <cell r="G761" t="str">
            <v>CARTWRIGHT</v>
          </cell>
          <cell r="H761" t="str">
            <v>Cartwright</v>
          </cell>
        </row>
        <row r="762">
          <cell r="C762">
            <v>2076</v>
          </cell>
          <cell r="D762" t="str">
            <v>COLLÈGE CHURCHILL</v>
          </cell>
          <cell r="E762" t="str">
            <v>510 RUE HAY</v>
          </cell>
          <cell r="G762" t="str">
            <v>WINNIPEG</v>
          </cell>
          <cell r="H762" t="str">
            <v>Winnipeg</v>
          </cell>
        </row>
        <row r="763">
          <cell r="C763">
            <v>2077</v>
          </cell>
          <cell r="D763" t="str">
            <v>PRAIRIE ROSE ELEMENTARY SCHOOL</v>
          </cell>
          <cell r="E763" t="str">
            <v>105 LUCAS AVENUE</v>
          </cell>
          <cell r="G763" t="str">
            <v>WINNIPEG</v>
          </cell>
          <cell r="H763" t="str">
            <v>Winnipeg</v>
          </cell>
        </row>
        <row r="764">
          <cell r="C764">
            <v>2078</v>
          </cell>
          <cell r="D764" t="str">
            <v>ÉCOLE COMMUNAUTAIRE AURÈLE-LEMOINE</v>
          </cell>
          <cell r="E764" t="str">
            <v>CASE POSTALE 900</v>
          </cell>
          <cell r="F764" t="str">
            <v>446, CHEMIN VETERAN MEMORIAL</v>
          </cell>
          <cell r="G764" t="str">
            <v>SAINT-LAURENT</v>
          </cell>
          <cell r="H764" t="str">
            <v>Saint-Laurent</v>
          </cell>
        </row>
        <row r="765">
          <cell r="C765">
            <v>2079</v>
          </cell>
          <cell r="D765" t="str">
            <v>NIJI MAHKWA SCHOOL</v>
          </cell>
          <cell r="E765" t="str">
            <v>450 FLORA AVENUE</v>
          </cell>
          <cell r="G765" t="str">
            <v>WINNIPEG</v>
          </cell>
          <cell r="H765" t="str">
            <v>Winnipeg</v>
          </cell>
        </row>
        <row r="766">
          <cell r="C766">
            <v>2080</v>
          </cell>
          <cell r="D766" t="str">
            <v>GOD'S LAKE NARROWS FIRST NATION SCHOOL</v>
          </cell>
          <cell r="E766" t="str">
            <v>GENERAL DELIVERY</v>
          </cell>
          <cell r="G766" t="str">
            <v>GOD'S LAKE NARROWS</v>
          </cell>
          <cell r="H766" t="str">
            <v>God's Lake Narrows</v>
          </cell>
        </row>
        <row r="767">
          <cell r="C767">
            <v>2081</v>
          </cell>
          <cell r="D767" t="str">
            <v>OXFORD HOUSE ELEMENTARY SCHOOL</v>
          </cell>
          <cell r="E767" t="str">
            <v>GENERAL DELIVERY</v>
          </cell>
          <cell r="G767" t="str">
            <v>OXFORD HOUSE</v>
          </cell>
          <cell r="H767" t="str">
            <v>Oxford House</v>
          </cell>
        </row>
        <row r="768">
          <cell r="C768">
            <v>2082</v>
          </cell>
          <cell r="D768" t="str">
            <v>FOX LAKE NATIVE SPIRITUAL SCHOOL</v>
          </cell>
          <cell r="E768" t="str">
            <v>P.O. BOX 279</v>
          </cell>
          <cell r="G768" t="str">
            <v>GILLAM</v>
          </cell>
          <cell r="H768" t="str">
            <v>Gillam</v>
          </cell>
        </row>
        <row r="769">
          <cell r="C769">
            <v>2083</v>
          </cell>
          <cell r="D769" t="str">
            <v>ÉCOLE BONAVENTURE</v>
          </cell>
          <cell r="E769" t="str">
            <v>516A AVENUE STANLEY</v>
          </cell>
          <cell r="G769" t="str">
            <v>SELKIRK</v>
          </cell>
          <cell r="H769" t="str">
            <v>Selkirk</v>
          </cell>
        </row>
        <row r="770">
          <cell r="C770">
            <v>2084</v>
          </cell>
          <cell r="D770" t="str">
            <v>SHADY LANE SCHOOL</v>
          </cell>
          <cell r="E770" t="str">
            <v>BOX 26</v>
          </cell>
          <cell r="G770" t="str">
            <v>TREHERNE</v>
          </cell>
          <cell r="H770" t="str">
            <v>Treherne</v>
          </cell>
        </row>
        <row r="771">
          <cell r="C771">
            <v>2085</v>
          </cell>
          <cell r="D771" t="str">
            <v>MANY FACES EDUCATION CENTRE</v>
          </cell>
          <cell r="E771" t="str">
            <v>115 GREEN STREET</v>
          </cell>
          <cell r="G771" t="str">
            <v>FLIN FLON</v>
          </cell>
          <cell r="H771" t="str">
            <v>Flin Flon</v>
          </cell>
        </row>
        <row r="772">
          <cell r="C772">
            <v>2086</v>
          </cell>
          <cell r="D772" t="str">
            <v>BLUE CLAY COLONY SCHOOL</v>
          </cell>
          <cell r="E772" t="str">
            <v>BOX 220</v>
          </cell>
          <cell r="G772" t="str">
            <v>DOMINION CITY</v>
          </cell>
          <cell r="H772" t="str">
            <v>Dominion City</v>
          </cell>
        </row>
        <row r="773">
          <cell r="C773">
            <v>2087</v>
          </cell>
          <cell r="D773" t="str">
            <v>ÉCOLE HÉRITAGE IMMERSION</v>
          </cell>
          <cell r="E773" t="str">
            <v>CASE POSTALE 489</v>
          </cell>
          <cell r="G773" t="str">
            <v>ST. PIERRE-JOLYS</v>
          </cell>
          <cell r="H773" t="str">
            <v>St. Pierre-Jolys</v>
          </cell>
        </row>
        <row r="774">
          <cell r="C774">
            <v>2088</v>
          </cell>
          <cell r="D774" t="str">
            <v>WHISTLING WIND SCHOOL</v>
          </cell>
          <cell r="E774" t="str">
            <v>BOX 249</v>
          </cell>
          <cell r="G774" t="str">
            <v>GLENBORO</v>
          </cell>
          <cell r="H774" t="str">
            <v>Glenboro</v>
          </cell>
        </row>
        <row r="775">
          <cell r="C775">
            <v>2089</v>
          </cell>
          <cell r="D775" t="str">
            <v>STE. ANNE COLLEGIATE</v>
          </cell>
          <cell r="E775" t="str">
            <v>197 ST. ALPHONSE AVENUE</v>
          </cell>
          <cell r="G775" t="str">
            <v>STE ANNE</v>
          </cell>
          <cell r="H775" t="str">
            <v>Ste Anne</v>
          </cell>
        </row>
        <row r="776">
          <cell r="C776">
            <v>2090</v>
          </cell>
          <cell r="D776" t="str">
            <v>CHIEF CHARLES THOMAS AUDY MEMORIAL SCH.</v>
          </cell>
          <cell r="E776" t="str">
            <v>BOX 307</v>
          </cell>
          <cell r="G776" t="str">
            <v>BIRCH RIVER</v>
          </cell>
          <cell r="H776" t="str">
            <v>Birch River</v>
          </cell>
        </row>
        <row r="777">
          <cell r="C777">
            <v>2091</v>
          </cell>
          <cell r="D777" t="str">
            <v>ÉCOLE COMMUNAUTAIRE SAINT-GEORGES</v>
          </cell>
          <cell r="E777" t="str">
            <v>CASE POSTALE 159</v>
          </cell>
          <cell r="F777" t="str">
            <v>14 BAIE CARON NORD</v>
          </cell>
          <cell r="G777" t="str">
            <v>SAINT-GEORGES</v>
          </cell>
          <cell r="H777" t="str">
            <v>Saint-Georges</v>
          </cell>
        </row>
        <row r="778">
          <cell r="C778">
            <v>2092</v>
          </cell>
          <cell r="D778" t="str">
            <v>GARDEN HILL FIRST NATIONS HIGH SCHOOL</v>
          </cell>
          <cell r="E778" t="str">
            <v>GENERAL DELIVERY</v>
          </cell>
          <cell r="G778" t="str">
            <v>ISLAND LAKE</v>
          </cell>
          <cell r="H778" t="str">
            <v>Island Lake</v>
          </cell>
        </row>
        <row r="779">
          <cell r="C779">
            <v>2093</v>
          </cell>
          <cell r="D779" t="str">
            <v>WINNIPEG MONTESSORI SCHOOL INC.</v>
          </cell>
          <cell r="E779" t="str">
            <v>1525 WILSON PLACE</v>
          </cell>
          <cell r="G779" t="str">
            <v>WINNIPEG</v>
          </cell>
          <cell r="H779" t="str">
            <v>Winnipeg</v>
          </cell>
        </row>
        <row r="780">
          <cell r="C780">
            <v>2096</v>
          </cell>
          <cell r="D780" t="str">
            <v>ÉCOLE RIVERBEND COMMUNITY SCHOOL</v>
          </cell>
          <cell r="E780" t="str">
            <v>123 RED RIVER BOULEVARD WEST</v>
          </cell>
          <cell r="G780" t="str">
            <v>WINNIPEG</v>
          </cell>
          <cell r="H780" t="str">
            <v>Winnipeg</v>
          </cell>
        </row>
        <row r="781">
          <cell r="C781">
            <v>2097</v>
          </cell>
          <cell r="D781" t="str">
            <v>MIKISEW MIDDLE SCHOOL</v>
          </cell>
          <cell r="E781" t="str">
            <v>BOX 128</v>
          </cell>
          <cell r="G781" t="str">
            <v>CROSS LAKE</v>
          </cell>
          <cell r="H781" t="str">
            <v>Cross Lake</v>
          </cell>
        </row>
        <row r="782">
          <cell r="C782">
            <v>2098</v>
          </cell>
          <cell r="D782" t="str">
            <v>FAIRWAY COLONY SCHOOL</v>
          </cell>
          <cell r="E782" t="str">
            <v>P.O.BOX 330</v>
          </cell>
          <cell r="G782" t="str">
            <v>DOUGLAS</v>
          </cell>
          <cell r="H782" t="str">
            <v>Douglas</v>
          </cell>
        </row>
        <row r="783">
          <cell r="C783">
            <v>2099</v>
          </cell>
          <cell r="D783" t="str">
            <v>SEVEN OAKS S.D. SUMMER SCHOOL</v>
          </cell>
          <cell r="E783" t="str">
            <v>C/O MAPLES COLL.  I.T. CENTRE</v>
          </cell>
          <cell r="F783" t="str">
            <v>2ND FLOOR-1330 JEFFERSON AVE.</v>
          </cell>
          <cell r="G783" t="str">
            <v>WINNIPEG</v>
          </cell>
          <cell r="H783" t="str">
            <v>Winnipeg</v>
          </cell>
        </row>
        <row r="784">
          <cell r="C784">
            <v>2100</v>
          </cell>
          <cell r="D784" t="str">
            <v>ÉCOLE JULIE-RIEL</v>
          </cell>
          <cell r="E784" t="str">
            <v>316 RUE ASHWORTH</v>
          </cell>
          <cell r="G784" t="str">
            <v>WINNIPEG</v>
          </cell>
          <cell r="H784" t="str">
            <v>Winnipeg</v>
          </cell>
        </row>
        <row r="785">
          <cell r="C785">
            <v>2101</v>
          </cell>
          <cell r="D785" t="str">
            <v>NEIL DENNIS KEMATCH MEMORIAL SCHOOL</v>
          </cell>
          <cell r="E785" t="str">
            <v>GENERAL DELIVERY</v>
          </cell>
          <cell r="G785" t="str">
            <v>PELICAN RAPIDS</v>
          </cell>
          <cell r="H785" t="str">
            <v>Pelican Rapids</v>
          </cell>
        </row>
        <row r="786">
          <cell r="C786">
            <v>2102</v>
          </cell>
          <cell r="D786" t="str">
            <v>BEAUTIFUL SAVIOR LUTHERAN SCHOOL</v>
          </cell>
          <cell r="E786" t="str">
            <v>52 BIRCHDALE AVE.</v>
          </cell>
          <cell r="G786" t="str">
            <v>WINNIPEG</v>
          </cell>
          <cell r="H786" t="str">
            <v>Winnipeg</v>
          </cell>
        </row>
        <row r="787">
          <cell r="C787">
            <v>2104</v>
          </cell>
          <cell r="D787" t="str">
            <v>ÉCOLE JOURS DE PLAINE</v>
          </cell>
          <cell r="E787" t="str">
            <v>CASE POSTALE 135</v>
          </cell>
          <cell r="F787" t="str">
            <v>283 - ROUTE PROV. 480</v>
          </cell>
          <cell r="G787" t="str">
            <v>LAURIER</v>
          </cell>
          <cell r="H787" t="str">
            <v>Laurier</v>
          </cell>
        </row>
        <row r="788">
          <cell r="C788">
            <v>2105</v>
          </cell>
          <cell r="D788" t="str">
            <v>ODANAH COLONY SCHOOL</v>
          </cell>
          <cell r="E788" t="str">
            <v>BOX 990</v>
          </cell>
          <cell r="G788" t="str">
            <v>MINNEDOSA</v>
          </cell>
          <cell r="H788" t="str">
            <v>Minnedosa</v>
          </cell>
        </row>
        <row r="789">
          <cell r="C789">
            <v>2106</v>
          </cell>
          <cell r="D789" t="str">
            <v>HEARTLAND COLONY SCHOOL</v>
          </cell>
          <cell r="E789" t="str">
            <v>BOX 38</v>
          </cell>
          <cell r="G789" t="str">
            <v>HAZELRIDGE</v>
          </cell>
          <cell r="H789" t="str">
            <v>Hazelridge</v>
          </cell>
        </row>
        <row r="790">
          <cell r="C790">
            <v>2107</v>
          </cell>
          <cell r="D790" t="str">
            <v>GEORGE WATERS MIDDLE SCHOOL</v>
          </cell>
          <cell r="E790" t="str">
            <v>190 FERRY ROAD</v>
          </cell>
          <cell r="G790" t="str">
            <v>WINNIPEG</v>
          </cell>
          <cell r="H790" t="str">
            <v>Winnipeg</v>
          </cell>
        </row>
        <row r="791">
          <cell r="C791">
            <v>2108</v>
          </cell>
          <cell r="D791" t="str">
            <v>GRACE VALLEY MENNONITE ACADEMY</v>
          </cell>
          <cell r="E791" t="str">
            <v>BOX 839</v>
          </cell>
          <cell r="G791" t="str">
            <v>WINKLER</v>
          </cell>
          <cell r="H791" t="str">
            <v>Winkler</v>
          </cell>
        </row>
        <row r="792">
          <cell r="C792">
            <v>2109</v>
          </cell>
          <cell r="D792" t="str">
            <v>ST. AIDAN'S CHRISTIAN SCHOOL</v>
          </cell>
          <cell r="E792" t="str">
            <v>418 ABERDEEN AVENUE</v>
          </cell>
          <cell r="G792" t="str">
            <v>WINNIPEG</v>
          </cell>
          <cell r="H792" t="str">
            <v>Winnipeg</v>
          </cell>
        </row>
        <row r="793">
          <cell r="C793">
            <v>2110</v>
          </cell>
          <cell r="D793" t="str">
            <v>WAMBDI IYOTAKA SCHOOL</v>
          </cell>
          <cell r="E793" t="str">
            <v>BOX 146</v>
          </cell>
          <cell r="G793" t="str">
            <v>PIPESTONE</v>
          </cell>
          <cell r="H793" t="str">
            <v>Pipestone</v>
          </cell>
        </row>
        <row r="794">
          <cell r="C794">
            <v>2111</v>
          </cell>
          <cell r="D794" t="str">
            <v>NETLEY SCHOOL</v>
          </cell>
          <cell r="E794" t="str">
            <v>BOX 100</v>
          </cell>
          <cell r="G794" t="str">
            <v>PETERSFIELD</v>
          </cell>
          <cell r="H794" t="str">
            <v>Petersfield</v>
          </cell>
        </row>
        <row r="795">
          <cell r="C795">
            <v>2112</v>
          </cell>
          <cell r="D795" t="str">
            <v>DISTANCE LEARNING UNIT</v>
          </cell>
          <cell r="E795" t="str">
            <v>MAIN PLAZA</v>
          </cell>
          <cell r="F795" t="str">
            <v>555 MAIN STREET</v>
          </cell>
          <cell r="G795" t="str">
            <v>WINKLER</v>
          </cell>
          <cell r="H795" t="str">
            <v>Winkler</v>
          </cell>
        </row>
        <row r="796">
          <cell r="C796">
            <v>2113</v>
          </cell>
          <cell r="D796" t="str">
            <v>PRAIRIE BLOSSOM SCHOOL</v>
          </cell>
          <cell r="E796" t="str">
            <v>GENERAL DELIVERY</v>
          </cell>
          <cell r="G796" t="str">
            <v>BALMORAL</v>
          </cell>
          <cell r="H796" t="str">
            <v>Balmoral</v>
          </cell>
        </row>
        <row r="797">
          <cell r="C797">
            <v>2114</v>
          </cell>
          <cell r="D797" t="str">
            <v>ALHIJRA ISLAMIC SCHOOL</v>
          </cell>
          <cell r="E797" t="str">
            <v>410 DESALABERRY AVENUE</v>
          </cell>
          <cell r="G797" t="str">
            <v>WINNIPEG</v>
          </cell>
          <cell r="H797" t="str">
            <v>Winnipeg</v>
          </cell>
        </row>
        <row r="798">
          <cell r="C798">
            <v>2115</v>
          </cell>
          <cell r="D798" t="str">
            <v>LA BARRIERE CROSSINGS SCHOOL</v>
          </cell>
          <cell r="E798" t="str">
            <v>245 LEMAIRE STREET</v>
          </cell>
          <cell r="G798" t="str">
            <v>ST. NORBERT</v>
          </cell>
          <cell r="H798" t="str">
            <v>St. Norbert</v>
          </cell>
        </row>
        <row r="799">
          <cell r="C799">
            <v>2116</v>
          </cell>
          <cell r="D799" t="str">
            <v>ASHERN EARLY YEARS SCHOOL</v>
          </cell>
          <cell r="E799" t="str">
            <v>BOX 1400</v>
          </cell>
          <cell r="G799" t="str">
            <v>ASHERN</v>
          </cell>
          <cell r="H799" t="str">
            <v>Ashern</v>
          </cell>
        </row>
        <row r="800">
          <cell r="C800">
            <v>2117</v>
          </cell>
          <cell r="D800" t="str">
            <v>H. B. COMMUNITY SCHOOL</v>
          </cell>
          <cell r="E800" t="str">
            <v>BOX 40</v>
          </cell>
          <cell r="G800" t="str">
            <v>MACGREGOR</v>
          </cell>
          <cell r="H800" t="str">
            <v>McGregor</v>
          </cell>
        </row>
        <row r="801">
          <cell r="C801">
            <v>2118</v>
          </cell>
          <cell r="D801" t="str">
            <v>MINISTIC SCHOOL</v>
          </cell>
          <cell r="E801" t="str">
            <v>GENERAL DELIVERY</v>
          </cell>
          <cell r="G801" t="str">
            <v>GOD'S LAKE NARROWS</v>
          </cell>
          <cell r="H801" t="str">
            <v>God's Lake Narrows</v>
          </cell>
        </row>
        <row r="802">
          <cell r="C802">
            <v>2119</v>
          </cell>
          <cell r="D802" t="str">
            <v>SOUTHEAST COLLEGIATE</v>
          </cell>
          <cell r="E802" t="str">
            <v>1301 LEE BLVD.</v>
          </cell>
          <cell r="G802" t="str">
            <v>WINNIPEG</v>
          </cell>
          <cell r="H802" t="str">
            <v>Winnipeg</v>
          </cell>
        </row>
        <row r="803">
          <cell r="C803">
            <v>2121</v>
          </cell>
          <cell r="D803" t="str">
            <v>BOUNDARY LANE COLONY SCHOOL</v>
          </cell>
          <cell r="E803" t="str">
            <v>BOX 164</v>
          </cell>
          <cell r="G803" t="str">
            <v>ELKHORN</v>
          </cell>
          <cell r="H803" t="str">
            <v>Elkhorn</v>
          </cell>
        </row>
        <row r="804">
          <cell r="C804">
            <v>2122</v>
          </cell>
          <cell r="D804" t="str">
            <v>PINELAND COLONY SCHOOL</v>
          </cell>
          <cell r="E804" t="str">
            <v>BOX 39</v>
          </cell>
          <cell r="G804" t="str">
            <v>PINEY</v>
          </cell>
          <cell r="H804" t="str">
            <v>Piney</v>
          </cell>
        </row>
        <row r="805">
          <cell r="C805">
            <v>2123</v>
          </cell>
          <cell r="D805" t="str">
            <v>RIDGEVILLE COLONY SCHOOL</v>
          </cell>
          <cell r="E805" t="str">
            <v>BOX 10</v>
          </cell>
          <cell r="G805" t="str">
            <v>DOMINION CITY</v>
          </cell>
          <cell r="H805" t="str">
            <v>Dominion City</v>
          </cell>
        </row>
        <row r="806">
          <cell r="C806">
            <v>2126</v>
          </cell>
          <cell r="D806" t="str">
            <v>ÉCOLE SEVEN OAKS MIDDLE SCHOOL</v>
          </cell>
          <cell r="E806" t="str">
            <v>800 SALTER STREET</v>
          </cell>
          <cell r="G806" t="str">
            <v>WINNIPEG</v>
          </cell>
          <cell r="H806" t="str">
            <v>Winnipeg</v>
          </cell>
        </row>
        <row r="807">
          <cell r="C807">
            <v>2127</v>
          </cell>
          <cell r="D807" t="str">
            <v>TWILIGHT COLONY SCHOOL</v>
          </cell>
          <cell r="E807" t="str">
            <v>BOX 2380</v>
          </cell>
          <cell r="G807" t="str">
            <v>NEEPAWA</v>
          </cell>
          <cell r="H807" t="str">
            <v>Neepawa</v>
          </cell>
        </row>
        <row r="808">
          <cell r="C808">
            <v>2128</v>
          </cell>
          <cell r="D808" t="str">
            <v>SUNFLOWER VALLEY CHRISTIAN SCHOOL</v>
          </cell>
          <cell r="E808" t="str">
            <v>BOX 2484</v>
          </cell>
          <cell r="G808" t="str">
            <v>ALTONA</v>
          </cell>
          <cell r="H808" t="str">
            <v>Altona</v>
          </cell>
        </row>
        <row r="809">
          <cell r="C809">
            <v>2132</v>
          </cell>
          <cell r="D809" t="str">
            <v>HENRY G. IZATT MIDDLE SCHOOL</v>
          </cell>
          <cell r="E809" t="str">
            <v>960 SCURFIELD BLVD.</v>
          </cell>
          <cell r="G809" t="str">
            <v>WINNIPEG</v>
          </cell>
          <cell r="H809" t="str">
            <v>Winnipeg</v>
          </cell>
        </row>
        <row r="810">
          <cell r="C810">
            <v>2133</v>
          </cell>
          <cell r="D810" t="str">
            <v>RIVERTON EARLY MIDDLE YEARS SCHOOL</v>
          </cell>
          <cell r="E810" t="str">
            <v>BOX 280</v>
          </cell>
          <cell r="G810" t="str">
            <v>RIVERTON</v>
          </cell>
          <cell r="H810" t="str">
            <v>Riverton</v>
          </cell>
        </row>
        <row r="811">
          <cell r="C811">
            <v>2134</v>
          </cell>
          <cell r="D811" t="str">
            <v>NORTHERN BREEZE COLONY SCHOOL</v>
          </cell>
          <cell r="E811" t="str">
            <v>C/O PORTAGE LA PRAIRIE SD</v>
          </cell>
          <cell r="F811" t="str">
            <v>65 -3RD STREET SW</v>
          </cell>
          <cell r="G811" t="str">
            <v>PORTAGE LA PRAIRIE</v>
          </cell>
          <cell r="H811" t="str">
            <v>Portage La Prairie</v>
          </cell>
        </row>
        <row r="812">
          <cell r="C812">
            <v>2135</v>
          </cell>
          <cell r="D812" t="str">
            <v>'72 MEMORIAL HIGH SCHOOL</v>
          </cell>
          <cell r="E812" t="str">
            <v>GENERAL DELIVERY</v>
          </cell>
          <cell r="G812" t="str">
            <v>OXFORD HOUSE</v>
          </cell>
          <cell r="H812" t="str">
            <v>Oxford House</v>
          </cell>
        </row>
        <row r="813">
          <cell r="C813">
            <v>2136</v>
          </cell>
          <cell r="D813" t="str">
            <v>JOHN G. STEWART SCHOOL</v>
          </cell>
          <cell r="E813" t="str">
            <v>2069 HENDERSON HIGHWAY</v>
          </cell>
          <cell r="G813" t="str">
            <v>WINNIPEG</v>
          </cell>
          <cell r="H813" t="str">
            <v>Winnipeg</v>
          </cell>
        </row>
        <row r="814">
          <cell r="C814">
            <v>2138</v>
          </cell>
          <cell r="D814" t="str">
            <v>ÉCOLE LORETTE IMMERSION</v>
          </cell>
          <cell r="E814" t="str">
            <v>475 RUE SENEZ</v>
          </cell>
          <cell r="G814" t="str">
            <v>LORETTE</v>
          </cell>
          <cell r="H814" t="str">
            <v>Lorette</v>
          </cell>
        </row>
        <row r="815">
          <cell r="C815">
            <v>2139</v>
          </cell>
          <cell r="D815" t="str">
            <v>OAK RIVER COLONY SCHOOL</v>
          </cell>
          <cell r="E815" t="str">
            <v>BOX 38</v>
          </cell>
          <cell r="G815" t="str">
            <v>OAK RIVER</v>
          </cell>
          <cell r="H815" t="str">
            <v>Oak River</v>
          </cell>
        </row>
        <row r="816">
          <cell r="C816">
            <v>2140</v>
          </cell>
          <cell r="D816" t="str">
            <v>TURTLE MOUNTAIN SCH. DIV. SUMMER SCHOOL</v>
          </cell>
          <cell r="E816" t="str">
            <v>BOX 280</v>
          </cell>
          <cell r="G816" t="str">
            <v>KILLARNEY</v>
          </cell>
          <cell r="H816" t="str">
            <v>Killarney</v>
          </cell>
        </row>
        <row r="817">
          <cell r="C817">
            <v>2143</v>
          </cell>
          <cell r="D817" t="str">
            <v>MALLARD SCHOOL</v>
          </cell>
          <cell r="E817" t="str">
            <v>BOX 7, GROUP 40</v>
          </cell>
          <cell r="G817" t="str">
            <v>WARREN</v>
          </cell>
          <cell r="H817" t="str">
            <v>Warren</v>
          </cell>
        </row>
        <row r="818">
          <cell r="C818">
            <v>2145</v>
          </cell>
          <cell r="D818" t="str">
            <v>LIGHTHOUSE CHRISTIAN SCHOOL</v>
          </cell>
          <cell r="E818" t="str">
            <v>BOX 1360</v>
          </cell>
          <cell r="G818" t="str">
            <v>PORTAGE LA PRAIRIE</v>
          </cell>
          <cell r="H818" t="str">
            <v>Portage La Prairie</v>
          </cell>
        </row>
        <row r="819">
          <cell r="C819">
            <v>2146</v>
          </cell>
          <cell r="D819" t="str">
            <v>TWIN RIVERS COUNTRY SCHOOL</v>
          </cell>
          <cell r="E819" t="str">
            <v>BOX 30</v>
          </cell>
          <cell r="G819" t="str">
            <v>ELMA</v>
          </cell>
          <cell r="H819" t="str">
            <v>Elma</v>
          </cell>
        </row>
        <row r="820">
          <cell r="C820">
            <v>2147</v>
          </cell>
          <cell r="D820" t="str">
            <v>ÉCOLE COMMUNAUTAIRE GILBERT-ROSSET</v>
          </cell>
          <cell r="E820" t="str">
            <v>CASE POSTALE 147</v>
          </cell>
          <cell r="F820" t="str">
            <v>108 AVENUE BÉRIAULT</v>
          </cell>
          <cell r="G820" t="str">
            <v>SAINT-CLAUDE</v>
          </cell>
          <cell r="H820" t="str">
            <v>Saint-Claude</v>
          </cell>
        </row>
        <row r="821">
          <cell r="C821">
            <v>2150</v>
          </cell>
          <cell r="D821" t="str">
            <v>EDRANS CHRISTIAN SCHOOL</v>
          </cell>
          <cell r="E821" t="str">
            <v>BOX 1</v>
          </cell>
          <cell r="F821" t="str">
            <v>R.R. #1</v>
          </cell>
          <cell r="G821" t="str">
            <v>AUSTIN</v>
          </cell>
          <cell r="H821" t="str">
            <v>Austin</v>
          </cell>
        </row>
        <row r="822">
          <cell r="C822">
            <v>2151</v>
          </cell>
          <cell r="D822" t="str">
            <v>GREEN ACRES COLONY HIGH SCHOOL</v>
          </cell>
          <cell r="E822" t="str">
            <v>BOX 190</v>
          </cell>
          <cell r="G822" t="str">
            <v>WAWANESA</v>
          </cell>
          <cell r="H822" t="str">
            <v>Wawanesa</v>
          </cell>
        </row>
        <row r="823">
          <cell r="C823">
            <v>2152</v>
          </cell>
          <cell r="D823" t="str">
            <v>ISLAND LAKES COMMUNITY SCHOOL</v>
          </cell>
          <cell r="E823" t="str">
            <v>445 ISLAND SHORE BLVD.</v>
          </cell>
          <cell r="G823" t="str">
            <v>WINNIPEG</v>
          </cell>
          <cell r="H823" t="str">
            <v>Winnipeg</v>
          </cell>
        </row>
        <row r="824">
          <cell r="C824">
            <v>2153</v>
          </cell>
          <cell r="D824" t="str">
            <v>MINITONAS EARLY YEARS SCHOOL</v>
          </cell>
          <cell r="E824" t="str">
            <v>BOX 69</v>
          </cell>
          <cell r="G824" t="str">
            <v>MINITONAS</v>
          </cell>
          <cell r="H824" t="str">
            <v>Minitonas</v>
          </cell>
        </row>
        <row r="825">
          <cell r="C825">
            <v>2197</v>
          </cell>
          <cell r="D825" t="str">
            <v>KOLA COMMUNITY SCHOOL</v>
          </cell>
          <cell r="E825" t="str">
            <v>BOX 553</v>
          </cell>
          <cell r="G825" t="str">
            <v>KOLA</v>
          </cell>
          <cell r="H825" t="str">
            <v>Kola</v>
          </cell>
        </row>
        <row r="826">
          <cell r="C826">
            <v>2198</v>
          </cell>
          <cell r="D826" t="str">
            <v>NISICHAWAYASIHK NEYO OHTINWAK COLLEGIATE</v>
          </cell>
          <cell r="E826" t="str">
            <v>GENERAL DELIVERY</v>
          </cell>
          <cell r="G826" t="str">
            <v>NELSON HOUSE</v>
          </cell>
          <cell r="H826" t="str">
            <v>Nelson House</v>
          </cell>
        </row>
        <row r="827">
          <cell r="C827">
            <v>2199</v>
          </cell>
          <cell r="D827" t="str">
            <v>PINE RIVER SCHOOL</v>
          </cell>
          <cell r="E827" t="str">
            <v>BOX 242</v>
          </cell>
          <cell r="G827" t="str">
            <v>PINE RIVER</v>
          </cell>
          <cell r="H827" t="str">
            <v>Pine River</v>
          </cell>
        </row>
        <row r="828">
          <cell r="C828">
            <v>2202</v>
          </cell>
          <cell r="D828" t="str">
            <v>ACADIA COLONY SCHOOL</v>
          </cell>
          <cell r="E828" t="str">
            <v>BOX 358</v>
          </cell>
          <cell r="G828" t="str">
            <v>CARBERRY</v>
          </cell>
          <cell r="H828" t="str">
            <v>Carberry</v>
          </cell>
        </row>
        <row r="829">
          <cell r="C829">
            <v>2211</v>
          </cell>
          <cell r="D829" t="str">
            <v>ÉCOLE ROMÉO-DALLAIRE</v>
          </cell>
          <cell r="E829" t="str">
            <v>81 CHEMIN QUAIL RIDGE</v>
          </cell>
          <cell r="G829" t="str">
            <v>WINNIPEG</v>
          </cell>
          <cell r="H829" t="str">
            <v>Winnipeg</v>
          </cell>
        </row>
        <row r="830">
          <cell r="C830">
            <v>2212</v>
          </cell>
          <cell r="D830" t="str">
            <v>SIGURBJORG STEFANSSON EARLY SCHOOL</v>
          </cell>
          <cell r="E830" t="str">
            <v>BOX 7500</v>
          </cell>
          <cell r="G830" t="str">
            <v>GIMLI</v>
          </cell>
          <cell r="H830" t="str">
            <v>Gimli</v>
          </cell>
        </row>
        <row r="831">
          <cell r="C831">
            <v>2213</v>
          </cell>
          <cell r="D831" t="str">
            <v>PEONAN POINT SCHOOL</v>
          </cell>
          <cell r="E831" t="str">
            <v>BOX 193</v>
          </cell>
          <cell r="G831" t="str">
            <v>ST. MARTIN</v>
          </cell>
          <cell r="H831" t="str">
            <v>St. Martin</v>
          </cell>
        </row>
        <row r="832">
          <cell r="C832">
            <v>2218</v>
          </cell>
          <cell r="D832" t="str">
            <v>PINE CREEK CHRISTIAN DAY SCHOOL</v>
          </cell>
          <cell r="E832" t="str">
            <v>BOX 74</v>
          </cell>
          <cell r="G832" t="str">
            <v>AUSTIN</v>
          </cell>
          <cell r="H832" t="str">
            <v>Austin</v>
          </cell>
        </row>
        <row r="833">
          <cell r="C833">
            <v>2219</v>
          </cell>
          <cell r="D833" t="str">
            <v>SILVERWINDS SCHOOL</v>
          </cell>
          <cell r="E833" t="str">
            <v>BOX 130</v>
          </cell>
          <cell r="G833" t="str">
            <v>SPERLING</v>
          </cell>
          <cell r="H833" t="str">
            <v>Sperling</v>
          </cell>
        </row>
        <row r="834">
          <cell r="C834">
            <v>2220</v>
          </cell>
          <cell r="D834" t="str">
            <v>CHRIST FULL GOSPEL ACADEMY</v>
          </cell>
          <cell r="E834" t="str">
            <v>BOX 107</v>
          </cell>
          <cell r="G834" t="str">
            <v>PLUM COULEE</v>
          </cell>
          <cell r="H834" t="str">
            <v>Plum Coulee</v>
          </cell>
        </row>
        <row r="835">
          <cell r="C835">
            <v>2221</v>
          </cell>
          <cell r="D835" t="str">
            <v>ACADÉMIE ISLAMIQUE DU MANITOBA</v>
          </cell>
          <cell r="E835" t="str">
            <v>208 PROVENCHER BLVD.</v>
          </cell>
          <cell r="F835" t="str">
            <v>CP 153  ST. BONIFACE</v>
          </cell>
          <cell r="G835" t="str">
            <v>WINNIPEG</v>
          </cell>
          <cell r="H835" t="str">
            <v>Winnipeg</v>
          </cell>
        </row>
        <row r="836">
          <cell r="C836">
            <v>2229</v>
          </cell>
          <cell r="D836" t="str">
            <v>MITCHELL MIDDLE SCHOOL</v>
          </cell>
          <cell r="E836" t="str">
            <v>203 THIRD STREET</v>
          </cell>
          <cell r="G836" t="str">
            <v>MITCHELL</v>
          </cell>
          <cell r="H836" t="str">
            <v>Mitchell</v>
          </cell>
        </row>
        <row r="837">
          <cell r="C837">
            <v>2230</v>
          </cell>
          <cell r="D837" t="str">
            <v>GRAY ACADEMY OF JEWISH EDUCATION</v>
          </cell>
          <cell r="E837" t="str">
            <v>A100 - 123 DONCASTER STREET</v>
          </cell>
          <cell r="G837" t="str">
            <v>WINNIPEG</v>
          </cell>
          <cell r="H837" t="str">
            <v>Winnipeg</v>
          </cell>
        </row>
        <row r="838">
          <cell r="C838">
            <v>2231</v>
          </cell>
          <cell r="D838" t="str">
            <v>ÉCOLE LA SOURCE</v>
          </cell>
          <cell r="E838" t="str">
            <v>T-102 AVENUE ST-BARBARA</v>
          </cell>
          <cell r="F838" t="str">
            <v>CASE POSTALE 240</v>
          </cell>
          <cell r="G838" t="str">
            <v>SHILO</v>
          </cell>
          <cell r="H838" t="str">
            <v>Shilo</v>
          </cell>
        </row>
        <row r="839">
          <cell r="C839">
            <v>2232</v>
          </cell>
          <cell r="D839" t="str">
            <v>HELEN BETTY OSBORNE ININIW EDU. RES. CTR</v>
          </cell>
          <cell r="E839" t="str">
            <v>BOX 790</v>
          </cell>
          <cell r="G839" t="str">
            <v>NORWAY HOUSE</v>
          </cell>
          <cell r="H839" t="str">
            <v>Norway House</v>
          </cell>
        </row>
        <row r="840">
          <cell r="C840">
            <v>2233</v>
          </cell>
          <cell r="D840" t="str">
            <v>BRANDON SCHOOL DIVISION SUMMER SCHOOL</v>
          </cell>
          <cell r="E840" t="str">
            <v>C/O CROCUS PLAINS HIGH SCHOOL</v>
          </cell>
          <cell r="F840" t="str">
            <v>1930 - 1ST STREET</v>
          </cell>
          <cell r="G840" t="str">
            <v>BRANDON</v>
          </cell>
          <cell r="H840" t="str">
            <v>Brandon</v>
          </cell>
        </row>
        <row r="841">
          <cell r="C841">
            <v>2235</v>
          </cell>
          <cell r="D841" t="str">
            <v>BEHAVIOURAL HEALTH FOUNDATION</v>
          </cell>
          <cell r="E841" t="str">
            <v>35 AVE DE LA DIGUE</v>
          </cell>
          <cell r="G841" t="str">
            <v>ST. NORBERT</v>
          </cell>
          <cell r="H841" t="str">
            <v>St. Norbert</v>
          </cell>
        </row>
        <row r="842">
          <cell r="C842">
            <v>2236</v>
          </cell>
          <cell r="D842" t="str">
            <v>ROLLING ACRES SCHOOL</v>
          </cell>
          <cell r="E842" t="str">
            <v>BOX 38</v>
          </cell>
          <cell r="G842" t="str">
            <v>BIRNIE</v>
          </cell>
          <cell r="H842" t="str">
            <v>Birnie</v>
          </cell>
        </row>
        <row r="843">
          <cell r="C843">
            <v>2237</v>
          </cell>
          <cell r="D843" t="str">
            <v>CHURCH OF GOD SUNRISE ACADEMY</v>
          </cell>
          <cell r="E843" t="str">
            <v>BOX 3368</v>
          </cell>
          <cell r="G843" t="str">
            <v>STEINBACH</v>
          </cell>
          <cell r="H843" t="str">
            <v>Steinbach</v>
          </cell>
        </row>
        <row r="844">
          <cell r="C844">
            <v>2238</v>
          </cell>
          <cell r="D844" t="str">
            <v>CAN AM COLONY SCHOOL</v>
          </cell>
          <cell r="E844" t="str">
            <v>BOX 69</v>
          </cell>
          <cell r="G844" t="str">
            <v>MARGARET</v>
          </cell>
          <cell r="H844" t="str">
            <v>Margaret</v>
          </cell>
        </row>
        <row r="845">
          <cell r="C845">
            <v>2243</v>
          </cell>
          <cell r="D845" t="str">
            <v>STERLING NORTH - STONEWALL CAMPUS</v>
          </cell>
          <cell r="E845" t="str">
            <v>619 - 4TH STREET EAST</v>
          </cell>
          <cell r="F845" t="str">
            <v>BOX 1309</v>
          </cell>
          <cell r="G845" t="str">
            <v>STONEWALL</v>
          </cell>
          <cell r="H845" t="str">
            <v>Stonewall</v>
          </cell>
        </row>
        <row r="846">
          <cell r="C846">
            <v>2246</v>
          </cell>
          <cell r="D846" t="str">
            <v>SOLID ROCK MINISTRIES CHRISTIAN SCHOOL</v>
          </cell>
          <cell r="E846" t="str">
            <v>125 - 4TH AVENUE</v>
          </cell>
          <cell r="G846" t="str">
            <v>PORTAGE LA PRAIRIE</v>
          </cell>
          <cell r="H846" t="str">
            <v>Portage La Prairie</v>
          </cell>
        </row>
        <row r="847">
          <cell r="C847">
            <v>2247</v>
          </cell>
          <cell r="D847" t="str">
            <v>TWELVE TRIBES SCHOOL</v>
          </cell>
          <cell r="E847" t="str">
            <v>89 EAST GATE</v>
          </cell>
          <cell r="G847" t="str">
            <v>WINNIPEG</v>
          </cell>
          <cell r="H847" t="str">
            <v>Winnipeg</v>
          </cell>
        </row>
        <row r="848">
          <cell r="C848">
            <v>2248</v>
          </cell>
          <cell r="D848" t="str">
            <v>EMERADO CENTENNIAL</v>
          </cell>
          <cell r="E848" t="str">
            <v>675 PRAIRIEVIEW DRIVE</v>
          </cell>
          <cell r="G848" t="str">
            <v>WINKLER</v>
          </cell>
          <cell r="H848" t="str">
            <v>Winkler</v>
          </cell>
        </row>
        <row r="849">
          <cell r="C849">
            <v>2254</v>
          </cell>
          <cell r="D849" t="str">
            <v>JOBWORKS ALTERNATIVE HIGH SCHOOL</v>
          </cell>
          <cell r="E849" t="str">
            <v>1175 PEMBINA HIGHWAY</v>
          </cell>
          <cell r="G849" t="str">
            <v>WINNIPEG</v>
          </cell>
          <cell r="H849" t="str">
            <v>Winnipeg</v>
          </cell>
        </row>
        <row r="850">
          <cell r="C850">
            <v>2255</v>
          </cell>
          <cell r="D850" t="str">
            <v>CENTRE SCOLAIRE LÉO-RÉMILLARD</v>
          </cell>
          <cell r="E850" t="str">
            <v>1095 CHEMIN SAINTE-ANNE</v>
          </cell>
          <cell r="G850" t="str">
            <v>WINNIPEG</v>
          </cell>
          <cell r="H850" t="str">
            <v>Winnipeg</v>
          </cell>
        </row>
        <row r="851">
          <cell r="C851">
            <v>2256</v>
          </cell>
          <cell r="D851" t="str">
            <v>EAST SELKIRK MIDDLE SCHOOL</v>
          </cell>
          <cell r="E851" t="str">
            <v>1140 STRATHCONA ROAD</v>
          </cell>
          <cell r="G851" t="str">
            <v>EAST SELKIRK</v>
          </cell>
          <cell r="H851" t="str">
            <v>East Selkirk</v>
          </cell>
        </row>
        <row r="852">
          <cell r="C852">
            <v>2259</v>
          </cell>
          <cell r="D852" t="str">
            <v>EDMUND PARTRIDGE COMMUNITY SCHOOL</v>
          </cell>
          <cell r="E852" t="str">
            <v>1874 MAIN STREET</v>
          </cell>
          <cell r="G852" t="str">
            <v>WINNIPEG</v>
          </cell>
          <cell r="H852" t="str">
            <v>Winnipeg</v>
          </cell>
        </row>
        <row r="853">
          <cell r="C853">
            <v>2260</v>
          </cell>
          <cell r="D853" t="str">
            <v>JAMESWOOD ALTERNATIVE SCHOOL</v>
          </cell>
          <cell r="E853" t="str">
            <v>1 BRAINTREE CRESCENT</v>
          </cell>
          <cell r="G853" t="str">
            <v>WINNIPEG</v>
          </cell>
          <cell r="H853" t="str">
            <v>Winnipeg</v>
          </cell>
        </row>
        <row r="854">
          <cell r="C854">
            <v>2263</v>
          </cell>
          <cell r="D854" t="str">
            <v>HOSANNA CHRISTIAN SCHOOL</v>
          </cell>
          <cell r="E854" t="str">
            <v>BOX 16013</v>
          </cell>
          <cell r="G854" t="str">
            <v>WINNIPEG</v>
          </cell>
          <cell r="H854" t="str">
            <v>Winnipeg</v>
          </cell>
        </row>
        <row r="855">
          <cell r="C855">
            <v>2265</v>
          </cell>
          <cell r="D855" t="str">
            <v>VFCG SCHOOL</v>
          </cell>
          <cell r="E855" t="str">
            <v>BOX 3160</v>
          </cell>
          <cell r="G855" t="str">
            <v>STEINBACH</v>
          </cell>
          <cell r="H855" t="str">
            <v>Steinbach</v>
          </cell>
        </row>
        <row r="856">
          <cell r="C856">
            <v>2267</v>
          </cell>
          <cell r="D856" t="str">
            <v>ÉCOLE COMMUNAUTAIRE LA VOIE DU NORD</v>
          </cell>
          <cell r="E856" t="str">
            <v>103 PROMENADE ARCTIC</v>
          </cell>
          <cell r="G856" t="str">
            <v>THOMPSON</v>
          </cell>
          <cell r="H856" t="str">
            <v>Thompson</v>
          </cell>
        </row>
        <row r="857">
          <cell r="C857">
            <v>2268</v>
          </cell>
          <cell r="D857" t="str">
            <v>CASA MONTESSORI AND ORFF SCHOOL</v>
          </cell>
          <cell r="E857" t="str">
            <v>1055 WILKES AVENUE</v>
          </cell>
          <cell r="G857" t="str">
            <v>WINNIPEG</v>
          </cell>
          <cell r="H857" t="str">
            <v>Winnipeg</v>
          </cell>
        </row>
        <row r="858">
          <cell r="C858">
            <v>2272</v>
          </cell>
          <cell r="D858" t="str">
            <v>NEW LIFE FELLOWSHIP SCHOOL</v>
          </cell>
          <cell r="E858" t="str">
            <v>BOX 2538</v>
          </cell>
          <cell r="G858" t="str">
            <v>WINKLER</v>
          </cell>
          <cell r="H858" t="str">
            <v>Winkler</v>
          </cell>
        </row>
        <row r="859">
          <cell r="C859">
            <v>2273</v>
          </cell>
          <cell r="D859" t="str">
            <v>LIGHTFIELD MENNONITE SCHOOL</v>
          </cell>
          <cell r="E859" t="str">
            <v>BOX 1987</v>
          </cell>
          <cell r="G859" t="str">
            <v>ALTONA</v>
          </cell>
          <cell r="H859" t="str">
            <v>Altona</v>
          </cell>
        </row>
        <row r="860">
          <cell r="C860">
            <v>2275</v>
          </cell>
          <cell r="D860" t="str">
            <v>PRAIRIE DALE SCHOOL</v>
          </cell>
          <cell r="E860" t="str">
            <v>39 CHURCH STREET SOUTH</v>
          </cell>
          <cell r="G860" t="str">
            <v>SCHANZENFELD</v>
          </cell>
          <cell r="H860" t="str">
            <v>Schanzenfeld</v>
          </cell>
        </row>
        <row r="861">
          <cell r="C861">
            <v>2276</v>
          </cell>
          <cell r="D861" t="str">
            <v>BLOOMING PRAIRIE COLONY SCHOOL</v>
          </cell>
          <cell r="E861" t="str">
            <v>BOX 56</v>
          </cell>
          <cell r="F861" t="str">
            <v>#3 PR 248 SOUTH</v>
          </cell>
          <cell r="G861" t="str">
            <v>ELIE</v>
          </cell>
          <cell r="H861" t="str">
            <v>Elie</v>
          </cell>
        </row>
        <row r="862">
          <cell r="C862">
            <v>2277</v>
          </cell>
          <cell r="D862" t="str">
            <v>OSCAR LATHLIN COLLEGIATE</v>
          </cell>
          <cell r="E862" t="str">
            <v>BOX 10400</v>
          </cell>
          <cell r="G862" t="str">
            <v>OPASKWAYAK</v>
          </cell>
          <cell r="H862" t="str">
            <v>Opaskwayak</v>
          </cell>
        </row>
        <row r="863">
          <cell r="C863">
            <v>2278</v>
          </cell>
          <cell r="D863" t="str">
            <v>HARMONY COLONY SCHOOL</v>
          </cell>
          <cell r="E863" t="str">
            <v>BOX 171</v>
          </cell>
          <cell r="G863" t="str">
            <v>RATHWELL</v>
          </cell>
          <cell r="H863" t="str">
            <v>Rathwell</v>
          </cell>
        </row>
        <row r="864">
          <cell r="C864">
            <v>2279</v>
          </cell>
          <cell r="D864" t="str">
            <v>PARADISE MONTESSORI SCHOOL</v>
          </cell>
          <cell r="E864" t="str">
            <v>1341 KENASTON BLVD.</v>
          </cell>
          <cell r="G864" t="str">
            <v>WINNIPEG</v>
          </cell>
          <cell r="H864" t="str">
            <v>Winnipeg</v>
          </cell>
        </row>
        <row r="865">
          <cell r="C865">
            <v>2281</v>
          </cell>
          <cell r="D865" t="str">
            <v>KANE CHRISTIAN ACADEMY</v>
          </cell>
          <cell r="E865" t="str">
            <v>R.R. #1  BOX 51</v>
          </cell>
          <cell r="G865" t="str">
            <v>LOWE FARM</v>
          </cell>
          <cell r="H865" t="str">
            <v>Lowe Farm</v>
          </cell>
        </row>
        <row r="866">
          <cell r="C866">
            <v>2282</v>
          </cell>
          <cell r="D866" t="str">
            <v>CLEARSPRING MIDDLE SCHOOL</v>
          </cell>
          <cell r="E866" t="str">
            <v>1 BRIGHTON LANE</v>
          </cell>
          <cell r="G866" t="str">
            <v>STEINBACH</v>
          </cell>
          <cell r="H866" t="str">
            <v>Steinbach</v>
          </cell>
        </row>
        <row r="867">
          <cell r="C867">
            <v>2283</v>
          </cell>
          <cell r="D867" t="str">
            <v>EMERALD COLONY SCHOOL</v>
          </cell>
          <cell r="E867" t="str">
            <v>SE 35-14-12W</v>
          </cell>
          <cell r="F867" t="str">
            <v>BOX 87</v>
          </cell>
          <cell r="G867" t="str">
            <v>GLADSTONE</v>
          </cell>
          <cell r="H867" t="str">
            <v>Gladstone</v>
          </cell>
        </row>
        <row r="868">
          <cell r="C868">
            <v>2284</v>
          </cell>
          <cell r="D868" t="str">
            <v>DASMESH SCHOOL</v>
          </cell>
          <cell r="E868" t="str">
            <v>4000 STURGEON ROAD</v>
          </cell>
          <cell r="G868" t="str">
            <v>WINNIPEG</v>
          </cell>
          <cell r="H868" t="str">
            <v>Winnipeg</v>
          </cell>
        </row>
        <row r="869">
          <cell r="C869">
            <v>2285</v>
          </cell>
          <cell r="D869" t="str">
            <v>NORTHLANDS PARKWAY COLLEGIATE</v>
          </cell>
          <cell r="E869" t="str">
            <v>139 NORTHLANDS PARKWAY EAST</v>
          </cell>
          <cell r="G869" t="str">
            <v>WINKLER</v>
          </cell>
          <cell r="H869" t="str">
            <v>Winkler</v>
          </cell>
        </row>
        <row r="870">
          <cell r="C870">
            <v>2286</v>
          </cell>
          <cell r="D870" t="str">
            <v>HORIZON COLONY SCHOOL</v>
          </cell>
          <cell r="E870" t="str">
            <v>120 - 9TH STREET NW</v>
          </cell>
          <cell r="G870" t="str">
            <v>ALTONA</v>
          </cell>
          <cell r="H870" t="str">
            <v>Altona</v>
          </cell>
        </row>
        <row r="871">
          <cell r="C871">
            <v>2287</v>
          </cell>
          <cell r="D871" t="str">
            <v>CRYSTAL CREEK SCHOOL</v>
          </cell>
          <cell r="E871" t="str">
            <v>BOX 266</v>
          </cell>
          <cell r="G871" t="str">
            <v>CRYSTAL CITY</v>
          </cell>
          <cell r="H871" t="str">
            <v>Crystal City</v>
          </cell>
        </row>
        <row r="872">
          <cell r="H872"/>
        </row>
      </sheetData>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du.gov.mb.ca/m12/stat-fin/rapinscrip.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C43"/>
  <sheetViews>
    <sheetView showGridLines="0" showRowColHeaders="0" tabSelected="1" workbookViewId="0">
      <selection activeCell="B14" sqref="B14"/>
    </sheetView>
  </sheetViews>
  <sheetFormatPr defaultColWidth="8" defaultRowHeight="12.75" x14ac:dyDescent="0.2"/>
  <cols>
    <col min="1" max="1" width="22.7109375" style="256" customWidth="1"/>
    <col min="2" max="2" width="42.7109375" style="256" customWidth="1"/>
    <col min="3" max="3" width="24.7109375" style="256" customWidth="1"/>
    <col min="4" max="16384" width="8" style="256"/>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15" customHeight="1" x14ac:dyDescent="0.2"/>
    <row r="13" spans="2:2" ht="24.95" customHeight="1" x14ac:dyDescent="0.35">
      <c r="B13" s="257" t="s">
        <v>2941</v>
      </c>
    </row>
    <row r="14" spans="2:2" ht="24.95" customHeight="1" x14ac:dyDescent="0.35">
      <c r="B14" s="258" t="s">
        <v>3359</v>
      </c>
    </row>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3" spans="3:3" ht="12.6" customHeight="1" x14ac:dyDescent="0.2">
      <c r="C33" s="259"/>
    </row>
    <row r="34" spans="3:3" ht="12.6" customHeight="1" x14ac:dyDescent="0.2">
      <c r="C34" s="259"/>
    </row>
    <row r="35" spans="3:3" ht="12.6" customHeight="1" x14ac:dyDescent="0.2">
      <c r="C35" s="259"/>
    </row>
    <row r="36" spans="3:3" ht="12.6" customHeight="1" x14ac:dyDescent="0.2">
      <c r="C36" s="259"/>
    </row>
    <row r="37" spans="3:3" ht="12.6" customHeight="1" x14ac:dyDescent="0.2">
      <c r="C37" s="260"/>
    </row>
    <row r="38" spans="3:3" ht="12.6" customHeight="1" x14ac:dyDescent="0.2">
      <c r="C38" s="260"/>
    </row>
    <row r="39" spans="3:3" ht="12.6" customHeight="1" x14ac:dyDescent="0.2">
      <c r="C39" s="260"/>
    </row>
    <row r="40" spans="3:3" ht="12.6" customHeight="1" x14ac:dyDescent="0.2">
      <c r="C40" s="260"/>
    </row>
    <row r="41" spans="3:3" ht="12.6" customHeight="1" x14ac:dyDescent="0.2">
      <c r="C41" s="260"/>
    </row>
    <row r="42" spans="3:3" ht="12.6" customHeight="1" x14ac:dyDescent="0.2"/>
    <row r="43" spans="3:3" ht="12.6" customHeight="1" x14ac:dyDescent="0.2">
      <c r="C43" s="262"/>
    </row>
  </sheetData>
  <printOptions horizontalCentered="1"/>
  <pageMargins left="0.5" right="0.5" top="1" bottom="0.7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79998168889431442"/>
    <pageSetUpPr autoPageBreaks="0"/>
  </sheetPr>
  <dimension ref="A1:T98"/>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3838</v>
      </c>
      <c r="B4" s="782"/>
      <c r="C4" s="782"/>
      <c r="D4" s="782"/>
      <c r="E4" s="782"/>
      <c r="F4" s="782"/>
      <c r="G4" s="782"/>
      <c r="H4" s="782"/>
      <c r="I4" s="782"/>
      <c r="J4" s="782"/>
      <c r="K4" s="782"/>
      <c r="L4" s="782"/>
      <c r="M4" s="782"/>
      <c r="N4" s="782"/>
      <c r="O4" s="782"/>
      <c r="P4" s="782"/>
      <c r="Q4" s="782"/>
      <c r="R4" s="783"/>
      <c r="S4" s="25"/>
    </row>
    <row r="5" spans="1:20" s="17" customFormat="1"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c r="S5" s="108"/>
      <c r="T5" s="135"/>
    </row>
    <row r="6" spans="1:20" ht="18.2" customHeight="1" x14ac:dyDescent="0.25">
      <c r="A6" s="339" t="s">
        <v>781</v>
      </c>
      <c r="B6" s="340" t="s">
        <v>3839</v>
      </c>
      <c r="C6" s="329">
        <v>0</v>
      </c>
      <c r="D6" s="329">
        <v>0</v>
      </c>
      <c r="E6" s="329">
        <v>2</v>
      </c>
      <c r="F6" s="329">
        <v>3</v>
      </c>
      <c r="G6" s="329">
        <v>4</v>
      </c>
      <c r="H6" s="329">
        <v>4</v>
      </c>
      <c r="I6" s="329">
        <v>2</v>
      </c>
      <c r="J6" s="329">
        <v>1</v>
      </c>
      <c r="K6" s="329">
        <v>2</v>
      </c>
      <c r="L6" s="329">
        <v>2</v>
      </c>
      <c r="M6" s="329">
        <v>3</v>
      </c>
      <c r="N6" s="329">
        <v>0</v>
      </c>
      <c r="O6" s="329">
        <v>2</v>
      </c>
      <c r="P6" s="329">
        <v>2</v>
      </c>
      <c r="Q6" s="329">
        <v>2</v>
      </c>
      <c r="R6" s="307">
        <v>29</v>
      </c>
      <c r="S6" s="27"/>
    </row>
    <row r="7" spans="1:20" ht="18.2" customHeight="1" x14ac:dyDescent="0.25">
      <c r="A7" s="339" t="s">
        <v>782</v>
      </c>
      <c r="B7" s="341" t="s">
        <v>3840</v>
      </c>
      <c r="C7" s="329">
        <v>0</v>
      </c>
      <c r="D7" s="329">
        <v>0</v>
      </c>
      <c r="E7" s="329">
        <v>4</v>
      </c>
      <c r="F7" s="329">
        <v>4</v>
      </c>
      <c r="G7" s="329">
        <v>4</v>
      </c>
      <c r="H7" s="329">
        <v>5</v>
      </c>
      <c r="I7" s="329">
        <v>3</v>
      </c>
      <c r="J7" s="329">
        <v>5</v>
      </c>
      <c r="K7" s="329">
        <v>8</v>
      </c>
      <c r="L7" s="329">
        <v>2</v>
      </c>
      <c r="M7" s="329">
        <v>4</v>
      </c>
      <c r="N7" s="329">
        <v>0</v>
      </c>
      <c r="O7" s="329">
        <v>0</v>
      </c>
      <c r="P7" s="329">
        <v>0</v>
      </c>
      <c r="Q7" s="329">
        <v>0</v>
      </c>
      <c r="R7" s="330">
        <v>39</v>
      </c>
      <c r="S7" s="27"/>
      <c r="T7" s="135"/>
    </row>
    <row r="8" spans="1:20" ht="18.2" customHeight="1" x14ac:dyDescent="0.25">
      <c r="A8" s="339" t="s">
        <v>783</v>
      </c>
      <c r="B8" s="341" t="s">
        <v>3841</v>
      </c>
      <c r="C8" s="329">
        <v>0</v>
      </c>
      <c r="D8" s="329">
        <v>0</v>
      </c>
      <c r="E8" s="329">
        <v>0</v>
      </c>
      <c r="F8" s="329">
        <v>0</v>
      </c>
      <c r="G8" s="329">
        <v>0</v>
      </c>
      <c r="H8" s="329">
        <v>0</v>
      </c>
      <c r="I8" s="329">
        <v>0</v>
      </c>
      <c r="J8" s="329">
        <v>37</v>
      </c>
      <c r="K8" s="329">
        <v>40</v>
      </c>
      <c r="L8" s="329">
        <v>39</v>
      </c>
      <c r="M8" s="329">
        <v>37</v>
      </c>
      <c r="N8" s="329">
        <v>34</v>
      </c>
      <c r="O8" s="329">
        <v>41</v>
      </c>
      <c r="P8" s="329">
        <v>44</v>
      </c>
      <c r="Q8" s="329">
        <v>51</v>
      </c>
      <c r="R8" s="330">
        <v>323</v>
      </c>
      <c r="S8" s="27"/>
    </row>
    <row r="9" spans="1:20" ht="18.2" customHeight="1" x14ac:dyDescent="0.25">
      <c r="A9" s="339" t="s">
        <v>784</v>
      </c>
      <c r="B9" s="341" t="s">
        <v>3842</v>
      </c>
      <c r="C9" s="329">
        <v>0</v>
      </c>
      <c r="D9" s="329">
        <v>0</v>
      </c>
      <c r="E9" s="329">
        <v>0</v>
      </c>
      <c r="F9" s="329">
        <v>1</v>
      </c>
      <c r="G9" s="329">
        <v>3</v>
      </c>
      <c r="H9" s="329">
        <v>2</v>
      </c>
      <c r="I9" s="329">
        <v>0</v>
      </c>
      <c r="J9" s="329">
        <v>2</v>
      </c>
      <c r="K9" s="329">
        <v>0</v>
      </c>
      <c r="L9" s="329">
        <v>2</v>
      </c>
      <c r="M9" s="329">
        <v>3</v>
      </c>
      <c r="N9" s="329">
        <v>1</v>
      </c>
      <c r="O9" s="329">
        <v>3</v>
      </c>
      <c r="P9" s="329">
        <v>2</v>
      </c>
      <c r="Q9" s="329">
        <v>0</v>
      </c>
      <c r="R9" s="330">
        <v>19</v>
      </c>
      <c r="S9" s="27"/>
    </row>
    <row r="10" spans="1:20" ht="18.2" customHeight="1" x14ac:dyDescent="0.25">
      <c r="A10" s="339" t="s">
        <v>785</v>
      </c>
      <c r="B10" s="341" t="s">
        <v>3564</v>
      </c>
      <c r="C10" s="329">
        <v>0</v>
      </c>
      <c r="D10" s="329">
        <v>0</v>
      </c>
      <c r="E10" s="329">
        <v>76</v>
      </c>
      <c r="F10" s="329">
        <v>93</v>
      </c>
      <c r="G10" s="329">
        <v>99</v>
      </c>
      <c r="H10" s="329">
        <v>89</v>
      </c>
      <c r="I10" s="329">
        <v>90</v>
      </c>
      <c r="J10" s="329">
        <v>0</v>
      </c>
      <c r="K10" s="329">
        <v>0</v>
      </c>
      <c r="L10" s="329">
        <v>0</v>
      </c>
      <c r="M10" s="329">
        <v>0</v>
      </c>
      <c r="N10" s="329">
        <v>0</v>
      </c>
      <c r="O10" s="329">
        <v>0</v>
      </c>
      <c r="P10" s="329">
        <v>0</v>
      </c>
      <c r="Q10" s="329">
        <v>0</v>
      </c>
      <c r="R10" s="330">
        <v>447</v>
      </c>
      <c r="S10" s="27"/>
    </row>
    <row r="11" spans="1:20" ht="18.2" customHeight="1" x14ac:dyDescent="0.25">
      <c r="A11" s="339" t="s">
        <v>786</v>
      </c>
      <c r="B11" s="341" t="s">
        <v>3843</v>
      </c>
      <c r="C11" s="329">
        <v>0</v>
      </c>
      <c r="D11" s="329">
        <v>0</v>
      </c>
      <c r="E11" s="329">
        <v>7</v>
      </c>
      <c r="F11" s="329">
        <v>10</v>
      </c>
      <c r="G11" s="329">
        <v>1</v>
      </c>
      <c r="H11" s="329">
        <v>11</v>
      </c>
      <c r="I11" s="329">
        <v>4</v>
      </c>
      <c r="J11" s="329">
        <v>5</v>
      </c>
      <c r="K11" s="329">
        <v>2</v>
      </c>
      <c r="L11" s="329">
        <v>1</v>
      </c>
      <c r="M11" s="329">
        <v>0</v>
      </c>
      <c r="N11" s="329">
        <v>0</v>
      </c>
      <c r="O11" s="329">
        <v>0</v>
      </c>
      <c r="P11" s="329">
        <v>0</v>
      </c>
      <c r="Q11" s="329">
        <v>0</v>
      </c>
      <c r="R11" s="330">
        <v>41</v>
      </c>
      <c r="S11" s="27"/>
    </row>
    <row r="12" spans="1:20" ht="18.2" customHeight="1" x14ac:dyDescent="0.25">
      <c r="A12" s="339" t="s">
        <v>787</v>
      </c>
      <c r="B12" s="341" t="s">
        <v>3564</v>
      </c>
      <c r="C12" s="329">
        <v>0</v>
      </c>
      <c r="D12" s="329">
        <v>0</v>
      </c>
      <c r="E12" s="329">
        <v>0</v>
      </c>
      <c r="F12" s="329">
        <v>0</v>
      </c>
      <c r="G12" s="329">
        <v>0</v>
      </c>
      <c r="H12" s="329">
        <v>0</v>
      </c>
      <c r="I12" s="329">
        <v>0</v>
      </c>
      <c r="J12" s="329">
        <v>0</v>
      </c>
      <c r="K12" s="329">
        <v>0</v>
      </c>
      <c r="L12" s="329">
        <v>0</v>
      </c>
      <c r="M12" s="329">
        <v>0</v>
      </c>
      <c r="N12" s="329">
        <v>80</v>
      </c>
      <c r="O12" s="329">
        <v>98</v>
      </c>
      <c r="P12" s="329">
        <v>93</v>
      </c>
      <c r="Q12" s="329">
        <v>104</v>
      </c>
      <c r="R12" s="330">
        <v>375</v>
      </c>
      <c r="S12" s="27"/>
    </row>
    <row r="13" spans="1:20" ht="18.2" customHeight="1" x14ac:dyDescent="0.25">
      <c r="A13" s="339" t="s">
        <v>3369</v>
      </c>
      <c r="B13" s="341" t="s">
        <v>3564</v>
      </c>
      <c r="C13" s="329">
        <v>0</v>
      </c>
      <c r="D13" s="329">
        <v>0</v>
      </c>
      <c r="E13" s="329">
        <v>0</v>
      </c>
      <c r="F13" s="329">
        <v>0</v>
      </c>
      <c r="G13" s="329">
        <v>0</v>
      </c>
      <c r="H13" s="329">
        <v>0</v>
      </c>
      <c r="I13" s="329">
        <v>0</v>
      </c>
      <c r="J13" s="329">
        <v>99</v>
      </c>
      <c r="K13" s="329">
        <v>86</v>
      </c>
      <c r="L13" s="329">
        <v>107</v>
      </c>
      <c r="M13" s="329">
        <v>109</v>
      </c>
      <c r="N13" s="329">
        <v>0</v>
      </c>
      <c r="O13" s="329">
        <v>0</v>
      </c>
      <c r="P13" s="329">
        <v>0</v>
      </c>
      <c r="Q13" s="329">
        <v>0</v>
      </c>
      <c r="R13" s="330">
        <v>401</v>
      </c>
      <c r="S13" s="27"/>
    </row>
    <row r="14" spans="1:20" ht="18.2" customHeight="1" x14ac:dyDescent="0.25">
      <c r="A14" s="339" t="s">
        <v>788</v>
      </c>
      <c r="B14" s="341" t="s">
        <v>3841</v>
      </c>
      <c r="C14" s="329">
        <v>0</v>
      </c>
      <c r="D14" s="329">
        <v>0</v>
      </c>
      <c r="E14" s="329">
        <v>41</v>
      </c>
      <c r="F14" s="329">
        <v>44</v>
      </c>
      <c r="G14" s="329">
        <v>33</v>
      </c>
      <c r="H14" s="329">
        <v>37</v>
      </c>
      <c r="I14" s="329">
        <v>46</v>
      </c>
      <c r="J14" s="329">
        <v>0</v>
      </c>
      <c r="K14" s="329">
        <v>0</v>
      </c>
      <c r="L14" s="329">
        <v>0</v>
      </c>
      <c r="M14" s="329">
        <v>0</v>
      </c>
      <c r="N14" s="329">
        <v>0</v>
      </c>
      <c r="O14" s="329">
        <v>0</v>
      </c>
      <c r="P14" s="329">
        <v>0</v>
      </c>
      <c r="Q14" s="329">
        <v>0</v>
      </c>
      <c r="R14" s="330">
        <v>201</v>
      </c>
      <c r="S14" s="27"/>
    </row>
    <row r="15" spans="1:20" ht="18.2" customHeight="1" x14ac:dyDescent="0.25">
      <c r="A15" s="339" t="s">
        <v>789</v>
      </c>
      <c r="B15" s="341" t="s">
        <v>3839</v>
      </c>
      <c r="C15" s="329">
        <v>0</v>
      </c>
      <c r="D15" s="329">
        <v>0</v>
      </c>
      <c r="E15" s="329">
        <v>1</v>
      </c>
      <c r="F15" s="329">
        <v>2</v>
      </c>
      <c r="G15" s="329">
        <v>0</v>
      </c>
      <c r="H15" s="329">
        <v>3</v>
      </c>
      <c r="I15" s="329">
        <v>0</v>
      </c>
      <c r="J15" s="329">
        <v>2</v>
      </c>
      <c r="K15" s="329">
        <v>0</v>
      </c>
      <c r="L15" s="329">
        <v>2</v>
      </c>
      <c r="M15" s="329">
        <v>1</v>
      </c>
      <c r="N15" s="329">
        <v>2</v>
      </c>
      <c r="O15" s="329">
        <v>0</v>
      </c>
      <c r="P15" s="329">
        <v>3</v>
      </c>
      <c r="Q15" s="329">
        <v>1</v>
      </c>
      <c r="R15" s="330">
        <v>17</v>
      </c>
      <c r="S15" s="27"/>
    </row>
    <row r="16" spans="1:20" ht="18.2" customHeight="1" x14ac:dyDescent="0.25">
      <c r="A16" s="339" t="s">
        <v>790</v>
      </c>
      <c r="B16" s="341" t="s">
        <v>3844</v>
      </c>
      <c r="C16" s="329">
        <v>0</v>
      </c>
      <c r="D16" s="329">
        <v>0</v>
      </c>
      <c r="E16" s="329">
        <v>2</v>
      </c>
      <c r="F16" s="329">
        <v>0</v>
      </c>
      <c r="G16" s="329">
        <v>2</v>
      </c>
      <c r="H16" s="329">
        <v>3</v>
      </c>
      <c r="I16" s="329">
        <v>3</v>
      </c>
      <c r="J16" s="329">
        <v>0</v>
      </c>
      <c r="K16" s="329">
        <v>3</v>
      </c>
      <c r="L16" s="329">
        <v>1</v>
      </c>
      <c r="M16" s="329">
        <v>1</v>
      </c>
      <c r="N16" s="329">
        <v>1</v>
      </c>
      <c r="O16" s="329">
        <v>1</v>
      </c>
      <c r="P16" s="329">
        <v>0</v>
      </c>
      <c r="Q16" s="329">
        <v>1</v>
      </c>
      <c r="R16" s="330">
        <v>18</v>
      </c>
      <c r="S16" s="27"/>
    </row>
    <row r="17" spans="1:19" ht="18.2" customHeight="1" x14ac:dyDescent="0.25">
      <c r="A17" s="339" t="s">
        <v>791</v>
      </c>
      <c r="B17" s="341" t="s">
        <v>3845</v>
      </c>
      <c r="C17" s="329">
        <v>0</v>
      </c>
      <c r="D17" s="329">
        <v>0</v>
      </c>
      <c r="E17" s="329">
        <v>2</v>
      </c>
      <c r="F17" s="329">
        <v>1</v>
      </c>
      <c r="G17" s="329">
        <v>1</v>
      </c>
      <c r="H17" s="329">
        <v>2</v>
      </c>
      <c r="I17" s="329">
        <v>2</v>
      </c>
      <c r="J17" s="329">
        <v>3</v>
      </c>
      <c r="K17" s="329">
        <v>1</v>
      </c>
      <c r="L17" s="329">
        <v>1</v>
      </c>
      <c r="M17" s="329">
        <v>0</v>
      </c>
      <c r="N17" s="329">
        <v>1</v>
      </c>
      <c r="O17" s="329">
        <v>2</v>
      </c>
      <c r="P17" s="329">
        <v>0</v>
      </c>
      <c r="Q17" s="329">
        <v>1</v>
      </c>
      <c r="R17" s="330">
        <v>17</v>
      </c>
      <c r="S17" s="27"/>
    </row>
    <row r="18" spans="1:19" ht="18.2" customHeight="1" x14ac:dyDescent="0.25">
      <c r="A18" s="339" t="s">
        <v>3409</v>
      </c>
      <c r="B18" s="341" t="s">
        <v>3846</v>
      </c>
      <c r="C18" s="329">
        <v>0</v>
      </c>
      <c r="D18" s="329">
        <v>0</v>
      </c>
      <c r="E18" s="329">
        <v>4</v>
      </c>
      <c r="F18" s="329">
        <v>2</v>
      </c>
      <c r="G18" s="329">
        <v>0</v>
      </c>
      <c r="H18" s="329">
        <v>4</v>
      </c>
      <c r="I18" s="329">
        <v>4</v>
      </c>
      <c r="J18" s="329">
        <v>0</v>
      </c>
      <c r="K18" s="329">
        <v>7</v>
      </c>
      <c r="L18" s="329">
        <v>4</v>
      </c>
      <c r="M18" s="329">
        <v>1</v>
      </c>
      <c r="N18" s="329">
        <v>7</v>
      </c>
      <c r="O18" s="329">
        <v>1</v>
      </c>
      <c r="P18" s="329">
        <v>4</v>
      </c>
      <c r="Q18" s="329">
        <v>1</v>
      </c>
      <c r="R18" s="330">
        <v>39</v>
      </c>
      <c r="S18" s="27"/>
    </row>
    <row r="19" spans="1:19" ht="18.2" customHeight="1" x14ac:dyDescent="0.25">
      <c r="A19" s="339" t="s">
        <v>793</v>
      </c>
      <c r="B19" s="341" t="s">
        <v>3844</v>
      </c>
      <c r="C19" s="329">
        <v>0</v>
      </c>
      <c r="D19" s="329">
        <v>0</v>
      </c>
      <c r="E19" s="329">
        <v>1</v>
      </c>
      <c r="F19" s="329">
        <v>2</v>
      </c>
      <c r="G19" s="329">
        <v>0</v>
      </c>
      <c r="H19" s="329">
        <v>0</v>
      </c>
      <c r="I19" s="329">
        <v>2</v>
      </c>
      <c r="J19" s="329">
        <v>3</v>
      </c>
      <c r="K19" s="329">
        <v>0</v>
      </c>
      <c r="L19" s="329">
        <v>1</v>
      </c>
      <c r="M19" s="329">
        <v>1</v>
      </c>
      <c r="N19" s="329">
        <v>4</v>
      </c>
      <c r="O19" s="329">
        <v>2</v>
      </c>
      <c r="P19" s="329">
        <v>1</v>
      </c>
      <c r="Q19" s="329">
        <v>0</v>
      </c>
      <c r="R19" s="330">
        <v>17</v>
      </c>
      <c r="S19" s="27"/>
    </row>
    <row r="20" spans="1:19" ht="18.2" customHeight="1" x14ac:dyDescent="0.25">
      <c r="A20" s="339" t="s">
        <v>794</v>
      </c>
      <c r="B20" s="342" t="s">
        <v>3844</v>
      </c>
      <c r="C20" s="331">
        <v>0</v>
      </c>
      <c r="D20" s="331">
        <v>0</v>
      </c>
      <c r="E20" s="331">
        <v>3</v>
      </c>
      <c r="F20" s="331">
        <v>6</v>
      </c>
      <c r="G20" s="331">
        <v>0</v>
      </c>
      <c r="H20" s="331">
        <v>7</v>
      </c>
      <c r="I20" s="331">
        <v>5</v>
      </c>
      <c r="J20" s="331">
        <v>3</v>
      </c>
      <c r="K20" s="331">
        <v>5</v>
      </c>
      <c r="L20" s="331">
        <v>6</v>
      </c>
      <c r="M20" s="331">
        <v>2</v>
      </c>
      <c r="N20" s="331">
        <v>4</v>
      </c>
      <c r="O20" s="331">
        <v>3</v>
      </c>
      <c r="P20" s="331">
        <v>2</v>
      </c>
      <c r="Q20" s="331">
        <v>5</v>
      </c>
      <c r="R20" s="301">
        <v>51</v>
      </c>
      <c r="S20" s="27"/>
    </row>
    <row r="21" spans="1:19" s="17" customFormat="1" ht="20.100000000000001" customHeight="1" x14ac:dyDescent="0.25">
      <c r="A21" s="335" t="s">
        <v>3035</v>
      </c>
      <c r="B21" s="343" t="s">
        <v>3037</v>
      </c>
      <c r="C21" s="309">
        <v>0</v>
      </c>
      <c r="D21" s="309">
        <v>0</v>
      </c>
      <c r="E21" s="309">
        <v>143</v>
      </c>
      <c r="F21" s="309">
        <v>168</v>
      </c>
      <c r="G21" s="309">
        <v>147</v>
      </c>
      <c r="H21" s="309">
        <v>167</v>
      </c>
      <c r="I21" s="309">
        <v>161</v>
      </c>
      <c r="J21" s="309">
        <v>160</v>
      </c>
      <c r="K21" s="309">
        <v>154</v>
      </c>
      <c r="L21" s="309">
        <v>168</v>
      </c>
      <c r="M21" s="309">
        <v>162</v>
      </c>
      <c r="N21" s="309">
        <v>134</v>
      </c>
      <c r="O21" s="309">
        <v>153</v>
      </c>
      <c r="P21" s="309">
        <v>151</v>
      </c>
      <c r="Q21" s="309">
        <v>166</v>
      </c>
      <c r="R21" s="309">
        <v>2034</v>
      </c>
      <c r="S21" s="109"/>
    </row>
    <row r="22" spans="1:19" ht="15" customHeight="1" x14ac:dyDescent="0.2">
      <c r="A22" s="344"/>
      <c r="B22" s="344"/>
      <c r="C22" s="345"/>
      <c r="D22" s="345"/>
      <c r="E22" s="345"/>
      <c r="F22" s="345"/>
      <c r="G22" s="345"/>
      <c r="H22" s="345"/>
      <c r="I22" s="345"/>
      <c r="J22" s="345"/>
      <c r="K22" s="345"/>
      <c r="L22" s="345"/>
      <c r="M22" s="345"/>
      <c r="N22" s="345"/>
      <c r="O22" s="345"/>
      <c r="P22" s="345"/>
      <c r="Q22" s="345"/>
      <c r="R22" s="346"/>
    </row>
    <row r="23" spans="1:19" ht="20.100000000000001" customHeight="1" x14ac:dyDescent="0.2">
      <c r="A23" s="781" t="s">
        <v>3847</v>
      </c>
      <c r="B23" s="782"/>
      <c r="C23" s="782"/>
      <c r="D23" s="782"/>
      <c r="E23" s="782"/>
      <c r="F23" s="782"/>
      <c r="G23" s="782"/>
      <c r="H23" s="782"/>
      <c r="I23" s="782"/>
      <c r="J23" s="782"/>
      <c r="K23" s="782"/>
      <c r="L23" s="782"/>
      <c r="M23" s="782"/>
      <c r="N23" s="782"/>
      <c r="O23" s="782"/>
      <c r="P23" s="782"/>
      <c r="Q23" s="782"/>
      <c r="R23" s="783"/>
    </row>
    <row r="24" spans="1:19" s="17" customFormat="1" ht="24.95" customHeight="1" x14ac:dyDescent="0.25">
      <c r="A24" s="335" t="s">
        <v>3030</v>
      </c>
      <c r="B24" s="335" t="s">
        <v>3031</v>
      </c>
      <c r="C24" s="336" t="s">
        <v>3032</v>
      </c>
      <c r="D24" s="337" t="s">
        <v>3012</v>
      </c>
      <c r="E24" s="337" t="s">
        <v>3013</v>
      </c>
      <c r="F24" s="338" t="s">
        <v>273</v>
      </c>
      <c r="G24" s="338" t="s">
        <v>274</v>
      </c>
      <c r="H24" s="338" t="s">
        <v>275</v>
      </c>
      <c r="I24" s="338" t="s">
        <v>276</v>
      </c>
      <c r="J24" s="338" t="s">
        <v>270</v>
      </c>
      <c r="K24" s="338" t="s">
        <v>271</v>
      </c>
      <c r="L24" s="338" t="s">
        <v>272</v>
      </c>
      <c r="M24" s="338" t="s">
        <v>901</v>
      </c>
      <c r="N24" s="338" t="s">
        <v>902</v>
      </c>
      <c r="O24" s="338" t="s">
        <v>903</v>
      </c>
      <c r="P24" s="338" t="s">
        <v>2166</v>
      </c>
      <c r="Q24" s="338" t="s">
        <v>904</v>
      </c>
      <c r="R24" s="309" t="s">
        <v>292</v>
      </c>
    </row>
    <row r="25" spans="1:19" ht="18.2" customHeight="1" x14ac:dyDescent="0.25">
      <c r="A25" s="339" t="s">
        <v>2520</v>
      </c>
      <c r="B25" s="341" t="s">
        <v>3848</v>
      </c>
      <c r="C25" s="329">
        <v>0</v>
      </c>
      <c r="D25" s="329">
        <v>0</v>
      </c>
      <c r="E25" s="329">
        <v>1</v>
      </c>
      <c r="F25" s="329">
        <v>2</v>
      </c>
      <c r="G25" s="329">
        <v>2</v>
      </c>
      <c r="H25" s="329">
        <v>1</v>
      </c>
      <c r="I25" s="329">
        <v>2</v>
      </c>
      <c r="J25" s="329">
        <v>2</v>
      </c>
      <c r="K25" s="329">
        <v>0</v>
      </c>
      <c r="L25" s="329">
        <v>0</v>
      </c>
      <c r="M25" s="329">
        <v>1</v>
      </c>
      <c r="N25" s="329">
        <v>2</v>
      </c>
      <c r="O25" s="329">
        <v>0</v>
      </c>
      <c r="P25" s="329">
        <v>3</v>
      </c>
      <c r="Q25" s="329">
        <v>2</v>
      </c>
      <c r="R25" s="330">
        <v>18</v>
      </c>
    </row>
    <row r="26" spans="1:19" ht="18.2" customHeight="1" x14ac:dyDescent="0.25">
      <c r="A26" s="339" t="s">
        <v>2911</v>
      </c>
      <c r="B26" s="341" t="s">
        <v>3548</v>
      </c>
      <c r="C26" s="329">
        <v>0</v>
      </c>
      <c r="D26" s="329">
        <v>0</v>
      </c>
      <c r="E26" s="329">
        <v>62</v>
      </c>
      <c r="F26" s="329">
        <v>79</v>
      </c>
      <c r="G26" s="329">
        <v>87</v>
      </c>
      <c r="H26" s="329">
        <v>74</v>
      </c>
      <c r="I26" s="329">
        <v>0</v>
      </c>
      <c r="J26" s="329">
        <v>0</v>
      </c>
      <c r="K26" s="329">
        <v>0</v>
      </c>
      <c r="L26" s="329">
        <v>0</v>
      </c>
      <c r="M26" s="329">
        <v>0</v>
      </c>
      <c r="N26" s="329">
        <v>0</v>
      </c>
      <c r="O26" s="329">
        <v>0</v>
      </c>
      <c r="P26" s="329">
        <v>0</v>
      </c>
      <c r="Q26" s="329">
        <v>0</v>
      </c>
      <c r="R26" s="330">
        <v>302</v>
      </c>
    </row>
    <row r="27" spans="1:19" ht="18.2" customHeight="1" x14ac:dyDescent="0.25">
      <c r="A27" s="339" t="s">
        <v>2912</v>
      </c>
      <c r="B27" s="341" t="s">
        <v>3548</v>
      </c>
      <c r="C27" s="329">
        <v>0</v>
      </c>
      <c r="D27" s="329">
        <v>0</v>
      </c>
      <c r="E27" s="329">
        <v>0</v>
      </c>
      <c r="F27" s="329">
        <v>0</v>
      </c>
      <c r="G27" s="329">
        <v>0</v>
      </c>
      <c r="H27" s="329">
        <v>0</v>
      </c>
      <c r="I27" s="329">
        <v>0</v>
      </c>
      <c r="J27" s="329">
        <v>0</v>
      </c>
      <c r="K27" s="329">
        <v>0</v>
      </c>
      <c r="L27" s="329">
        <v>81</v>
      </c>
      <c r="M27" s="329">
        <v>81</v>
      </c>
      <c r="N27" s="329">
        <v>0</v>
      </c>
      <c r="O27" s="329">
        <v>0</v>
      </c>
      <c r="P27" s="329">
        <v>0</v>
      </c>
      <c r="Q27" s="329">
        <v>0</v>
      </c>
      <c r="R27" s="330">
        <v>162</v>
      </c>
    </row>
    <row r="28" spans="1:19" ht="18.2" customHeight="1" x14ac:dyDescent="0.25">
      <c r="A28" s="339" t="s">
        <v>2913</v>
      </c>
      <c r="B28" s="341" t="s">
        <v>3548</v>
      </c>
      <c r="C28" s="329">
        <v>0</v>
      </c>
      <c r="D28" s="329">
        <v>0</v>
      </c>
      <c r="E28" s="329">
        <v>0</v>
      </c>
      <c r="F28" s="329">
        <v>0</v>
      </c>
      <c r="G28" s="329">
        <v>0</v>
      </c>
      <c r="H28" s="329">
        <v>0</v>
      </c>
      <c r="I28" s="329">
        <v>75</v>
      </c>
      <c r="J28" s="329">
        <v>76</v>
      </c>
      <c r="K28" s="329">
        <v>56</v>
      </c>
      <c r="L28" s="329">
        <v>0</v>
      </c>
      <c r="M28" s="329">
        <v>0</v>
      </c>
      <c r="N28" s="329">
        <v>0</v>
      </c>
      <c r="O28" s="329">
        <v>0</v>
      </c>
      <c r="P28" s="329">
        <v>0</v>
      </c>
      <c r="Q28" s="329">
        <v>0</v>
      </c>
      <c r="R28" s="330">
        <v>207</v>
      </c>
    </row>
    <row r="29" spans="1:19" ht="18.2" customHeight="1" x14ac:dyDescent="0.25">
      <c r="A29" s="339" t="s">
        <v>2522</v>
      </c>
      <c r="B29" s="341" t="s">
        <v>3849</v>
      </c>
      <c r="C29" s="329">
        <v>0</v>
      </c>
      <c r="D29" s="329">
        <v>0</v>
      </c>
      <c r="E29" s="329">
        <v>14</v>
      </c>
      <c r="F29" s="329">
        <v>6</v>
      </c>
      <c r="G29" s="329">
        <v>7</v>
      </c>
      <c r="H29" s="329">
        <v>11</v>
      </c>
      <c r="I29" s="329">
        <v>10</v>
      </c>
      <c r="J29" s="329">
        <v>7</v>
      </c>
      <c r="K29" s="329">
        <v>9</v>
      </c>
      <c r="L29" s="329">
        <v>8</v>
      </c>
      <c r="M29" s="329">
        <v>11</v>
      </c>
      <c r="N29" s="329">
        <v>0</v>
      </c>
      <c r="O29" s="329">
        <v>0</v>
      </c>
      <c r="P29" s="329">
        <v>0</v>
      </c>
      <c r="Q29" s="329">
        <v>0</v>
      </c>
      <c r="R29" s="330">
        <v>83</v>
      </c>
    </row>
    <row r="30" spans="1:19" ht="18.2" customHeight="1" x14ac:dyDescent="0.25">
      <c r="A30" s="339" t="s">
        <v>2523</v>
      </c>
      <c r="B30" s="341" t="s">
        <v>3848</v>
      </c>
      <c r="C30" s="329">
        <v>0</v>
      </c>
      <c r="D30" s="329">
        <v>0</v>
      </c>
      <c r="E30" s="329">
        <v>2</v>
      </c>
      <c r="F30" s="329">
        <v>1</v>
      </c>
      <c r="G30" s="329">
        <v>0</v>
      </c>
      <c r="H30" s="329">
        <v>3</v>
      </c>
      <c r="I30" s="329">
        <v>1</v>
      </c>
      <c r="J30" s="329">
        <v>1</v>
      </c>
      <c r="K30" s="329">
        <v>1</v>
      </c>
      <c r="L30" s="329">
        <v>2</v>
      </c>
      <c r="M30" s="329">
        <v>0</v>
      </c>
      <c r="N30" s="329">
        <v>2</v>
      </c>
      <c r="O30" s="329">
        <v>2</v>
      </c>
      <c r="P30" s="329">
        <v>2</v>
      </c>
      <c r="Q30" s="329">
        <v>3</v>
      </c>
      <c r="R30" s="330">
        <v>20</v>
      </c>
    </row>
    <row r="31" spans="1:19" ht="18.2" customHeight="1" x14ac:dyDescent="0.25">
      <c r="A31" s="339" t="s">
        <v>3106</v>
      </c>
      <c r="B31" s="341" t="s">
        <v>3848</v>
      </c>
      <c r="C31" s="329">
        <v>0</v>
      </c>
      <c r="D31" s="329">
        <v>0</v>
      </c>
      <c r="E31" s="329">
        <v>3</v>
      </c>
      <c r="F31" s="329">
        <v>1</v>
      </c>
      <c r="G31" s="329">
        <v>5</v>
      </c>
      <c r="H31" s="329">
        <v>0</v>
      </c>
      <c r="I31" s="329">
        <v>2</v>
      </c>
      <c r="J31" s="329">
        <v>1</v>
      </c>
      <c r="K31" s="329">
        <v>3</v>
      </c>
      <c r="L31" s="329">
        <v>1</v>
      </c>
      <c r="M31" s="329">
        <v>2</v>
      </c>
      <c r="N31" s="329">
        <v>0</v>
      </c>
      <c r="O31" s="329">
        <v>2</v>
      </c>
      <c r="P31" s="329">
        <v>1</v>
      </c>
      <c r="Q31" s="329">
        <v>1</v>
      </c>
      <c r="R31" s="330">
        <v>22</v>
      </c>
    </row>
    <row r="32" spans="1:19" ht="18.2" customHeight="1" x14ac:dyDescent="0.25">
      <c r="A32" s="339" t="s">
        <v>2524</v>
      </c>
      <c r="B32" s="341" t="s">
        <v>3581</v>
      </c>
      <c r="C32" s="329">
        <v>0</v>
      </c>
      <c r="D32" s="329">
        <v>0</v>
      </c>
      <c r="E32" s="329">
        <v>20</v>
      </c>
      <c r="F32" s="329">
        <v>17</v>
      </c>
      <c r="G32" s="329">
        <v>18</v>
      </c>
      <c r="H32" s="329">
        <v>15</v>
      </c>
      <c r="I32" s="329">
        <v>16</v>
      </c>
      <c r="J32" s="329">
        <v>24</v>
      </c>
      <c r="K32" s="329">
        <v>13</v>
      </c>
      <c r="L32" s="329">
        <v>17</v>
      </c>
      <c r="M32" s="329">
        <v>20</v>
      </c>
      <c r="N32" s="329">
        <v>0</v>
      </c>
      <c r="O32" s="329">
        <v>0</v>
      </c>
      <c r="P32" s="329">
        <v>0</v>
      </c>
      <c r="Q32" s="329">
        <v>0</v>
      </c>
      <c r="R32" s="330">
        <v>160</v>
      </c>
    </row>
    <row r="33" spans="1:18" ht="18.2" customHeight="1" x14ac:dyDescent="0.25">
      <c r="A33" s="339" t="s">
        <v>2914</v>
      </c>
      <c r="B33" s="341" t="s">
        <v>3850</v>
      </c>
      <c r="C33" s="329">
        <v>0</v>
      </c>
      <c r="D33" s="329">
        <v>0</v>
      </c>
      <c r="E33" s="329">
        <v>0</v>
      </c>
      <c r="F33" s="329">
        <v>1</v>
      </c>
      <c r="G33" s="329">
        <v>1</v>
      </c>
      <c r="H33" s="329">
        <v>2</v>
      </c>
      <c r="I33" s="329">
        <v>1</v>
      </c>
      <c r="J33" s="329">
        <v>1</v>
      </c>
      <c r="K33" s="329">
        <v>1</v>
      </c>
      <c r="L33" s="329">
        <v>2</v>
      </c>
      <c r="M33" s="329">
        <v>0</v>
      </c>
      <c r="N33" s="329">
        <v>1</v>
      </c>
      <c r="O33" s="329">
        <v>1</v>
      </c>
      <c r="P33" s="329">
        <v>4</v>
      </c>
      <c r="Q33" s="329">
        <v>0</v>
      </c>
      <c r="R33" s="330">
        <v>15</v>
      </c>
    </row>
    <row r="34" spans="1:18" ht="18.2" customHeight="1" x14ac:dyDescent="0.25">
      <c r="A34" s="339" t="s">
        <v>2526</v>
      </c>
      <c r="B34" s="341" t="s">
        <v>3851</v>
      </c>
      <c r="C34" s="329">
        <v>0</v>
      </c>
      <c r="D34" s="329">
        <v>0</v>
      </c>
      <c r="E34" s="329">
        <v>2</v>
      </c>
      <c r="F34" s="329">
        <v>1</v>
      </c>
      <c r="G34" s="329">
        <v>4</v>
      </c>
      <c r="H34" s="329">
        <v>0</v>
      </c>
      <c r="I34" s="329">
        <v>1</v>
      </c>
      <c r="J34" s="329">
        <v>3</v>
      </c>
      <c r="K34" s="329">
        <v>1</v>
      </c>
      <c r="L34" s="329">
        <v>3</v>
      </c>
      <c r="M34" s="329">
        <v>1</v>
      </c>
      <c r="N34" s="329">
        <v>0</v>
      </c>
      <c r="O34" s="329">
        <v>3</v>
      </c>
      <c r="P34" s="329">
        <v>3</v>
      </c>
      <c r="Q34" s="329">
        <v>1</v>
      </c>
      <c r="R34" s="330">
        <v>23</v>
      </c>
    </row>
    <row r="35" spans="1:18" ht="18.2" customHeight="1" x14ac:dyDescent="0.25">
      <c r="A35" s="339" t="s">
        <v>2527</v>
      </c>
      <c r="B35" s="341" t="s">
        <v>3848</v>
      </c>
      <c r="C35" s="329">
        <v>0</v>
      </c>
      <c r="D35" s="329">
        <v>0</v>
      </c>
      <c r="E35" s="329">
        <v>0</v>
      </c>
      <c r="F35" s="329">
        <v>2</v>
      </c>
      <c r="G35" s="329">
        <v>3</v>
      </c>
      <c r="H35" s="329">
        <v>1</v>
      </c>
      <c r="I35" s="329">
        <v>2</v>
      </c>
      <c r="J35" s="329">
        <v>1</v>
      </c>
      <c r="K35" s="329">
        <v>1</v>
      </c>
      <c r="L35" s="329">
        <v>2</v>
      </c>
      <c r="M35" s="329">
        <v>1</v>
      </c>
      <c r="N35" s="329">
        <v>0</v>
      </c>
      <c r="O35" s="329">
        <v>2</v>
      </c>
      <c r="P35" s="329">
        <v>1</v>
      </c>
      <c r="Q35" s="329">
        <v>0</v>
      </c>
      <c r="R35" s="330">
        <v>16</v>
      </c>
    </row>
    <row r="36" spans="1:18" ht="18.2" customHeight="1" x14ac:dyDescent="0.25">
      <c r="A36" s="339" t="s">
        <v>2528</v>
      </c>
      <c r="B36" s="341" t="s">
        <v>3852</v>
      </c>
      <c r="C36" s="329">
        <v>0</v>
      </c>
      <c r="D36" s="329">
        <v>0</v>
      </c>
      <c r="E36" s="329">
        <v>5</v>
      </c>
      <c r="F36" s="329">
        <v>9</v>
      </c>
      <c r="G36" s="329">
        <v>8</v>
      </c>
      <c r="H36" s="329">
        <v>11</v>
      </c>
      <c r="I36" s="329">
        <v>11</v>
      </c>
      <c r="J36" s="329">
        <v>16</v>
      </c>
      <c r="K36" s="329">
        <v>17</v>
      </c>
      <c r="L36" s="329">
        <v>12</v>
      </c>
      <c r="M36" s="329">
        <v>25</v>
      </c>
      <c r="N36" s="329">
        <v>32</v>
      </c>
      <c r="O36" s="329">
        <v>28</v>
      </c>
      <c r="P36" s="329">
        <v>26</v>
      </c>
      <c r="Q36" s="329">
        <v>37</v>
      </c>
      <c r="R36" s="330">
        <v>237</v>
      </c>
    </row>
    <row r="37" spans="1:18" ht="18.2" customHeight="1" x14ac:dyDescent="0.25">
      <c r="A37" s="339" t="s">
        <v>2529</v>
      </c>
      <c r="B37" s="341" t="s">
        <v>3853</v>
      </c>
      <c r="C37" s="329">
        <v>0</v>
      </c>
      <c r="D37" s="329">
        <v>0</v>
      </c>
      <c r="E37" s="329">
        <v>5</v>
      </c>
      <c r="F37" s="329">
        <v>6</v>
      </c>
      <c r="G37" s="329">
        <v>18</v>
      </c>
      <c r="H37" s="329">
        <v>14</v>
      </c>
      <c r="I37" s="329">
        <v>8</v>
      </c>
      <c r="J37" s="329">
        <v>18</v>
      </c>
      <c r="K37" s="329">
        <v>10</v>
      </c>
      <c r="L37" s="329">
        <v>0</v>
      </c>
      <c r="M37" s="329">
        <v>0</v>
      </c>
      <c r="N37" s="329">
        <v>0</v>
      </c>
      <c r="O37" s="329">
        <v>0</v>
      </c>
      <c r="P37" s="329">
        <v>0</v>
      </c>
      <c r="Q37" s="329">
        <v>0</v>
      </c>
      <c r="R37" s="330">
        <v>79</v>
      </c>
    </row>
    <row r="38" spans="1:18" ht="18.2" customHeight="1" x14ac:dyDescent="0.25">
      <c r="A38" s="339" t="s">
        <v>2530</v>
      </c>
      <c r="B38" s="341" t="s">
        <v>3854</v>
      </c>
      <c r="C38" s="329">
        <v>0</v>
      </c>
      <c r="D38" s="329">
        <v>0</v>
      </c>
      <c r="E38" s="329">
        <v>11</v>
      </c>
      <c r="F38" s="329">
        <v>15</v>
      </c>
      <c r="G38" s="329">
        <v>9</v>
      </c>
      <c r="H38" s="329">
        <v>13</v>
      </c>
      <c r="I38" s="329">
        <v>16</v>
      </c>
      <c r="J38" s="329">
        <v>8</v>
      </c>
      <c r="K38" s="329">
        <v>12</v>
      </c>
      <c r="L38" s="329">
        <v>11</v>
      </c>
      <c r="M38" s="329">
        <v>11</v>
      </c>
      <c r="N38" s="329">
        <v>10</v>
      </c>
      <c r="O38" s="329">
        <v>11</v>
      </c>
      <c r="P38" s="329">
        <v>10</v>
      </c>
      <c r="Q38" s="329">
        <v>8</v>
      </c>
      <c r="R38" s="330">
        <v>145</v>
      </c>
    </row>
    <row r="39" spans="1:18" ht="18.2" customHeight="1" x14ac:dyDescent="0.25">
      <c r="A39" s="339" t="s">
        <v>2531</v>
      </c>
      <c r="B39" s="341" t="s">
        <v>3855</v>
      </c>
      <c r="C39" s="329">
        <v>0</v>
      </c>
      <c r="D39" s="329">
        <v>0</v>
      </c>
      <c r="E39" s="329">
        <v>19</v>
      </c>
      <c r="F39" s="329">
        <v>30</v>
      </c>
      <c r="G39" s="329">
        <v>25</v>
      </c>
      <c r="H39" s="329">
        <v>24</v>
      </c>
      <c r="I39" s="329">
        <v>33</v>
      </c>
      <c r="J39" s="329">
        <v>25</v>
      </c>
      <c r="K39" s="329">
        <v>25</v>
      </c>
      <c r="L39" s="329">
        <v>29</v>
      </c>
      <c r="M39" s="329">
        <v>24</v>
      </c>
      <c r="N39" s="329">
        <v>39</v>
      </c>
      <c r="O39" s="329">
        <v>28</v>
      </c>
      <c r="P39" s="329">
        <v>31</v>
      </c>
      <c r="Q39" s="329">
        <v>28</v>
      </c>
      <c r="R39" s="330">
        <v>360</v>
      </c>
    </row>
    <row r="40" spans="1:18" ht="18.2" customHeight="1" x14ac:dyDescent="0.25">
      <c r="A40" s="339" t="s">
        <v>2532</v>
      </c>
      <c r="B40" s="341" t="s">
        <v>3548</v>
      </c>
      <c r="C40" s="329">
        <v>0</v>
      </c>
      <c r="D40" s="329">
        <v>0</v>
      </c>
      <c r="E40" s="329">
        <v>0</v>
      </c>
      <c r="F40" s="329">
        <v>0</v>
      </c>
      <c r="G40" s="329">
        <v>0</v>
      </c>
      <c r="H40" s="329">
        <v>0</v>
      </c>
      <c r="I40" s="329">
        <v>0</v>
      </c>
      <c r="J40" s="329">
        <v>0</v>
      </c>
      <c r="K40" s="329">
        <v>0</v>
      </c>
      <c r="L40" s="329">
        <v>0</v>
      </c>
      <c r="M40" s="329">
        <v>0</v>
      </c>
      <c r="N40" s="329">
        <v>107</v>
      </c>
      <c r="O40" s="329">
        <v>78</v>
      </c>
      <c r="P40" s="329">
        <v>104</v>
      </c>
      <c r="Q40" s="329">
        <v>116</v>
      </c>
      <c r="R40" s="330">
        <v>405</v>
      </c>
    </row>
    <row r="41" spans="1:18" s="17" customFormat="1" ht="20.100000000000001" customHeight="1" x14ac:dyDescent="0.25">
      <c r="A41" s="335" t="s">
        <v>3035</v>
      </c>
      <c r="B41" s="343" t="s">
        <v>3048</v>
      </c>
      <c r="C41" s="309">
        <v>0</v>
      </c>
      <c r="D41" s="309">
        <v>0</v>
      </c>
      <c r="E41" s="309">
        <v>144</v>
      </c>
      <c r="F41" s="309">
        <v>170</v>
      </c>
      <c r="G41" s="309">
        <v>187</v>
      </c>
      <c r="H41" s="309">
        <v>169</v>
      </c>
      <c r="I41" s="309">
        <v>178</v>
      </c>
      <c r="J41" s="309">
        <v>183</v>
      </c>
      <c r="K41" s="309">
        <v>149</v>
      </c>
      <c r="L41" s="309">
        <v>168</v>
      </c>
      <c r="M41" s="309">
        <v>177</v>
      </c>
      <c r="N41" s="309">
        <v>193</v>
      </c>
      <c r="O41" s="309">
        <v>155</v>
      </c>
      <c r="P41" s="309">
        <v>185</v>
      </c>
      <c r="Q41" s="309">
        <v>196</v>
      </c>
      <c r="R41" s="309">
        <v>2254</v>
      </c>
    </row>
    <row r="42" spans="1:18" s="17" customFormat="1" ht="18" customHeight="1" x14ac:dyDescent="0.25">
      <c r="A42" s="228" t="s">
        <v>3044</v>
      </c>
      <c r="B42" s="348"/>
      <c r="C42" s="349"/>
      <c r="D42" s="349"/>
      <c r="E42" s="349"/>
      <c r="F42" s="349"/>
      <c r="G42" s="349"/>
      <c r="H42" s="349"/>
      <c r="I42" s="349"/>
      <c r="J42" s="349"/>
      <c r="K42" s="349"/>
      <c r="L42" s="349"/>
      <c r="M42" s="349"/>
      <c r="N42" s="349"/>
      <c r="O42" s="349"/>
      <c r="P42" s="349"/>
      <c r="Q42" s="349"/>
      <c r="R42" s="349"/>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row r="97" spans="1:18" x14ac:dyDescent="0.2">
      <c r="A97" s="350"/>
      <c r="B97" s="350"/>
      <c r="C97" s="350"/>
      <c r="D97" s="350"/>
      <c r="E97" s="350"/>
      <c r="F97" s="350"/>
      <c r="G97" s="350"/>
      <c r="H97" s="350"/>
      <c r="I97" s="350"/>
      <c r="J97" s="350"/>
      <c r="K97" s="350"/>
      <c r="L97" s="350"/>
      <c r="M97" s="350"/>
      <c r="N97" s="350"/>
      <c r="O97" s="350"/>
      <c r="P97" s="350"/>
      <c r="Q97" s="350"/>
      <c r="R97" s="351"/>
    </row>
    <row r="98" spans="1:18" x14ac:dyDescent="0.2">
      <c r="A98" s="350"/>
      <c r="B98" s="350"/>
      <c r="C98" s="350"/>
      <c r="D98" s="350"/>
      <c r="E98" s="350"/>
      <c r="F98" s="350"/>
      <c r="G98" s="350"/>
      <c r="H98" s="350"/>
      <c r="I98" s="350"/>
      <c r="J98" s="350"/>
      <c r="K98" s="350"/>
      <c r="L98" s="350"/>
      <c r="M98" s="350"/>
      <c r="N98" s="350"/>
      <c r="O98" s="350"/>
      <c r="P98" s="350"/>
      <c r="Q98" s="350"/>
      <c r="R98" s="351"/>
    </row>
  </sheetData>
  <mergeCells count="4">
    <mergeCell ref="A1:R1"/>
    <mergeCell ref="A4:R4"/>
    <mergeCell ref="A23:R23"/>
    <mergeCell ref="A2:R2"/>
  </mergeCells>
  <phoneticPr fontId="10" type="noConversion"/>
  <printOptions horizontalCentered="1"/>
  <pageMargins left="0.19685039370078741" right="0.19685039370078741" top="0.59055118110236227" bottom="0.39370078740157483" header="0" footer="0.39370078740157483"/>
  <pageSetup scale="70" orientation="landscape" r:id="rId1"/>
  <headerFooter alignWithMargins="0">
    <oddFooter>&amp;C&amp;"Arial Narrow,Regular"&amp;12- 7 -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7"/>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3835</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2534</v>
      </c>
      <c r="B6" s="341" t="s">
        <v>3836</v>
      </c>
      <c r="C6" s="329">
        <v>0</v>
      </c>
      <c r="D6" s="329">
        <v>0</v>
      </c>
      <c r="E6" s="329">
        <v>13</v>
      </c>
      <c r="F6" s="329">
        <v>10</v>
      </c>
      <c r="G6" s="329">
        <v>11</v>
      </c>
      <c r="H6" s="329">
        <v>18</v>
      </c>
      <c r="I6" s="329">
        <v>22</v>
      </c>
      <c r="J6" s="329">
        <v>13</v>
      </c>
      <c r="K6" s="329">
        <v>12</v>
      </c>
      <c r="L6" s="329">
        <v>11</v>
      </c>
      <c r="M6" s="329">
        <v>13</v>
      </c>
      <c r="N6" s="329">
        <v>0</v>
      </c>
      <c r="O6" s="329">
        <v>0</v>
      </c>
      <c r="P6" s="329">
        <v>0</v>
      </c>
      <c r="Q6" s="329">
        <v>0</v>
      </c>
      <c r="R6" s="330">
        <v>123</v>
      </c>
    </row>
    <row r="7" spans="1:20" ht="20.100000000000001" customHeight="1" x14ac:dyDescent="0.25">
      <c r="A7" s="339" t="s">
        <v>2535</v>
      </c>
      <c r="B7" s="341" t="s">
        <v>1668</v>
      </c>
      <c r="C7" s="329">
        <v>0</v>
      </c>
      <c r="D7" s="329">
        <v>0</v>
      </c>
      <c r="E7" s="329">
        <v>40</v>
      </c>
      <c r="F7" s="329">
        <v>36</v>
      </c>
      <c r="G7" s="329">
        <v>39</v>
      </c>
      <c r="H7" s="329">
        <v>33</v>
      </c>
      <c r="I7" s="329">
        <v>34</v>
      </c>
      <c r="J7" s="329">
        <v>35</v>
      </c>
      <c r="K7" s="329">
        <v>36</v>
      </c>
      <c r="L7" s="329">
        <v>30</v>
      </c>
      <c r="M7" s="329">
        <v>30</v>
      </c>
      <c r="N7" s="329">
        <v>0</v>
      </c>
      <c r="O7" s="329">
        <v>0</v>
      </c>
      <c r="P7" s="329">
        <v>0</v>
      </c>
      <c r="Q7" s="329">
        <v>0</v>
      </c>
      <c r="R7" s="330">
        <v>313</v>
      </c>
    </row>
    <row r="8" spans="1:20" ht="20.100000000000001" customHeight="1" x14ac:dyDescent="0.25">
      <c r="A8" s="339" t="s">
        <v>2536</v>
      </c>
      <c r="B8" s="341" t="s">
        <v>1668</v>
      </c>
      <c r="C8" s="329">
        <v>0</v>
      </c>
      <c r="D8" s="329">
        <v>0</v>
      </c>
      <c r="E8" s="329">
        <v>0</v>
      </c>
      <c r="F8" s="329">
        <v>0</v>
      </c>
      <c r="G8" s="329">
        <v>0</v>
      </c>
      <c r="H8" s="329">
        <v>0</v>
      </c>
      <c r="I8" s="329">
        <v>0</v>
      </c>
      <c r="J8" s="329">
        <v>0</v>
      </c>
      <c r="K8" s="329">
        <v>0</v>
      </c>
      <c r="L8" s="329">
        <v>0</v>
      </c>
      <c r="M8" s="329">
        <v>0</v>
      </c>
      <c r="N8" s="329">
        <v>263</v>
      </c>
      <c r="O8" s="329">
        <v>270</v>
      </c>
      <c r="P8" s="329">
        <v>264</v>
      </c>
      <c r="Q8" s="329">
        <v>302</v>
      </c>
      <c r="R8" s="330">
        <v>1099</v>
      </c>
    </row>
    <row r="9" spans="1:20" ht="20.100000000000001" customHeight="1" x14ac:dyDescent="0.25">
      <c r="A9" s="339" t="s">
        <v>2857</v>
      </c>
      <c r="B9" s="341" t="s">
        <v>1668</v>
      </c>
      <c r="C9" s="329">
        <v>0</v>
      </c>
      <c r="D9" s="329">
        <v>0</v>
      </c>
      <c r="E9" s="329">
        <v>43</v>
      </c>
      <c r="F9" s="329">
        <v>36</v>
      </c>
      <c r="G9" s="329">
        <v>44</v>
      </c>
      <c r="H9" s="329">
        <v>37</v>
      </c>
      <c r="I9" s="329">
        <v>54</v>
      </c>
      <c r="J9" s="329">
        <v>35</v>
      </c>
      <c r="K9" s="329">
        <v>45</v>
      </c>
      <c r="L9" s="329">
        <v>34</v>
      </c>
      <c r="M9" s="329">
        <v>35</v>
      </c>
      <c r="N9" s="329">
        <v>0</v>
      </c>
      <c r="O9" s="329">
        <v>0</v>
      </c>
      <c r="P9" s="329">
        <v>0</v>
      </c>
      <c r="Q9" s="329">
        <v>0</v>
      </c>
      <c r="R9" s="330">
        <v>363</v>
      </c>
    </row>
    <row r="10" spans="1:20" ht="20.100000000000001" customHeight="1" x14ac:dyDescent="0.25">
      <c r="A10" s="339" t="s">
        <v>2858</v>
      </c>
      <c r="B10" s="341" t="s">
        <v>1668</v>
      </c>
      <c r="C10" s="329">
        <v>0</v>
      </c>
      <c r="D10" s="329">
        <v>0</v>
      </c>
      <c r="E10" s="329">
        <v>40</v>
      </c>
      <c r="F10" s="329">
        <v>43</v>
      </c>
      <c r="G10" s="329">
        <v>39</v>
      </c>
      <c r="H10" s="329">
        <v>38</v>
      </c>
      <c r="I10" s="329">
        <v>36</v>
      </c>
      <c r="J10" s="329">
        <v>40</v>
      </c>
      <c r="K10" s="329">
        <v>40</v>
      </c>
      <c r="L10" s="329">
        <v>42</v>
      </c>
      <c r="M10" s="329">
        <v>43</v>
      </c>
      <c r="N10" s="329">
        <v>0</v>
      </c>
      <c r="O10" s="329">
        <v>0</v>
      </c>
      <c r="P10" s="329">
        <v>0</v>
      </c>
      <c r="Q10" s="329">
        <v>0</v>
      </c>
      <c r="R10" s="330">
        <v>361</v>
      </c>
    </row>
    <row r="11" spans="1:20" ht="20.100000000000001" customHeight="1" x14ac:dyDescent="0.25">
      <c r="A11" s="339" t="s">
        <v>2538</v>
      </c>
      <c r="B11" s="341" t="s">
        <v>1668</v>
      </c>
      <c r="C11" s="329">
        <v>0</v>
      </c>
      <c r="D11" s="329">
        <v>0</v>
      </c>
      <c r="E11" s="329">
        <v>54</v>
      </c>
      <c r="F11" s="329">
        <v>64</v>
      </c>
      <c r="G11" s="329">
        <v>56</v>
      </c>
      <c r="H11" s="329">
        <v>51</v>
      </c>
      <c r="I11" s="329">
        <v>38</v>
      </c>
      <c r="J11" s="329">
        <v>58</v>
      </c>
      <c r="K11" s="329">
        <v>51</v>
      </c>
      <c r="L11" s="329">
        <v>45</v>
      </c>
      <c r="M11" s="329">
        <v>43</v>
      </c>
      <c r="N11" s="329">
        <v>0</v>
      </c>
      <c r="O11" s="329">
        <v>0</v>
      </c>
      <c r="P11" s="329">
        <v>0</v>
      </c>
      <c r="Q11" s="329">
        <v>0</v>
      </c>
      <c r="R11" s="330">
        <v>460</v>
      </c>
    </row>
    <row r="12" spans="1:20" ht="20.100000000000001" customHeight="1" x14ac:dyDescent="0.25">
      <c r="A12" s="339" t="s">
        <v>2539</v>
      </c>
      <c r="B12" s="341" t="s">
        <v>1668</v>
      </c>
      <c r="C12" s="329">
        <v>0</v>
      </c>
      <c r="D12" s="329">
        <v>0</v>
      </c>
      <c r="E12" s="329">
        <v>25</v>
      </c>
      <c r="F12" s="329">
        <v>24</v>
      </c>
      <c r="G12" s="329">
        <v>27</v>
      </c>
      <c r="H12" s="329">
        <v>25</v>
      </c>
      <c r="I12" s="329">
        <v>20</v>
      </c>
      <c r="J12" s="329">
        <v>28</v>
      </c>
      <c r="K12" s="329">
        <v>20</v>
      </c>
      <c r="L12" s="329">
        <v>28</v>
      </c>
      <c r="M12" s="329">
        <v>27</v>
      </c>
      <c r="N12" s="329">
        <v>0</v>
      </c>
      <c r="O12" s="329">
        <v>0</v>
      </c>
      <c r="P12" s="329">
        <v>0</v>
      </c>
      <c r="Q12" s="329">
        <v>0</v>
      </c>
      <c r="R12" s="330">
        <v>224</v>
      </c>
    </row>
    <row r="13" spans="1:20" ht="20.100000000000001" customHeight="1" x14ac:dyDescent="0.25">
      <c r="A13" s="339" t="s">
        <v>2541</v>
      </c>
      <c r="B13" s="341" t="s">
        <v>1668</v>
      </c>
      <c r="C13" s="329">
        <v>0</v>
      </c>
      <c r="D13" s="329">
        <v>0</v>
      </c>
      <c r="E13" s="329">
        <v>32</v>
      </c>
      <c r="F13" s="329">
        <v>25</v>
      </c>
      <c r="G13" s="329">
        <v>28</v>
      </c>
      <c r="H13" s="329">
        <v>29</v>
      </c>
      <c r="I13" s="329">
        <v>23</v>
      </c>
      <c r="J13" s="329">
        <v>43</v>
      </c>
      <c r="K13" s="329">
        <v>34</v>
      </c>
      <c r="L13" s="329">
        <v>33</v>
      </c>
      <c r="M13" s="329">
        <v>34</v>
      </c>
      <c r="N13" s="329">
        <v>0</v>
      </c>
      <c r="O13" s="329">
        <v>0</v>
      </c>
      <c r="P13" s="329">
        <v>0</v>
      </c>
      <c r="Q13" s="329">
        <v>0</v>
      </c>
      <c r="R13" s="330">
        <v>281</v>
      </c>
    </row>
    <row r="14" spans="1:20" ht="20.100000000000001" customHeight="1" x14ac:dyDescent="0.25">
      <c r="A14" s="339" t="s">
        <v>2542</v>
      </c>
      <c r="B14" s="341" t="s">
        <v>1668</v>
      </c>
      <c r="C14" s="329">
        <v>0</v>
      </c>
      <c r="D14" s="329">
        <v>0</v>
      </c>
      <c r="E14" s="329">
        <v>36</v>
      </c>
      <c r="F14" s="329">
        <v>45</v>
      </c>
      <c r="G14" s="329">
        <v>38</v>
      </c>
      <c r="H14" s="329">
        <v>39</v>
      </c>
      <c r="I14" s="329">
        <v>38</v>
      </c>
      <c r="J14" s="329">
        <v>16</v>
      </c>
      <c r="K14" s="329">
        <v>29</v>
      </c>
      <c r="L14" s="329">
        <v>50</v>
      </c>
      <c r="M14" s="329">
        <v>60</v>
      </c>
      <c r="N14" s="329">
        <v>0</v>
      </c>
      <c r="O14" s="329">
        <v>0</v>
      </c>
      <c r="P14" s="329">
        <v>0</v>
      </c>
      <c r="Q14" s="329">
        <v>0</v>
      </c>
      <c r="R14" s="330">
        <v>351</v>
      </c>
    </row>
    <row r="15" spans="1:20" ht="20.100000000000001" customHeight="1" x14ac:dyDescent="0.25">
      <c r="A15" s="339" t="s">
        <v>2543</v>
      </c>
      <c r="B15" s="341" t="s">
        <v>1668</v>
      </c>
      <c r="C15" s="329">
        <v>0</v>
      </c>
      <c r="D15" s="329">
        <v>0</v>
      </c>
      <c r="E15" s="329">
        <v>45</v>
      </c>
      <c r="F15" s="329">
        <v>43</v>
      </c>
      <c r="G15" s="329">
        <v>41</v>
      </c>
      <c r="H15" s="329">
        <v>52</v>
      </c>
      <c r="I15" s="329">
        <v>39</v>
      </c>
      <c r="J15" s="329">
        <v>45</v>
      </c>
      <c r="K15" s="329">
        <v>37</v>
      </c>
      <c r="L15" s="329">
        <v>48</v>
      </c>
      <c r="M15" s="329">
        <v>46</v>
      </c>
      <c r="N15" s="329">
        <v>0</v>
      </c>
      <c r="O15" s="329">
        <v>0</v>
      </c>
      <c r="P15" s="329">
        <v>0</v>
      </c>
      <c r="Q15" s="329">
        <v>0</v>
      </c>
      <c r="R15" s="330">
        <v>396</v>
      </c>
    </row>
    <row r="16" spans="1:20" ht="20.100000000000001" customHeight="1" x14ac:dyDescent="0.25">
      <c r="A16" s="339" t="s">
        <v>2544</v>
      </c>
      <c r="B16" s="341" t="s">
        <v>1668</v>
      </c>
      <c r="C16" s="329">
        <v>0</v>
      </c>
      <c r="D16" s="329">
        <v>0</v>
      </c>
      <c r="E16" s="329">
        <v>49</v>
      </c>
      <c r="F16" s="329">
        <v>53</v>
      </c>
      <c r="G16" s="329">
        <v>58</v>
      </c>
      <c r="H16" s="329">
        <v>45</v>
      </c>
      <c r="I16" s="329">
        <v>35</v>
      </c>
      <c r="J16" s="329">
        <v>45</v>
      </c>
      <c r="K16" s="329">
        <v>49</v>
      </c>
      <c r="L16" s="329">
        <v>51</v>
      </c>
      <c r="M16" s="329">
        <v>47</v>
      </c>
      <c r="N16" s="329">
        <v>0</v>
      </c>
      <c r="O16" s="329">
        <v>0</v>
      </c>
      <c r="P16" s="329">
        <v>0</v>
      </c>
      <c r="Q16" s="329">
        <v>0</v>
      </c>
      <c r="R16" s="330">
        <v>432</v>
      </c>
    </row>
    <row r="17" spans="1:20" ht="20.100000000000001" customHeight="1" x14ac:dyDescent="0.25">
      <c r="A17" s="339" t="s">
        <v>2545</v>
      </c>
      <c r="B17" s="341" t="s">
        <v>1668</v>
      </c>
      <c r="C17" s="329">
        <v>0</v>
      </c>
      <c r="D17" s="329">
        <v>0</v>
      </c>
      <c r="E17" s="329">
        <v>49</v>
      </c>
      <c r="F17" s="329">
        <v>65</v>
      </c>
      <c r="G17" s="329">
        <v>52</v>
      </c>
      <c r="H17" s="329">
        <v>64</v>
      </c>
      <c r="I17" s="329">
        <v>45</v>
      </c>
      <c r="J17" s="329">
        <v>66</v>
      </c>
      <c r="K17" s="329">
        <v>42</v>
      </c>
      <c r="L17" s="329">
        <v>61</v>
      </c>
      <c r="M17" s="329">
        <v>46</v>
      </c>
      <c r="N17" s="329">
        <v>0</v>
      </c>
      <c r="O17" s="329">
        <v>0</v>
      </c>
      <c r="P17" s="329">
        <v>0</v>
      </c>
      <c r="Q17" s="329">
        <v>0</v>
      </c>
      <c r="R17" s="330">
        <v>490</v>
      </c>
    </row>
    <row r="18" spans="1:20" ht="20.100000000000001" customHeight="1" x14ac:dyDescent="0.25">
      <c r="A18" s="339" t="s">
        <v>2546</v>
      </c>
      <c r="B18" s="341" t="s">
        <v>1668</v>
      </c>
      <c r="C18" s="329">
        <v>39</v>
      </c>
      <c r="D18" s="329">
        <v>0</v>
      </c>
      <c r="E18" s="329">
        <v>0</v>
      </c>
      <c r="F18" s="329">
        <v>0</v>
      </c>
      <c r="G18" s="329">
        <v>0</v>
      </c>
      <c r="H18" s="329">
        <v>0</v>
      </c>
      <c r="I18" s="329">
        <v>0</v>
      </c>
      <c r="J18" s="329">
        <v>0</v>
      </c>
      <c r="K18" s="329">
        <v>0</v>
      </c>
      <c r="L18" s="329">
        <v>0</v>
      </c>
      <c r="M18" s="329">
        <v>0</v>
      </c>
      <c r="N18" s="329">
        <v>131</v>
      </c>
      <c r="O18" s="329">
        <v>113</v>
      </c>
      <c r="P18" s="329">
        <v>131</v>
      </c>
      <c r="Q18" s="329">
        <v>126</v>
      </c>
      <c r="R18" s="330">
        <v>540</v>
      </c>
    </row>
    <row r="19" spans="1:20" ht="20.100000000000001" customHeight="1" x14ac:dyDescent="0.25">
      <c r="A19" s="339" t="s">
        <v>2547</v>
      </c>
      <c r="B19" s="341" t="s">
        <v>1668</v>
      </c>
      <c r="C19" s="329">
        <v>0</v>
      </c>
      <c r="D19" s="329">
        <v>0</v>
      </c>
      <c r="E19" s="329">
        <v>52</v>
      </c>
      <c r="F19" s="329">
        <v>65</v>
      </c>
      <c r="G19" s="329">
        <v>55</v>
      </c>
      <c r="H19" s="329">
        <v>56</v>
      </c>
      <c r="I19" s="329">
        <v>40</v>
      </c>
      <c r="J19" s="329">
        <v>50</v>
      </c>
      <c r="K19" s="329">
        <v>42</v>
      </c>
      <c r="L19" s="329">
        <v>43</v>
      </c>
      <c r="M19" s="329">
        <v>57</v>
      </c>
      <c r="N19" s="329">
        <v>0</v>
      </c>
      <c r="O19" s="329">
        <v>0</v>
      </c>
      <c r="P19" s="329">
        <v>0</v>
      </c>
      <c r="Q19" s="329">
        <v>0</v>
      </c>
      <c r="R19" s="330">
        <v>460</v>
      </c>
    </row>
    <row r="20" spans="1:20" ht="20.100000000000001" customHeight="1" x14ac:dyDescent="0.25">
      <c r="A20" s="339" t="s">
        <v>2548</v>
      </c>
      <c r="B20" s="341" t="s">
        <v>3828</v>
      </c>
      <c r="C20" s="329">
        <v>0</v>
      </c>
      <c r="D20" s="329">
        <v>0</v>
      </c>
      <c r="E20" s="329">
        <v>22</v>
      </c>
      <c r="F20" s="329">
        <v>31</v>
      </c>
      <c r="G20" s="329">
        <v>29</v>
      </c>
      <c r="H20" s="329">
        <v>21</v>
      </c>
      <c r="I20" s="329">
        <v>27</v>
      </c>
      <c r="J20" s="329">
        <v>21</v>
      </c>
      <c r="K20" s="329">
        <v>21</v>
      </c>
      <c r="L20" s="329">
        <v>12</v>
      </c>
      <c r="M20" s="329">
        <v>12</v>
      </c>
      <c r="N20" s="329">
        <v>0</v>
      </c>
      <c r="O20" s="329">
        <v>0</v>
      </c>
      <c r="P20" s="329">
        <v>1</v>
      </c>
      <c r="Q20" s="329">
        <v>0</v>
      </c>
      <c r="R20" s="330">
        <v>197</v>
      </c>
    </row>
    <row r="21" spans="1:20" ht="20.100000000000001" customHeight="1" x14ac:dyDescent="0.25">
      <c r="A21" s="339" t="s">
        <v>3370</v>
      </c>
      <c r="B21" s="341" t="s">
        <v>1668</v>
      </c>
      <c r="C21" s="329">
        <v>0</v>
      </c>
      <c r="D21" s="329">
        <v>0</v>
      </c>
      <c r="E21" s="329">
        <v>0</v>
      </c>
      <c r="F21" s="329">
        <v>0</v>
      </c>
      <c r="G21" s="329">
        <v>0</v>
      </c>
      <c r="H21" s="329">
        <v>0</v>
      </c>
      <c r="I21" s="329">
        <v>0</v>
      </c>
      <c r="J21" s="329">
        <v>0</v>
      </c>
      <c r="K21" s="329">
        <v>0</v>
      </c>
      <c r="L21" s="329">
        <v>0</v>
      </c>
      <c r="M21" s="329">
        <v>0</v>
      </c>
      <c r="N21" s="329">
        <v>3</v>
      </c>
      <c r="O21" s="329">
        <v>13</v>
      </c>
      <c r="P21" s="329">
        <v>32</v>
      </c>
      <c r="Q21" s="329">
        <v>193</v>
      </c>
      <c r="R21" s="330">
        <v>241</v>
      </c>
    </row>
    <row r="22" spans="1:20" ht="20.100000000000001" customHeight="1" x14ac:dyDescent="0.25">
      <c r="A22" s="339" t="s">
        <v>2549</v>
      </c>
      <c r="B22" s="341" t="s">
        <v>1668</v>
      </c>
      <c r="C22" s="329">
        <v>9</v>
      </c>
      <c r="D22" s="329">
        <v>0</v>
      </c>
      <c r="E22" s="329">
        <v>76</v>
      </c>
      <c r="F22" s="329">
        <v>53</v>
      </c>
      <c r="G22" s="329">
        <v>79</v>
      </c>
      <c r="H22" s="329">
        <v>65</v>
      </c>
      <c r="I22" s="329">
        <v>75</v>
      </c>
      <c r="J22" s="329">
        <v>58</v>
      </c>
      <c r="K22" s="329">
        <v>61</v>
      </c>
      <c r="L22" s="329">
        <v>62</v>
      </c>
      <c r="M22" s="329">
        <v>55</v>
      </c>
      <c r="N22" s="329">
        <v>0</v>
      </c>
      <c r="O22" s="329">
        <v>0</v>
      </c>
      <c r="P22" s="329">
        <v>0</v>
      </c>
      <c r="Q22" s="329">
        <v>0</v>
      </c>
      <c r="R22" s="330">
        <v>593</v>
      </c>
    </row>
    <row r="23" spans="1:20" ht="20.100000000000001" customHeight="1" x14ac:dyDescent="0.25">
      <c r="A23" s="339" t="s">
        <v>2003</v>
      </c>
      <c r="B23" s="341" t="s">
        <v>1668</v>
      </c>
      <c r="C23" s="329">
        <v>0</v>
      </c>
      <c r="D23" s="329">
        <v>0</v>
      </c>
      <c r="E23" s="329">
        <v>27</v>
      </c>
      <c r="F23" s="329">
        <v>29</v>
      </c>
      <c r="G23" s="329">
        <v>27</v>
      </c>
      <c r="H23" s="329">
        <v>29</v>
      </c>
      <c r="I23" s="329">
        <v>17</v>
      </c>
      <c r="J23" s="329">
        <v>25</v>
      </c>
      <c r="K23" s="329">
        <v>26</v>
      </c>
      <c r="L23" s="329">
        <v>0</v>
      </c>
      <c r="M23" s="329">
        <v>0</v>
      </c>
      <c r="N23" s="329">
        <v>0</v>
      </c>
      <c r="O23" s="329">
        <v>0</v>
      </c>
      <c r="P23" s="329">
        <v>0</v>
      </c>
      <c r="Q23" s="329">
        <v>0</v>
      </c>
      <c r="R23" s="330">
        <v>180</v>
      </c>
    </row>
    <row r="24" spans="1:20" ht="20.100000000000001" customHeight="1" x14ac:dyDescent="0.25">
      <c r="A24" s="339" t="s">
        <v>2079</v>
      </c>
      <c r="B24" s="341" t="s">
        <v>3837</v>
      </c>
      <c r="C24" s="329">
        <v>0</v>
      </c>
      <c r="D24" s="329">
        <v>0</v>
      </c>
      <c r="E24" s="329">
        <v>1</v>
      </c>
      <c r="F24" s="329">
        <v>4</v>
      </c>
      <c r="G24" s="329">
        <v>2</v>
      </c>
      <c r="H24" s="329">
        <v>3</v>
      </c>
      <c r="I24" s="329">
        <v>2</v>
      </c>
      <c r="J24" s="329">
        <v>7</v>
      </c>
      <c r="K24" s="329">
        <v>0</v>
      </c>
      <c r="L24" s="329">
        <v>3</v>
      </c>
      <c r="M24" s="329">
        <v>1</v>
      </c>
      <c r="N24" s="329">
        <v>4</v>
      </c>
      <c r="O24" s="329">
        <v>4</v>
      </c>
      <c r="P24" s="329">
        <v>3</v>
      </c>
      <c r="Q24" s="329">
        <v>2</v>
      </c>
      <c r="R24" s="330">
        <v>36</v>
      </c>
    </row>
    <row r="25" spans="1:20" ht="20.100000000000001" customHeight="1" x14ac:dyDescent="0.25">
      <c r="A25" s="339" t="s">
        <v>2080</v>
      </c>
      <c r="B25" s="341" t="s">
        <v>1668</v>
      </c>
      <c r="C25" s="329">
        <v>0</v>
      </c>
      <c r="D25" s="329">
        <v>0</v>
      </c>
      <c r="E25" s="329">
        <v>18</v>
      </c>
      <c r="F25" s="329">
        <v>20</v>
      </c>
      <c r="G25" s="329">
        <v>21</v>
      </c>
      <c r="H25" s="329">
        <v>21</v>
      </c>
      <c r="I25" s="329">
        <v>21</v>
      </c>
      <c r="J25" s="329">
        <v>20</v>
      </c>
      <c r="K25" s="329">
        <v>24</v>
      </c>
      <c r="L25" s="329">
        <v>25</v>
      </c>
      <c r="M25" s="329">
        <v>25</v>
      </c>
      <c r="N25" s="329">
        <v>0</v>
      </c>
      <c r="O25" s="329">
        <v>0</v>
      </c>
      <c r="P25" s="329">
        <v>0</v>
      </c>
      <c r="Q25" s="329">
        <v>0</v>
      </c>
      <c r="R25" s="330">
        <v>195</v>
      </c>
    </row>
    <row r="26" spans="1:20" ht="20.100000000000001" customHeight="1" x14ac:dyDescent="0.25">
      <c r="A26" s="339" t="s">
        <v>2081</v>
      </c>
      <c r="B26" s="341" t="s">
        <v>1668</v>
      </c>
      <c r="C26" s="329">
        <v>0</v>
      </c>
      <c r="D26" s="329">
        <v>0</v>
      </c>
      <c r="E26" s="329">
        <v>22</v>
      </c>
      <c r="F26" s="329">
        <v>34</v>
      </c>
      <c r="G26" s="329">
        <v>26</v>
      </c>
      <c r="H26" s="329">
        <v>29</v>
      </c>
      <c r="I26" s="329">
        <v>20</v>
      </c>
      <c r="J26" s="329">
        <v>27</v>
      </c>
      <c r="K26" s="329">
        <v>20</v>
      </c>
      <c r="L26" s="329">
        <v>22</v>
      </c>
      <c r="M26" s="329">
        <v>15</v>
      </c>
      <c r="N26" s="329">
        <v>0</v>
      </c>
      <c r="O26" s="329">
        <v>0</v>
      </c>
      <c r="P26" s="329">
        <v>0</v>
      </c>
      <c r="Q26" s="329">
        <v>0</v>
      </c>
      <c r="R26" s="330">
        <v>215</v>
      </c>
    </row>
    <row r="27" spans="1:20" ht="20.100000000000001" customHeight="1" x14ac:dyDescent="0.25">
      <c r="A27" s="339" t="s">
        <v>2082</v>
      </c>
      <c r="B27" s="341" t="s">
        <v>1668</v>
      </c>
      <c r="C27" s="329">
        <v>0</v>
      </c>
      <c r="D27" s="329">
        <v>0</v>
      </c>
      <c r="E27" s="329">
        <v>0</v>
      </c>
      <c r="F27" s="329">
        <v>0</v>
      </c>
      <c r="G27" s="329">
        <v>0</v>
      </c>
      <c r="H27" s="329">
        <v>0</v>
      </c>
      <c r="I27" s="329">
        <v>0</v>
      </c>
      <c r="J27" s="329">
        <v>0</v>
      </c>
      <c r="K27" s="329">
        <v>0</v>
      </c>
      <c r="L27" s="329">
        <v>0</v>
      </c>
      <c r="M27" s="329">
        <v>0</v>
      </c>
      <c r="N27" s="329">
        <v>257</v>
      </c>
      <c r="O27" s="329">
        <v>246</v>
      </c>
      <c r="P27" s="329">
        <v>257</v>
      </c>
      <c r="Q27" s="329">
        <v>240</v>
      </c>
      <c r="R27" s="330">
        <v>1000</v>
      </c>
    </row>
    <row r="28" spans="1:20" ht="20.100000000000001" customHeight="1" x14ac:dyDescent="0.25">
      <c r="A28" s="374" t="s">
        <v>2550</v>
      </c>
      <c r="B28" s="341" t="s">
        <v>1668</v>
      </c>
      <c r="C28" s="308">
        <v>0</v>
      </c>
      <c r="D28" s="308">
        <v>0</v>
      </c>
      <c r="E28" s="308">
        <v>43</v>
      </c>
      <c r="F28" s="308">
        <v>52</v>
      </c>
      <c r="G28" s="308">
        <v>51</v>
      </c>
      <c r="H28" s="308">
        <v>49</v>
      </c>
      <c r="I28" s="308">
        <v>50</v>
      </c>
      <c r="J28" s="308">
        <v>45</v>
      </c>
      <c r="K28" s="308">
        <v>56</v>
      </c>
      <c r="L28" s="308">
        <v>64</v>
      </c>
      <c r="M28" s="308">
        <v>44</v>
      </c>
      <c r="N28" s="308">
        <v>0</v>
      </c>
      <c r="O28" s="308">
        <v>0</v>
      </c>
      <c r="P28" s="308">
        <v>0</v>
      </c>
      <c r="Q28" s="308">
        <v>0</v>
      </c>
      <c r="R28" s="300">
        <v>454</v>
      </c>
    </row>
    <row r="29" spans="1:20" ht="20.100000000000001" customHeight="1" x14ac:dyDescent="0.25">
      <c r="A29" s="335" t="s">
        <v>3035</v>
      </c>
      <c r="B29" s="343" t="s">
        <v>3146</v>
      </c>
      <c r="C29" s="396">
        <v>48</v>
      </c>
      <c r="D29" s="396">
        <v>0</v>
      </c>
      <c r="E29" s="396">
        <v>687</v>
      </c>
      <c r="F29" s="396">
        <v>732</v>
      </c>
      <c r="G29" s="396">
        <v>723</v>
      </c>
      <c r="H29" s="396">
        <v>704</v>
      </c>
      <c r="I29" s="396">
        <v>636</v>
      </c>
      <c r="J29" s="396">
        <v>677</v>
      </c>
      <c r="K29" s="396">
        <v>645</v>
      </c>
      <c r="L29" s="396">
        <v>664</v>
      </c>
      <c r="M29" s="396">
        <v>633</v>
      </c>
      <c r="N29" s="396">
        <v>658</v>
      </c>
      <c r="O29" s="396">
        <v>646</v>
      </c>
      <c r="P29" s="396">
        <v>688</v>
      </c>
      <c r="Q29" s="396">
        <v>863</v>
      </c>
      <c r="R29" s="309">
        <v>9004</v>
      </c>
      <c r="S29" s="24"/>
      <c r="T29" s="24"/>
    </row>
    <row r="30" spans="1:20" ht="20.100000000000001" customHeight="1" x14ac:dyDescent="0.25">
      <c r="A30" s="228" t="s">
        <v>3044</v>
      </c>
      <c r="B30" s="348"/>
      <c r="C30" s="349"/>
      <c r="D30" s="349"/>
      <c r="E30" s="349"/>
      <c r="F30" s="349"/>
      <c r="G30" s="349"/>
      <c r="H30" s="349"/>
      <c r="I30" s="349"/>
      <c r="J30" s="349"/>
      <c r="K30" s="349"/>
      <c r="L30" s="349"/>
      <c r="M30" s="349"/>
      <c r="N30" s="349"/>
      <c r="O30" s="349"/>
      <c r="P30" s="349"/>
      <c r="Q30" s="349"/>
      <c r="R30" s="349"/>
      <c r="S30" s="24"/>
      <c r="T30" s="24"/>
    </row>
    <row r="31" spans="1:20" x14ac:dyDescent="0.2">
      <c r="A31" s="350"/>
      <c r="B31" s="350"/>
      <c r="C31" s="350"/>
      <c r="D31" s="350"/>
      <c r="E31" s="350"/>
      <c r="F31" s="350"/>
      <c r="G31" s="350"/>
      <c r="H31" s="350"/>
      <c r="I31" s="350"/>
      <c r="J31" s="350"/>
      <c r="K31" s="350"/>
      <c r="L31" s="350"/>
      <c r="M31" s="350"/>
      <c r="N31" s="350"/>
      <c r="O31" s="350"/>
      <c r="P31" s="350"/>
      <c r="Q31" s="350"/>
      <c r="R31" s="351"/>
    </row>
    <row r="32" spans="1:20" x14ac:dyDescent="0.2">
      <c r="A32" s="350"/>
      <c r="B32" s="350"/>
      <c r="C32" s="350"/>
      <c r="D32" s="350"/>
      <c r="E32" s="350"/>
      <c r="F32" s="350"/>
      <c r="G32" s="350"/>
      <c r="H32" s="350"/>
      <c r="I32" s="350"/>
      <c r="J32" s="350"/>
      <c r="K32" s="350"/>
      <c r="L32" s="350"/>
      <c r="M32" s="350"/>
      <c r="N32" s="350"/>
      <c r="O32" s="350"/>
      <c r="P32" s="350"/>
      <c r="Q32" s="350"/>
      <c r="R32" s="351"/>
    </row>
    <row r="33" spans="1:18" x14ac:dyDescent="0.2">
      <c r="A33" s="350"/>
      <c r="B33" s="350"/>
      <c r="C33" s="350"/>
      <c r="D33" s="350"/>
      <c r="E33" s="350"/>
      <c r="F33" s="350"/>
      <c r="G33" s="350"/>
      <c r="H33" s="350"/>
      <c r="I33" s="350"/>
      <c r="J33" s="350"/>
      <c r="K33" s="350"/>
      <c r="L33" s="350"/>
      <c r="M33" s="350"/>
      <c r="N33" s="350"/>
      <c r="O33" s="350"/>
      <c r="P33" s="350"/>
      <c r="Q33" s="350"/>
      <c r="R33" s="351"/>
    </row>
    <row r="34" spans="1:18" x14ac:dyDescent="0.2">
      <c r="A34" s="350"/>
      <c r="B34" s="350"/>
      <c r="C34" s="350"/>
      <c r="D34" s="350"/>
      <c r="E34" s="350"/>
      <c r="F34" s="350"/>
      <c r="G34" s="350"/>
      <c r="H34" s="350"/>
      <c r="I34" s="350"/>
      <c r="J34" s="350"/>
      <c r="K34" s="350"/>
      <c r="L34" s="350"/>
      <c r="M34" s="350"/>
      <c r="N34" s="350"/>
      <c r="O34" s="350"/>
      <c r="P34" s="350"/>
      <c r="Q34" s="350"/>
      <c r="R34" s="351"/>
    </row>
    <row r="35" spans="1:18" x14ac:dyDescent="0.2">
      <c r="A35" s="350"/>
      <c r="B35" s="350"/>
      <c r="C35" s="350"/>
      <c r="D35" s="350"/>
      <c r="E35" s="350"/>
      <c r="F35" s="350"/>
      <c r="G35" s="350"/>
      <c r="H35" s="350"/>
      <c r="I35" s="350"/>
      <c r="J35" s="350"/>
      <c r="K35" s="350"/>
      <c r="L35" s="350"/>
      <c r="M35" s="350"/>
      <c r="N35" s="350"/>
      <c r="O35" s="350"/>
      <c r="P35" s="350"/>
      <c r="Q35" s="350"/>
      <c r="R35" s="351"/>
    </row>
    <row r="36" spans="1:18" x14ac:dyDescent="0.2">
      <c r="A36" s="350"/>
      <c r="B36" s="350"/>
      <c r="C36" s="350"/>
      <c r="D36" s="350"/>
      <c r="E36" s="350"/>
      <c r="F36" s="350"/>
      <c r="G36" s="350"/>
      <c r="H36" s="350"/>
      <c r="I36" s="350"/>
      <c r="J36" s="350"/>
      <c r="K36" s="350"/>
      <c r="L36" s="350"/>
      <c r="M36" s="350"/>
      <c r="N36" s="350"/>
      <c r="O36" s="350"/>
      <c r="P36" s="350"/>
      <c r="Q36" s="350"/>
      <c r="R36" s="351"/>
    </row>
    <row r="37" spans="1:18" x14ac:dyDescent="0.2">
      <c r="A37" s="350"/>
      <c r="B37" s="350"/>
      <c r="C37" s="350"/>
      <c r="D37" s="350"/>
      <c r="E37" s="350"/>
      <c r="F37" s="350"/>
      <c r="G37" s="350"/>
      <c r="H37" s="350"/>
      <c r="I37" s="350"/>
      <c r="J37" s="350"/>
      <c r="K37" s="350"/>
      <c r="L37" s="350"/>
      <c r="M37" s="350"/>
      <c r="N37" s="350"/>
      <c r="O37" s="350"/>
      <c r="P37" s="350"/>
      <c r="Q37" s="350"/>
      <c r="R37" s="351"/>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row r="97" spans="1:18" x14ac:dyDescent="0.2">
      <c r="A97" s="350"/>
      <c r="B97" s="350"/>
      <c r="C97" s="350"/>
      <c r="D97" s="350"/>
      <c r="E97" s="350"/>
      <c r="F97" s="350"/>
      <c r="G97" s="350"/>
      <c r="H97" s="350"/>
      <c r="I97" s="350"/>
      <c r="J97" s="350"/>
      <c r="K97" s="350"/>
      <c r="L97" s="350"/>
      <c r="M97" s="350"/>
      <c r="N97" s="350"/>
      <c r="O97" s="350"/>
      <c r="P97" s="350"/>
      <c r="Q97" s="350"/>
      <c r="R97" s="351"/>
    </row>
  </sheetData>
  <mergeCells count="3">
    <mergeCell ref="A1:R1"/>
    <mergeCell ref="A2:R2"/>
    <mergeCell ref="A4:R4"/>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5"/>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2104</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2900</v>
      </c>
      <c r="B6" s="341" t="s">
        <v>1654</v>
      </c>
      <c r="C6" s="329">
        <v>0</v>
      </c>
      <c r="D6" s="329">
        <v>0</v>
      </c>
      <c r="E6" s="329">
        <v>0</v>
      </c>
      <c r="F6" s="329">
        <v>0</v>
      </c>
      <c r="G6" s="329">
        <v>0</v>
      </c>
      <c r="H6" s="329">
        <v>0</v>
      </c>
      <c r="I6" s="329">
        <v>0</v>
      </c>
      <c r="J6" s="329">
        <v>0</v>
      </c>
      <c r="K6" s="329">
        <v>0</v>
      </c>
      <c r="L6" s="329">
        <v>0</v>
      </c>
      <c r="M6" s="329">
        <v>0</v>
      </c>
      <c r="N6" s="329">
        <v>92</v>
      </c>
      <c r="O6" s="329">
        <v>97</v>
      </c>
      <c r="P6" s="329">
        <v>79</v>
      </c>
      <c r="Q6" s="329">
        <v>87</v>
      </c>
      <c r="R6" s="330">
        <v>355</v>
      </c>
    </row>
    <row r="7" spans="1:20" ht="20.100000000000001" customHeight="1" x14ac:dyDescent="0.25">
      <c r="A7" s="339" t="s">
        <v>2551</v>
      </c>
      <c r="B7" s="341" t="s">
        <v>1654</v>
      </c>
      <c r="C7" s="329">
        <v>0</v>
      </c>
      <c r="D7" s="329">
        <v>0</v>
      </c>
      <c r="E7" s="329">
        <v>0</v>
      </c>
      <c r="F7" s="329">
        <v>0</v>
      </c>
      <c r="G7" s="329">
        <v>0</v>
      </c>
      <c r="H7" s="329">
        <v>0</v>
      </c>
      <c r="I7" s="329">
        <v>0</v>
      </c>
      <c r="J7" s="329">
        <v>0</v>
      </c>
      <c r="K7" s="329">
        <v>0</v>
      </c>
      <c r="L7" s="329">
        <v>47</v>
      </c>
      <c r="M7" s="329">
        <v>74</v>
      </c>
      <c r="N7" s="329">
        <v>86</v>
      </c>
      <c r="O7" s="329">
        <v>117</v>
      </c>
      <c r="P7" s="329">
        <v>102</v>
      </c>
      <c r="Q7" s="329">
        <v>87</v>
      </c>
      <c r="R7" s="330">
        <v>513</v>
      </c>
    </row>
    <row r="8" spans="1:20" ht="20.100000000000001" customHeight="1" x14ac:dyDescent="0.25">
      <c r="A8" s="339" t="s">
        <v>2553</v>
      </c>
      <c r="B8" s="341" t="s">
        <v>1654</v>
      </c>
      <c r="C8" s="329">
        <v>0</v>
      </c>
      <c r="D8" s="329">
        <v>0</v>
      </c>
      <c r="E8" s="329">
        <v>55</v>
      </c>
      <c r="F8" s="329">
        <v>57</v>
      </c>
      <c r="G8" s="329">
        <v>57</v>
      </c>
      <c r="H8" s="329">
        <v>69</v>
      </c>
      <c r="I8" s="329">
        <v>53</v>
      </c>
      <c r="J8" s="329">
        <v>71</v>
      </c>
      <c r="K8" s="329">
        <v>52</v>
      </c>
      <c r="L8" s="329">
        <v>70</v>
      </c>
      <c r="M8" s="329">
        <v>49</v>
      </c>
      <c r="N8" s="329">
        <v>0</v>
      </c>
      <c r="O8" s="329">
        <v>0</v>
      </c>
      <c r="P8" s="329">
        <v>0</v>
      </c>
      <c r="Q8" s="329">
        <v>0</v>
      </c>
      <c r="R8" s="330">
        <v>533</v>
      </c>
    </row>
    <row r="9" spans="1:20" ht="20.100000000000001" customHeight="1" x14ac:dyDescent="0.25">
      <c r="A9" s="339" t="s">
        <v>2902</v>
      </c>
      <c r="B9" s="341" t="s">
        <v>3824</v>
      </c>
      <c r="C9" s="329">
        <v>0</v>
      </c>
      <c r="D9" s="329">
        <v>0</v>
      </c>
      <c r="E9" s="329">
        <v>5</v>
      </c>
      <c r="F9" s="329">
        <v>5</v>
      </c>
      <c r="G9" s="329">
        <v>7</v>
      </c>
      <c r="H9" s="329">
        <v>8</v>
      </c>
      <c r="I9" s="329">
        <v>4</v>
      </c>
      <c r="J9" s="329">
        <v>6</v>
      </c>
      <c r="K9" s="329">
        <v>9</v>
      </c>
      <c r="L9" s="329">
        <v>4</v>
      </c>
      <c r="M9" s="329">
        <v>8</v>
      </c>
      <c r="N9" s="329">
        <v>4</v>
      </c>
      <c r="O9" s="329">
        <v>2</v>
      </c>
      <c r="P9" s="329">
        <v>3</v>
      </c>
      <c r="Q9" s="329">
        <v>5</v>
      </c>
      <c r="R9" s="330">
        <v>70</v>
      </c>
    </row>
    <row r="10" spans="1:20" ht="20.100000000000001" customHeight="1" x14ac:dyDescent="0.25">
      <c r="A10" s="339" t="s">
        <v>2903</v>
      </c>
      <c r="B10" s="341" t="s">
        <v>3825</v>
      </c>
      <c r="C10" s="329">
        <v>0</v>
      </c>
      <c r="D10" s="329">
        <v>8</v>
      </c>
      <c r="E10" s="329">
        <v>6</v>
      </c>
      <c r="F10" s="329">
        <v>6</v>
      </c>
      <c r="G10" s="329">
        <v>8</v>
      </c>
      <c r="H10" s="329">
        <v>3</v>
      </c>
      <c r="I10" s="329">
        <v>5</v>
      </c>
      <c r="J10" s="329">
        <v>2</v>
      </c>
      <c r="K10" s="329">
        <v>3</v>
      </c>
      <c r="L10" s="329">
        <v>3</v>
      </c>
      <c r="M10" s="329">
        <v>5</v>
      </c>
      <c r="N10" s="329">
        <v>4</v>
      </c>
      <c r="O10" s="329">
        <v>2</v>
      </c>
      <c r="P10" s="329">
        <v>3</v>
      </c>
      <c r="Q10" s="329">
        <v>2</v>
      </c>
      <c r="R10" s="330">
        <v>60</v>
      </c>
    </row>
    <row r="11" spans="1:20" ht="20.100000000000001" customHeight="1" x14ac:dyDescent="0.25">
      <c r="A11" s="339" t="s">
        <v>3097</v>
      </c>
      <c r="B11" s="341" t="s">
        <v>3710</v>
      </c>
      <c r="C11" s="329">
        <v>0</v>
      </c>
      <c r="D11" s="329">
        <v>0</v>
      </c>
      <c r="E11" s="329">
        <v>10</v>
      </c>
      <c r="F11" s="329">
        <v>14</v>
      </c>
      <c r="G11" s="329">
        <v>13</v>
      </c>
      <c r="H11" s="329">
        <v>8</v>
      </c>
      <c r="I11" s="329">
        <v>8</v>
      </c>
      <c r="J11" s="329">
        <v>7</v>
      </c>
      <c r="K11" s="329">
        <v>13</v>
      </c>
      <c r="L11" s="329">
        <v>13</v>
      </c>
      <c r="M11" s="329">
        <v>7</v>
      </c>
      <c r="N11" s="329">
        <v>0</v>
      </c>
      <c r="O11" s="329">
        <v>3</v>
      </c>
      <c r="P11" s="329">
        <v>3</v>
      </c>
      <c r="Q11" s="329">
        <v>0</v>
      </c>
      <c r="R11" s="330">
        <v>99</v>
      </c>
    </row>
    <row r="12" spans="1:20" ht="20.100000000000001" customHeight="1" x14ac:dyDescent="0.25">
      <c r="A12" s="339" t="s">
        <v>2905</v>
      </c>
      <c r="B12" s="341" t="s">
        <v>3826</v>
      </c>
      <c r="C12" s="329">
        <v>0</v>
      </c>
      <c r="D12" s="329">
        <v>0</v>
      </c>
      <c r="E12" s="329">
        <v>31</v>
      </c>
      <c r="F12" s="329">
        <v>33</v>
      </c>
      <c r="G12" s="329">
        <v>30</v>
      </c>
      <c r="H12" s="329">
        <v>28</v>
      </c>
      <c r="I12" s="329">
        <v>23</v>
      </c>
      <c r="J12" s="329">
        <v>16</v>
      </c>
      <c r="K12" s="329">
        <v>21</v>
      </c>
      <c r="L12" s="329">
        <v>19</v>
      </c>
      <c r="M12" s="329">
        <v>16</v>
      </c>
      <c r="N12" s="329">
        <v>12</v>
      </c>
      <c r="O12" s="329">
        <v>14</v>
      </c>
      <c r="P12" s="329">
        <v>22</v>
      </c>
      <c r="Q12" s="329">
        <v>19</v>
      </c>
      <c r="R12" s="330">
        <v>284</v>
      </c>
    </row>
    <row r="13" spans="1:20" ht="20.100000000000001" customHeight="1" x14ac:dyDescent="0.25">
      <c r="A13" s="339" t="s">
        <v>2906</v>
      </c>
      <c r="B13" s="341" t="s">
        <v>3827</v>
      </c>
      <c r="C13" s="329">
        <v>0</v>
      </c>
      <c r="D13" s="329">
        <v>6</v>
      </c>
      <c r="E13" s="329">
        <v>8</v>
      </c>
      <c r="F13" s="329">
        <v>2</v>
      </c>
      <c r="G13" s="329">
        <v>3</v>
      </c>
      <c r="H13" s="329">
        <v>4</v>
      </c>
      <c r="I13" s="329">
        <v>7</v>
      </c>
      <c r="J13" s="329">
        <v>2</v>
      </c>
      <c r="K13" s="329">
        <v>6</v>
      </c>
      <c r="L13" s="329">
        <v>6</v>
      </c>
      <c r="M13" s="329">
        <v>3</v>
      </c>
      <c r="N13" s="329">
        <v>1</v>
      </c>
      <c r="O13" s="329">
        <v>2</v>
      </c>
      <c r="P13" s="329">
        <v>1</v>
      </c>
      <c r="Q13" s="329">
        <v>2</v>
      </c>
      <c r="R13" s="330">
        <v>53</v>
      </c>
    </row>
    <row r="14" spans="1:20" ht="20.100000000000001" customHeight="1" x14ac:dyDescent="0.25">
      <c r="A14" s="339" t="s">
        <v>3098</v>
      </c>
      <c r="B14" s="341" t="s">
        <v>3594</v>
      </c>
      <c r="C14" s="329">
        <v>0</v>
      </c>
      <c r="D14" s="329">
        <v>4</v>
      </c>
      <c r="E14" s="329">
        <v>3</v>
      </c>
      <c r="F14" s="329">
        <v>4</v>
      </c>
      <c r="G14" s="329">
        <v>2</v>
      </c>
      <c r="H14" s="329">
        <v>6</v>
      </c>
      <c r="I14" s="329">
        <v>7</v>
      </c>
      <c r="J14" s="329">
        <v>7</v>
      </c>
      <c r="K14" s="329">
        <v>1</v>
      </c>
      <c r="L14" s="329">
        <v>9</v>
      </c>
      <c r="M14" s="329">
        <v>1</v>
      </c>
      <c r="N14" s="329">
        <v>1</v>
      </c>
      <c r="O14" s="329">
        <v>1</v>
      </c>
      <c r="P14" s="329">
        <v>1</v>
      </c>
      <c r="Q14" s="329">
        <v>0</v>
      </c>
      <c r="R14" s="330">
        <v>47</v>
      </c>
    </row>
    <row r="15" spans="1:20" ht="20.100000000000001" customHeight="1" x14ac:dyDescent="0.25">
      <c r="A15" s="339" t="s">
        <v>870</v>
      </c>
      <c r="B15" s="341" t="s">
        <v>3828</v>
      </c>
      <c r="C15" s="329">
        <v>0</v>
      </c>
      <c r="D15" s="329">
        <v>0</v>
      </c>
      <c r="E15" s="329">
        <v>23</v>
      </c>
      <c r="F15" s="329">
        <v>30</v>
      </c>
      <c r="G15" s="329">
        <v>18</v>
      </c>
      <c r="H15" s="329">
        <v>15</v>
      </c>
      <c r="I15" s="329">
        <v>15</v>
      </c>
      <c r="J15" s="329">
        <v>19</v>
      </c>
      <c r="K15" s="329">
        <v>15</v>
      </c>
      <c r="L15" s="329">
        <v>22</v>
      </c>
      <c r="M15" s="329">
        <v>13</v>
      </c>
      <c r="N15" s="329">
        <v>7</v>
      </c>
      <c r="O15" s="329">
        <v>6</v>
      </c>
      <c r="P15" s="329">
        <v>5</v>
      </c>
      <c r="Q15" s="329">
        <v>3</v>
      </c>
      <c r="R15" s="330">
        <v>191</v>
      </c>
    </row>
    <row r="16" spans="1:20" ht="20.100000000000001" customHeight="1" x14ac:dyDescent="0.25">
      <c r="A16" s="339" t="s">
        <v>871</v>
      </c>
      <c r="B16" s="341" t="s">
        <v>1654</v>
      </c>
      <c r="C16" s="329">
        <v>0</v>
      </c>
      <c r="D16" s="329">
        <v>0</v>
      </c>
      <c r="E16" s="329">
        <v>48</v>
      </c>
      <c r="F16" s="329">
        <v>51</v>
      </c>
      <c r="G16" s="329">
        <v>42</v>
      </c>
      <c r="H16" s="329">
        <v>47</v>
      </c>
      <c r="I16" s="329">
        <v>50</v>
      </c>
      <c r="J16" s="329">
        <v>41</v>
      </c>
      <c r="K16" s="329">
        <v>43</v>
      </c>
      <c r="L16" s="329">
        <v>50</v>
      </c>
      <c r="M16" s="329">
        <v>47</v>
      </c>
      <c r="N16" s="329">
        <v>0</v>
      </c>
      <c r="O16" s="329">
        <v>0</v>
      </c>
      <c r="P16" s="329">
        <v>0</v>
      </c>
      <c r="Q16" s="329">
        <v>0</v>
      </c>
      <c r="R16" s="330">
        <v>419</v>
      </c>
    </row>
    <row r="17" spans="1:18" ht="20.100000000000001" customHeight="1" x14ac:dyDescent="0.25">
      <c r="A17" s="339" t="s">
        <v>872</v>
      </c>
      <c r="B17" s="341" t="s">
        <v>3638</v>
      </c>
      <c r="C17" s="329">
        <v>0</v>
      </c>
      <c r="D17" s="329">
        <v>0</v>
      </c>
      <c r="E17" s="329">
        <v>18</v>
      </c>
      <c r="F17" s="329">
        <v>26</v>
      </c>
      <c r="G17" s="329">
        <v>17</v>
      </c>
      <c r="H17" s="329">
        <v>20</v>
      </c>
      <c r="I17" s="329">
        <v>29</v>
      </c>
      <c r="J17" s="329">
        <v>16</v>
      </c>
      <c r="K17" s="329">
        <v>19</v>
      </c>
      <c r="L17" s="329">
        <v>25</v>
      </c>
      <c r="M17" s="329">
        <v>22</v>
      </c>
      <c r="N17" s="329">
        <v>0</v>
      </c>
      <c r="O17" s="329">
        <v>0</v>
      </c>
      <c r="P17" s="329">
        <v>0</v>
      </c>
      <c r="Q17" s="329">
        <v>0</v>
      </c>
      <c r="R17" s="330">
        <v>192</v>
      </c>
    </row>
    <row r="18" spans="1:18" ht="20.100000000000001" customHeight="1" x14ac:dyDescent="0.25">
      <c r="A18" s="339" t="s">
        <v>873</v>
      </c>
      <c r="B18" s="341" t="s">
        <v>3829</v>
      </c>
      <c r="C18" s="329">
        <v>0</v>
      </c>
      <c r="D18" s="329">
        <v>0</v>
      </c>
      <c r="E18" s="329">
        <v>25</v>
      </c>
      <c r="F18" s="329">
        <v>12</v>
      </c>
      <c r="G18" s="329">
        <v>25</v>
      </c>
      <c r="H18" s="329">
        <v>28</v>
      </c>
      <c r="I18" s="329">
        <v>31</v>
      </c>
      <c r="J18" s="329">
        <v>30</v>
      </c>
      <c r="K18" s="329">
        <v>32</v>
      </c>
      <c r="L18" s="329">
        <v>19</v>
      </c>
      <c r="M18" s="329">
        <v>32</v>
      </c>
      <c r="N18" s="329">
        <v>0</v>
      </c>
      <c r="O18" s="329">
        <v>0</v>
      </c>
      <c r="P18" s="329">
        <v>0</v>
      </c>
      <c r="Q18" s="329">
        <v>0</v>
      </c>
      <c r="R18" s="330">
        <v>234</v>
      </c>
    </row>
    <row r="19" spans="1:18" ht="20.100000000000001" customHeight="1" x14ac:dyDescent="0.25">
      <c r="A19" s="339" t="s">
        <v>3099</v>
      </c>
      <c r="B19" s="341" t="s">
        <v>3830</v>
      </c>
      <c r="C19" s="329">
        <v>0</v>
      </c>
      <c r="D19" s="329">
        <v>0</v>
      </c>
      <c r="E19" s="329">
        <v>26</v>
      </c>
      <c r="F19" s="329">
        <v>18</v>
      </c>
      <c r="G19" s="329">
        <v>35</v>
      </c>
      <c r="H19" s="329">
        <v>18</v>
      </c>
      <c r="I19" s="329">
        <v>38</v>
      </c>
      <c r="J19" s="329">
        <v>28</v>
      </c>
      <c r="K19" s="329">
        <v>27</v>
      </c>
      <c r="L19" s="329">
        <v>30</v>
      </c>
      <c r="M19" s="329">
        <v>24</v>
      </c>
      <c r="N19" s="329">
        <v>9</v>
      </c>
      <c r="O19" s="329">
        <v>16</v>
      </c>
      <c r="P19" s="329">
        <v>9</v>
      </c>
      <c r="Q19" s="329">
        <v>11</v>
      </c>
      <c r="R19" s="330">
        <v>289</v>
      </c>
    </row>
    <row r="20" spans="1:18" ht="20.100000000000001" customHeight="1" x14ac:dyDescent="0.25">
      <c r="A20" s="339" t="s">
        <v>875</v>
      </c>
      <c r="B20" s="341" t="s">
        <v>1654</v>
      </c>
      <c r="C20" s="329">
        <v>0</v>
      </c>
      <c r="D20" s="329">
        <v>0</v>
      </c>
      <c r="E20" s="329">
        <v>49</v>
      </c>
      <c r="F20" s="329">
        <v>61</v>
      </c>
      <c r="G20" s="329">
        <v>53</v>
      </c>
      <c r="H20" s="329">
        <v>55</v>
      </c>
      <c r="I20" s="329">
        <v>44</v>
      </c>
      <c r="J20" s="329">
        <v>54</v>
      </c>
      <c r="K20" s="329">
        <v>43</v>
      </c>
      <c r="L20" s="329">
        <v>38</v>
      </c>
      <c r="M20" s="329">
        <v>36</v>
      </c>
      <c r="N20" s="329">
        <v>0</v>
      </c>
      <c r="O20" s="329">
        <v>0</v>
      </c>
      <c r="P20" s="329">
        <v>0</v>
      </c>
      <c r="Q20" s="329">
        <v>0</v>
      </c>
      <c r="R20" s="330">
        <v>433</v>
      </c>
    </row>
    <row r="21" spans="1:18" ht="20.100000000000001" customHeight="1" x14ac:dyDescent="0.25">
      <c r="A21" s="339" t="s">
        <v>3273</v>
      </c>
      <c r="B21" s="341" t="s">
        <v>3831</v>
      </c>
      <c r="C21" s="329">
        <v>0</v>
      </c>
      <c r="D21" s="329">
        <v>0</v>
      </c>
      <c r="E21" s="329">
        <v>21</v>
      </c>
      <c r="F21" s="329">
        <v>19</v>
      </c>
      <c r="G21" s="329">
        <v>24</v>
      </c>
      <c r="H21" s="329">
        <v>10</v>
      </c>
      <c r="I21" s="329">
        <v>21</v>
      </c>
      <c r="J21" s="329">
        <v>13</v>
      </c>
      <c r="K21" s="329">
        <v>17</v>
      </c>
      <c r="L21" s="329">
        <v>17</v>
      </c>
      <c r="M21" s="329">
        <v>14</v>
      </c>
      <c r="N21" s="329">
        <v>10</v>
      </c>
      <c r="O21" s="329">
        <v>6</v>
      </c>
      <c r="P21" s="329">
        <v>18</v>
      </c>
      <c r="Q21" s="329">
        <v>9</v>
      </c>
      <c r="R21" s="330">
        <v>199</v>
      </c>
    </row>
    <row r="22" spans="1:18" ht="20.100000000000001" customHeight="1" x14ac:dyDescent="0.25">
      <c r="A22" s="339" t="s">
        <v>2908</v>
      </c>
      <c r="B22" s="341" t="s">
        <v>3832</v>
      </c>
      <c r="C22" s="329">
        <v>0</v>
      </c>
      <c r="D22" s="329">
        <v>0</v>
      </c>
      <c r="E22" s="329">
        <v>10</v>
      </c>
      <c r="F22" s="329">
        <v>12</v>
      </c>
      <c r="G22" s="329">
        <v>6</v>
      </c>
      <c r="H22" s="329">
        <v>9</v>
      </c>
      <c r="I22" s="329">
        <v>8</v>
      </c>
      <c r="J22" s="329">
        <v>5</v>
      </c>
      <c r="K22" s="329">
        <v>10</v>
      </c>
      <c r="L22" s="329">
        <v>10</v>
      </c>
      <c r="M22" s="329">
        <v>13</v>
      </c>
      <c r="N22" s="329">
        <v>7</v>
      </c>
      <c r="O22" s="329">
        <v>8</v>
      </c>
      <c r="P22" s="329">
        <v>7</v>
      </c>
      <c r="Q22" s="329">
        <v>4</v>
      </c>
      <c r="R22" s="330">
        <v>109</v>
      </c>
    </row>
    <row r="23" spans="1:18" ht="20.100000000000001" customHeight="1" x14ac:dyDescent="0.25">
      <c r="A23" s="339" t="s">
        <v>877</v>
      </c>
      <c r="B23" s="341" t="s">
        <v>1654</v>
      </c>
      <c r="C23" s="329">
        <v>0</v>
      </c>
      <c r="D23" s="329">
        <v>0</v>
      </c>
      <c r="E23" s="329">
        <v>23</v>
      </c>
      <c r="F23" s="329">
        <v>21</v>
      </c>
      <c r="G23" s="329">
        <v>27</v>
      </c>
      <c r="H23" s="329">
        <v>18</v>
      </c>
      <c r="I23" s="329">
        <v>24</v>
      </c>
      <c r="J23" s="329">
        <v>22</v>
      </c>
      <c r="K23" s="329">
        <v>15</v>
      </c>
      <c r="L23" s="329">
        <v>14</v>
      </c>
      <c r="M23" s="329">
        <v>19</v>
      </c>
      <c r="N23" s="329">
        <v>0</v>
      </c>
      <c r="O23" s="329">
        <v>0</v>
      </c>
      <c r="P23" s="329">
        <v>0</v>
      </c>
      <c r="Q23" s="329">
        <v>0</v>
      </c>
      <c r="R23" s="330">
        <v>183</v>
      </c>
    </row>
    <row r="24" spans="1:18" ht="20.100000000000001" customHeight="1" x14ac:dyDescent="0.25">
      <c r="A24" s="339" t="s">
        <v>878</v>
      </c>
      <c r="B24" s="341" t="s">
        <v>3833</v>
      </c>
      <c r="C24" s="329">
        <v>0</v>
      </c>
      <c r="D24" s="329">
        <v>0</v>
      </c>
      <c r="E24" s="329">
        <v>11</v>
      </c>
      <c r="F24" s="329">
        <v>15</v>
      </c>
      <c r="G24" s="329">
        <v>18</v>
      </c>
      <c r="H24" s="329">
        <v>15</v>
      </c>
      <c r="I24" s="329">
        <v>16</v>
      </c>
      <c r="J24" s="329">
        <v>11</v>
      </c>
      <c r="K24" s="329">
        <v>25</v>
      </c>
      <c r="L24" s="329">
        <v>13</v>
      </c>
      <c r="M24" s="329">
        <v>8</v>
      </c>
      <c r="N24" s="329">
        <v>0</v>
      </c>
      <c r="O24" s="329">
        <v>0</v>
      </c>
      <c r="P24" s="329">
        <v>0</v>
      </c>
      <c r="Q24" s="329">
        <v>0</v>
      </c>
      <c r="R24" s="330">
        <v>132</v>
      </c>
    </row>
    <row r="25" spans="1:18" ht="20.100000000000001" customHeight="1" x14ac:dyDescent="0.25">
      <c r="A25" s="339" t="s">
        <v>879</v>
      </c>
      <c r="B25" s="341" t="s">
        <v>3637</v>
      </c>
      <c r="C25" s="329">
        <v>0</v>
      </c>
      <c r="D25" s="329">
        <v>0</v>
      </c>
      <c r="E25" s="329">
        <v>44</v>
      </c>
      <c r="F25" s="329">
        <v>36</v>
      </c>
      <c r="G25" s="329">
        <v>36</v>
      </c>
      <c r="H25" s="329">
        <v>31</v>
      </c>
      <c r="I25" s="329">
        <v>29</v>
      </c>
      <c r="J25" s="329">
        <v>31</v>
      </c>
      <c r="K25" s="329">
        <v>34</v>
      </c>
      <c r="L25" s="329">
        <v>29</v>
      </c>
      <c r="M25" s="329">
        <v>39</v>
      </c>
      <c r="N25" s="329">
        <v>24</v>
      </c>
      <c r="O25" s="329">
        <v>19</v>
      </c>
      <c r="P25" s="329">
        <v>25</v>
      </c>
      <c r="Q25" s="329">
        <v>20</v>
      </c>
      <c r="R25" s="330">
        <v>397</v>
      </c>
    </row>
    <row r="26" spans="1:18" ht="20.100000000000001" customHeight="1" x14ac:dyDescent="0.25">
      <c r="A26" s="339" t="s">
        <v>880</v>
      </c>
      <c r="B26" s="341" t="s">
        <v>3834</v>
      </c>
      <c r="C26" s="329">
        <v>0</v>
      </c>
      <c r="D26" s="329">
        <v>4</v>
      </c>
      <c r="E26" s="329">
        <v>8</v>
      </c>
      <c r="F26" s="329">
        <v>11</v>
      </c>
      <c r="G26" s="329">
        <v>6</v>
      </c>
      <c r="H26" s="329">
        <v>8</v>
      </c>
      <c r="I26" s="329">
        <v>4</v>
      </c>
      <c r="J26" s="329">
        <v>8</v>
      </c>
      <c r="K26" s="329">
        <v>6</v>
      </c>
      <c r="L26" s="329">
        <v>5</v>
      </c>
      <c r="M26" s="329">
        <v>10</v>
      </c>
      <c r="N26" s="329">
        <v>5</v>
      </c>
      <c r="O26" s="329">
        <v>1</v>
      </c>
      <c r="P26" s="329">
        <v>4</v>
      </c>
      <c r="Q26" s="329">
        <v>4</v>
      </c>
      <c r="R26" s="330">
        <v>84</v>
      </c>
    </row>
    <row r="27" spans="1:18" ht="20.100000000000001" customHeight="1" x14ac:dyDescent="0.25">
      <c r="A27" s="339" t="s">
        <v>881</v>
      </c>
      <c r="B27" s="341" t="s">
        <v>1654</v>
      </c>
      <c r="C27" s="329">
        <v>0</v>
      </c>
      <c r="D27" s="329">
        <v>0</v>
      </c>
      <c r="E27" s="329">
        <v>71</v>
      </c>
      <c r="F27" s="329">
        <v>58</v>
      </c>
      <c r="G27" s="329">
        <v>78</v>
      </c>
      <c r="H27" s="329">
        <v>86</v>
      </c>
      <c r="I27" s="329">
        <v>72</v>
      </c>
      <c r="J27" s="329">
        <v>59</v>
      </c>
      <c r="K27" s="329">
        <v>59</v>
      </c>
      <c r="L27" s="329">
        <v>0</v>
      </c>
      <c r="M27" s="329">
        <v>0</v>
      </c>
      <c r="N27" s="329">
        <v>0</v>
      </c>
      <c r="O27" s="329">
        <v>0</v>
      </c>
      <c r="P27" s="329">
        <v>0</v>
      </c>
      <c r="Q27" s="329">
        <v>0</v>
      </c>
      <c r="R27" s="330">
        <v>483</v>
      </c>
    </row>
    <row r="28" spans="1:18" ht="20.100000000000001" customHeight="1" x14ac:dyDescent="0.25">
      <c r="A28" s="374" t="s">
        <v>2909</v>
      </c>
      <c r="B28" s="341" t="s">
        <v>3498</v>
      </c>
      <c r="C28" s="331">
        <v>0</v>
      </c>
      <c r="D28" s="329">
        <v>16</v>
      </c>
      <c r="E28" s="329">
        <v>36</v>
      </c>
      <c r="F28" s="329">
        <v>29</v>
      </c>
      <c r="G28" s="329">
        <v>21</v>
      </c>
      <c r="H28" s="329">
        <v>29</v>
      </c>
      <c r="I28" s="329">
        <v>18</v>
      </c>
      <c r="J28" s="329">
        <v>28</v>
      </c>
      <c r="K28" s="329">
        <v>27</v>
      </c>
      <c r="L28" s="329">
        <v>21</v>
      </c>
      <c r="M28" s="329">
        <v>25</v>
      </c>
      <c r="N28" s="329">
        <v>57</v>
      </c>
      <c r="O28" s="329">
        <v>55</v>
      </c>
      <c r="P28" s="329">
        <v>65</v>
      </c>
      <c r="Q28" s="329">
        <v>54</v>
      </c>
      <c r="R28" s="330">
        <v>481</v>
      </c>
    </row>
    <row r="29" spans="1:18" ht="20.100000000000001" customHeight="1" x14ac:dyDescent="0.25">
      <c r="A29" s="335" t="s">
        <v>3035</v>
      </c>
      <c r="B29" s="343" t="s">
        <v>3146</v>
      </c>
      <c r="C29" s="309">
        <v>0</v>
      </c>
      <c r="D29" s="309">
        <v>38</v>
      </c>
      <c r="E29" s="309">
        <v>531</v>
      </c>
      <c r="F29" s="309">
        <v>520</v>
      </c>
      <c r="G29" s="309">
        <v>526</v>
      </c>
      <c r="H29" s="309">
        <v>515</v>
      </c>
      <c r="I29" s="309">
        <v>506</v>
      </c>
      <c r="J29" s="309">
        <v>476</v>
      </c>
      <c r="K29" s="309">
        <v>477</v>
      </c>
      <c r="L29" s="309">
        <v>464</v>
      </c>
      <c r="M29" s="309">
        <v>465</v>
      </c>
      <c r="N29" s="309">
        <v>319</v>
      </c>
      <c r="O29" s="309">
        <v>349</v>
      </c>
      <c r="P29" s="309">
        <v>347</v>
      </c>
      <c r="Q29" s="309">
        <v>307</v>
      </c>
      <c r="R29" s="309">
        <v>5840</v>
      </c>
    </row>
    <row r="30" spans="1:18" x14ac:dyDescent="0.2">
      <c r="A30" s="350"/>
      <c r="B30" s="350"/>
      <c r="C30" s="350"/>
      <c r="D30" s="350"/>
      <c r="E30" s="350"/>
      <c r="F30" s="350"/>
      <c r="G30" s="350"/>
      <c r="H30" s="350"/>
      <c r="I30" s="350"/>
      <c r="J30" s="350"/>
      <c r="K30" s="350"/>
      <c r="L30" s="350"/>
      <c r="M30" s="350"/>
      <c r="N30" s="350"/>
      <c r="O30" s="350"/>
      <c r="P30" s="350"/>
      <c r="Q30" s="350"/>
      <c r="R30" s="351"/>
    </row>
    <row r="31" spans="1:18" x14ac:dyDescent="0.2">
      <c r="A31" s="350"/>
      <c r="B31" s="350"/>
      <c r="C31" s="350"/>
      <c r="D31" s="350"/>
      <c r="E31" s="350"/>
      <c r="F31" s="350"/>
      <c r="G31" s="350"/>
      <c r="H31" s="350"/>
      <c r="I31" s="350"/>
      <c r="J31" s="350"/>
      <c r="K31" s="350"/>
      <c r="L31" s="350"/>
      <c r="M31" s="350"/>
      <c r="N31" s="350"/>
      <c r="O31" s="350"/>
      <c r="P31" s="350"/>
      <c r="Q31" s="350"/>
      <c r="R31" s="351"/>
    </row>
    <row r="32" spans="1:18" x14ac:dyDescent="0.2">
      <c r="A32" s="350"/>
      <c r="B32" s="350"/>
      <c r="C32" s="350"/>
      <c r="D32" s="350"/>
      <c r="E32" s="350"/>
      <c r="F32" s="350"/>
      <c r="G32" s="350"/>
      <c r="H32" s="350"/>
      <c r="I32" s="350"/>
      <c r="J32" s="350"/>
      <c r="K32" s="350"/>
      <c r="L32" s="350"/>
      <c r="M32" s="350"/>
      <c r="N32" s="350"/>
      <c r="O32" s="350"/>
      <c r="P32" s="350"/>
      <c r="Q32" s="350"/>
      <c r="R32" s="351"/>
    </row>
    <row r="33" spans="1:18" x14ac:dyDescent="0.2">
      <c r="A33" s="350"/>
      <c r="B33" s="350"/>
      <c r="C33" s="350"/>
      <c r="D33" s="350"/>
      <c r="E33" s="350"/>
      <c r="F33" s="350"/>
      <c r="G33" s="350"/>
      <c r="H33" s="350"/>
      <c r="I33" s="350"/>
      <c r="J33" s="350"/>
      <c r="K33" s="350"/>
      <c r="L33" s="350"/>
      <c r="M33" s="350"/>
      <c r="N33" s="350"/>
      <c r="O33" s="350"/>
      <c r="P33" s="350"/>
      <c r="Q33" s="350"/>
      <c r="R33" s="351"/>
    </row>
    <row r="34" spans="1:18" x14ac:dyDescent="0.2">
      <c r="A34" s="350"/>
      <c r="B34" s="350"/>
      <c r="C34" s="350"/>
      <c r="D34" s="350"/>
      <c r="E34" s="350"/>
      <c r="F34" s="350"/>
      <c r="G34" s="350"/>
      <c r="H34" s="350"/>
      <c r="I34" s="350"/>
      <c r="J34" s="350"/>
      <c r="K34" s="350"/>
      <c r="L34" s="350"/>
      <c r="M34" s="350"/>
      <c r="N34" s="350"/>
      <c r="O34" s="350"/>
      <c r="P34" s="350"/>
      <c r="Q34" s="350"/>
      <c r="R34" s="351"/>
    </row>
    <row r="35" spans="1:18" x14ac:dyDescent="0.2">
      <c r="A35" s="350"/>
      <c r="B35" s="350"/>
      <c r="C35" s="350"/>
      <c r="D35" s="350"/>
      <c r="E35" s="350"/>
      <c r="F35" s="350"/>
      <c r="G35" s="350"/>
      <c r="H35" s="350"/>
      <c r="I35" s="350"/>
      <c r="J35" s="350"/>
      <c r="K35" s="350"/>
      <c r="L35" s="350"/>
      <c r="M35" s="350"/>
      <c r="N35" s="350"/>
      <c r="O35" s="350"/>
      <c r="P35" s="350"/>
      <c r="Q35" s="350"/>
      <c r="R35" s="351"/>
    </row>
    <row r="36" spans="1:18" x14ac:dyDescent="0.2">
      <c r="A36" s="350"/>
      <c r="B36" s="350"/>
      <c r="C36" s="350"/>
      <c r="D36" s="350"/>
      <c r="E36" s="350"/>
      <c r="F36" s="350"/>
      <c r="G36" s="350"/>
      <c r="H36" s="350"/>
      <c r="I36" s="350"/>
      <c r="J36" s="350"/>
      <c r="K36" s="350"/>
      <c r="L36" s="350"/>
      <c r="M36" s="350"/>
      <c r="N36" s="350"/>
      <c r="O36" s="350"/>
      <c r="P36" s="350"/>
      <c r="Q36" s="350"/>
      <c r="R36" s="351"/>
    </row>
    <row r="37" spans="1:18" x14ac:dyDescent="0.2">
      <c r="A37" s="350"/>
      <c r="B37" s="350"/>
      <c r="C37" s="350"/>
      <c r="D37" s="350"/>
      <c r="E37" s="350"/>
      <c r="F37" s="350"/>
      <c r="G37" s="350"/>
      <c r="H37" s="350"/>
      <c r="I37" s="350"/>
      <c r="J37" s="350"/>
      <c r="K37" s="350"/>
      <c r="L37" s="350"/>
      <c r="M37" s="350"/>
      <c r="N37" s="350"/>
      <c r="O37" s="350"/>
      <c r="P37" s="350"/>
      <c r="Q37" s="350"/>
      <c r="R37" s="351"/>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sheetData>
  <mergeCells count="3">
    <mergeCell ref="A1:R1"/>
    <mergeCell ref="A2:R2"/>
    <mergeCell ref="A4:R4"/>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Narrow,Regular"&amp;12- 9 -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6"/>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3813</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800</v>
      </c>
      <c r="B6" s="341" t="s">
        <v>3561</v>
      </c>
      <c r="C6" s="329">
        <v>0</v>
      </c>
      <c r="D6" s="329">
        <v>0</v>
      </c>
      <c r="E6" s="329">
        <v>0</v>
      </c>
      <c r="F6" s="329">
        <v>0</v>
      </c>
      <c r="G6" s="329">
        <v>0</v>
      </c>
      <c r="H6" s="329">
        <v>0</v>
      </c>
      <c r="I6" s="329">
        <v>0</v>
      </c>
      <c r="J6" s="329">
        <v>0</v>
      </c>
      <c r="K6" s="329">
        <v>0</v>
      </c>
      <c r="L6" s="329">
        <v>0</v>
      </c>
      <c r="M6" s="329">
        <v>0</v>
      </c>
      <c r="N6" s="329">
        <v>29</v>
      </c>
      <c r="O6" s="329">
        <v>30</v>
      </c>
      <c r="P6" s="329">
        <v>24</v>
      </c>
      <c r="Q6" s="329">
        <v>36</v>
      </c>
      <c r="R6" s="330">
        <v>119</v>
      </c>
    </row>
    <row r="7" spans="1:20" ht="20.100000000000001" customHeight="1" x14ac:dyDescent="0.25">
      <c r="A7" s="339" t="s">
        <v>801</v>
      </c>
      <c r="B7" s="341" t="s">
        <v>3561</v>
      </c>
      <c r="C7" s="329">
        <v>0</v>
      </c>
      <c r="D7" s="329">
        <v>0</v>
      </c>
      <c r="E7" s="329">
        <v>26</v>
      </c>
      <c r="F7" s="329">
        <v>28</v>
      </c>
      <c r="G7" s="329">
        <v>32</v>
      </c>
      <c r="H7" s="329">
        <v>26</v>
      </c>
      <c r="I7" s="329">
        <v>25</v>
      </c>
      <c r="J7" s="329">
        <v>22</v>
      </c>
      <c r="K7" s="329">
        <v>27</v>
      </c>
      <c r="L7" s="329">
        <v>27</v>
      </c>
      <c r="M7" s="329">
        <v>28</v>
      </c>
      <c r="N7" s="329">
        <v>0</v>
      </c>
      <c r="O7" s="329">
        <v>0</v>
      </c>
      <c r="P7" s="329">
        <v>0</v>
      </c>
      <c r="Q7" s="329">
        <v>0</v>
      </c>
      <c r="R7" s="330">
        <v>241</v>
      </c>
    </row>
    <row r="8" spans="1:20" ht="20.100000000000001" customHeight="1" x14ac:dyDescent="0.25">
      <c r="A8" s="339" t="s">
        <v>2346</v>
      </c>
      <c r="B8" s="341" t="s">
        <v>3814</v>
      </c>
      <c r="C8" s="329">
        <v>0</v>
      </c>
      <c r="D8" s="329">
        <v>0</v>
      </c>
      <c r="E8" s="329">
        <v>0</v>
      </c>
      <c r="F8" s="329">
        <v>0</v>
      </c>
      <c r="G8" s="329">
        <v>0</v>
      </c>
      <c r="H8" s="329">
        <v>0</v>
      </c>
      <c r="I8" s="329">
        <v>0</v>
      </c>
      <c r="J8" s="329">
        <v>52</v>
      </c>
      <c r="K8" s="329">
        <v>56</v>
      </c>
      <c r="L8" s="329">
        <v>44</v>
      </c>
      <c r="M8" s="329">
        <v>43</v>
      </c>
      <c r="N8" s="329">
        <v>0</v>
      </c>
      <c r="O8" s="329">
        <v>0</v>
      </c>
      <c r="P8" s="329">
        <v>0</v>
      </c>
      <c r="Q8" s="329">
        <v>0</v>
      </c>
      <c r="R8" s="330">
        <v>195</v>
      </c>
    </row>
    <row r="9" spans="1:20" ht="20.100000000000001" customHeight="1" x14ac:dyDescent="0.25">
      <c r="A9" s="339" t="s">
        <v>802</v>
      </c>
      <c r="B9" s="341" t="s">
        <v>3814</v>
      </c>
      <c r="C9" s="329">
        <v>0</v>
      </c>
      <c r="D9" s="329">
        <v>0</v>
      </c>
      <c r="E9" s="329">
        <v>0</v>
      </c>
      <c r="F9" s="329">
        <v>0</v>
      </c>
      <c r="G9" s="329">
        <v>0</v>
      </c>
      <c r="H9" s="329">
        <v>0</v>
      </c>
      <c r="I9" s="329">
        <v>0</v>
      </c>
      <c r="J9" s="329">
        <v>0</v>
      </c>
      <c r="K9" s="329">
        <v>0</v>
      </c>
      <c r="L9" s="329">
        <v>0</v>
      </c>
      <c r="M9" s="329">
        <v>0</v>
      </c>
      <c r="N9" s="329">
        <v>71</v>
      </c>
      <c r="O9" s="329">
        <v>63</v>
      </c>
      <c r="P9" s="329">
        <v>66</v>
      </c>
      <c r="Q9" s="329">
        <v>110</v>
      </c>
      <c r="R9" s="330">
        <v>310</v>
      </c>
    </row>
    <row r="10" spans="1:20" ht="20.100000000000001" customHeight="1" x14ac:dyDescent="0.25">
      <c r="A10" s="339" t="s">
        <v>803</v>
      </c>
      <c r="B10" s="341" t="s">
        <v>3815</v>
      </c>
      <c r="C10" s="329">
        <v>0</v>
      </c>
      <c r="D10" s="329">
        <v>0</v>
      </c>
      <c r="E10" s="329">
        <v>0</v>
      </c>
      <c r="F10" s="329">
        <v>0</v>
      </c>
      <c r="G10" s="329">
        <v>0</v>
      </c>
      <c r="H10" s="329">
        <v>0</v>
      </c>
      <c r="I10" s="329">
        <v>0</v>
      </c>
      <c r="J10" s="329">
        <v>0</v>
      </c>
      <c r="K10" s="329">
        <v>0</v>
      </c>
      <c r="L10" s="329">
        <v>0</v>
      </c>
      <c r="M10" s="329">
        <v>0</v>
      </c>
      <c r="N10" s="329">
        <v>19</v>
      </c>
      <c r="O10" s="329">
        <v>29</v>
      </c>
      <c r="P10" s="329">
        <v>26</v>
      </c>
      <c r="Q10" s="329">
        <v>15</v>
      </c>
      <c r="R10" s="330">
        <v>89</v>
      </c>
    </row>
    <row r="11" spans="1:20" ht="20.100000000000001" customHeight="1" x14ac:dyDescent="0.25">
      <c r="A11" s="339" t="s">
        <v>804</v>
      </c>
      <c r="B11" s="341" t="s">
        <v>3815</v>
      </c>
      <c r="C11" s="329">
        <v>0</v>
      </c>
      <c r="D11" s="329">
        <v>0</v>
      </c>
      <c r="E11" s="329">
        <v>13</v>
      </c>
      <c r="F11" s="329">
        <v>16</v>
      </c>
      <c r="G11" s="329">
        <v>15</v>
      </c>
      <c r="H11" s="329">
        <v>13</v>
      </c>
      <c r="I11" s="329">
        <v>16</v>
      </c>
      <c r="J11" s="329">
        <v>16</v>
      </c>
      <c r="K11" s="329">
        <v>14</v>
      </c>
      <c r="L11" s="329">
        <v>19</v>
      </c>
      <c r="M11" s="329">
        <v>17</v>
      </c>
      <c r="N11" s="329">
        <v>0</v>
      </c>
      <c r="O11" s="329">
        <v>0</v>
      </c>
      <c r="P11" s="329">
        <v>0</v>
      </c>
      <c r="Q11" s="329">
        <v>0</v>
      </c>
      <c r="R11" s="330">
        <v>139</v>
      </c>
    </row>
    <row r="12" spans="1:20" ht="20.100000000000001" customHeight="1" x14ac:dyDescent="0.25">
      <c r="A12" s="339" t="s">
        <v>805</v>
      </c>
      <c r="B12" s="341" t="s">
        <v>3814</v>
      </c>
      <c r="C12" s="329">
        <v>0</v>
      </c>
      <c r="D12" s="329">
        <v>0</v>
      </c>
      <c r="E12" s="329">
        <v>49</v>
      </c>
      <c r="F12" s="329">
        <v>47</v>
      </c>
      <c r="G12" s="329">
        <v>47</v>
      </c>
      <c r="H12" s="329">
        <v>47</v>
      </c>
      <c r="I12" s="329">
        <v>43</v>
      </c>
      <c r="J12" s="329">
        <v>0</v>
      </c>
      <c r="K12" s="329">
        <v>0</v>
      </c>
      <c r="L12" s="329">
        <v>0</v>
      </c>
      <c r="M12" s="329">
        <v>0</v>
      </c>
      <c r="N12" s="329">
        <v>0</v>
      </c>
      <c r="O12" s="329">
        <v>0</v>
      </c>
      <c r="P12" s="329">
        <v>0</v>
      </c>
      <c r="Q12" s="329">
        <v>0</v>
      </c>
      <c r="R12" s="330">
        <v>233</v>
      </c>
    </row>
    <row r="13" spans="1:20" ht="20.100000000000001" customHeight="1" x14ac:dyDescent="0.25">
      <c r="A13" s="365" t="s">
        <v>806</v>
      </c>
      <c r="B13" s="341" t="s">
        <v>3816</v>
      </c>
      <c r="C13" s="331">
        <v>0</v>
      </c>
      <c r="D13" s="331">
        <v>0</v>
      </c>
      <c r="E13" s="331">
        <v>15</v>
      </c>
      <c r="F13" s="331">
        <v>27</v>
      </c>
      <c r="G13" s="331">
        <v>15</v>
      </c>
      <c r="H13" s="331">
        <v>21</v>
      </c>
      <c r="I13" s="331">
        <v>19</v>
      </c>
      <c r="J13" s="331">
        <v>15</v>
      </c>
      <c r="K13" s="331">
        <v>21</v>
      </c>
      <c r="L13" s="331">
        <v>19</v>
      </c>
      <c r="M13" s="331">
        <v>11</v>
      </c>
      <c r="N13" s="331">
        <v>0</v>
      </c>
      <c r="O13" s="331">
        <v>0</v>
      </c>
      <c r="P13" s="331">
        <v>0</v>
      </c>
      <c r="Q13" s="331">
        <v>0</v>
      </c>
      <c r="R13" s="301">
        <v>163</v>
      </c>
    </row>
    <row r="14" spans="1:20" ht="20.100000000000001" customHeight="1" x14ac:dyDescent="0.25">
      <c r="A14" s="335" t="s">
        <v>3035</v>
      </c>
      <c r="B14" s="343" t="s">
        <v>3039</v>
      </c>
      <c r="C14" s="309">
        <v>0</v>
      </c>
      <c r="D14" s="309">
        <v>0</v>
      </c>
      <c r="E14" s="309">
        <v>103</v>
      </c>
      <c r="F14" s="309">
        <v>118</v>
      </c>
      <c r="G14" s="309">
        <v>109</v>
      </c>
      <c r="H14" s="309">
        <v>107</v>
      </c>
      <c r="I14" s="309">
        <v>103</v>
      </c>
      <c r="J14" s="309">
        <v>105</v>
      </c>
      <c r="K14" s="309">
        <v>118</v>
      </c>
      <c r="L14" s="309">
        <v>109</v>
      </c>
      <c r="M14" s="309">
        <v>99</v>
      </c>
      <c r="N14" s="309">
        <v>119</v>
      </c>
      <c r="O14" s="309">
        <v>122</v>
      </c>
      <c r="P14" s="309">
        <v>116</v>
      </c>
      <c r="Q14" s="309">
        <v>161</v>
      </c>
      <c r="R14" s="309">
        <v>1489</v>
      </c>
    </row>
    <row r="15" spans="1:20" ht="15" customHeight="1" x14ac:dyDescent="0.25">
      <c r="A15" s="371"/>
      <c r="B15" s="305"/>
      <c r="C15" s="390"/>
      <c r="D15" s="390"/>
      <c r="E15" s="390"/>
      <c r="F15" s="390"/>
      <c r="G15" s="390"/>
      <c r="H15" s="390"/>
      <c r="I15" s="390"/>
      <c r="J15" s="390"/>
      <c r="K15" s="390"/>
      <c r="L15" s="390"/>
      <c r="M15" s="390"/>
      <c r="N15" s="390"/>
      <c r="O15" s="390"/>
      <c r="P15" s="390"/>
      <c r="Q15" s="390"/>
      <c r="R15" s="364"/>
      <c r="S15" s="25"/>
    </row>
    <row r="16" spans="1:20" ht="20.100000000000001" customHeight="1" x14ac:dyDescent="0.2">
      <c r="A16" s="781" t="s">
        <v>3817</v>
      </c>
      <c r="B16" s="782"/>
      <c r="C16" s="782"/>
      <c r="D16" s="782"/>
      <c r="E16" s="782"/>
      <c r="F16" s="782"/>
      <c r="G16" s="782"/>
      <c r="H16" s="782"/>
      <c r="I16" s="782"/>
      <c r="J16" s="782"/>
      <c r="K16" s="782"/>
      <c r="L16" s="782"/>
      <c r="M16" s="782"/>
      <c r="N16" s="782"/>
      <c r="O16" s="782"/>
      <c r="P16" s="782"/>
      <c r="Q16" s="782"/>
      <c r="R16" s="783"/>
    </row>
    <row r="17" spans="1:19" ht="24.95" customHeight="1" x14ac:dyDescent="0.25">
      <c r="A17" s="335" t="s">
        <v>3030</v>
      </c>
      <c r="B17" s="335" t="s">
        <v>3031</v>
      </c>
      <c r="C17" s="336" t="s">
        <v>3032</v>
      </c>
      <c r="D17" s="337" t="s">
        <v>3012</v>
      </c>
      <c r="E17" s="337" t="s">
        <v>3013</v>
      </c>
      <c r="F17" s="338" t="s">
        <v>273</v>
      </c>
      <c r="G17" s="338" t="s">
        <v>274</v>
      </c>
      <c r="H17" s="338" t="s">
        <v>275</v>
      </c>
      <c r="I17" s="338" t="s">
        <v>276</v>
      </c>
      <c r="J17" s="338" t="s">
        <v>270</v>
      </c>
      <c r="K17" s="338" t="s">
        <v>271</v>
      </c>
      <c r="L17" s="338" t="s">
        <v>272</v>
      </c>
      <c r="M17" s="338" t="s">
        <v>901</v>
      </c>
      <c r="N17" s="338" t="s">
        <v>902</v>
      </c>
      <c r="O17" s="338" t="s">
        <v>903</v>
      </c>
      <c r="P17" s="338" t="s">
        <v>2166</v>
      </c>
      <c r="Q17" s="338" t="s">
        <v>904</v>
      </c>
      <c r="R17" s="309" t="s">
        <v>292</v>
      </c>
    </row>
    <row r="18" spans="1:19" ht="20.100000000000001" customHeight="1" x14ac:dyDescent="0.25">
      <c r="A18" s="339" t="s">
        <v>3264</v>
      </c>
      <c r="B18" s="341" t="s">
        <v>1672</v>
      </c>
      <c r="C18" s="329">
        <v>0</v>
      </c>
      <c r="D18" s="329">
        <v>0</v>
      </c>
      <c r="E18" s="329">
        <v>44</v>
      </c>
      <c r="F18" s="329">
        <v>40</v>
      </c>
      <c r="G18" s="329">
        <v>43</v>
      </c>
      <c r="H18" s="329">
        <v>36</v>
      </c>
      <c r="I18" s="329">
        <v>40</v>
      </c>
      <c r="J18" s="329">
        <v>48</v>
      </c>
      <c r="K18" s="329">
        <v>47</v>
      </c>
      <c r="L18" s="329">
        <v>47</v>
      </c>
      <c r="M18" s="329">
        <v>53</v>
      </c>
      <c r="N18" s="329">
        <v>0</v>
      </c>
      <c r="O18" s="329">
        <v>0</v>
      </c>
      <c r="P18" s="329">
        <v>0</v>
      </c>
      <c r="Q18" s="329">
        <v>0</v>
      </c>
      <c r="R18" s="330">
        <v>398</v>
      </c>
    </row>
    <row r="19" spans="1:19" ht="20.100000000000001" customHeight="1" x14ac:dyDescent="0.25">
      <c r="A19" s="339" t="s">
        <v>807</v>
      </c>
      <c r="B19" s="341" t="s">
        <v>1672</v>
      </c>
      <c r="C19" s="329">
        <v>0</v>
      </c>
      <c r="D19" s="329">
        <v>0</v>
      </c>
      <c r="E19" s="329">
        <v>0</v>
      </c>
      <c r="F19" s="329">
        <v>0</v>
      </c>
      <c r="G19" s="329">
        <v>0</v>
      </c>
      <c r="H19" s="329">
        <v>0</v>
      </c>
      <c r="I19" s="329">
        <v>0</v>
      </c>
      <c r="J19" s="329">
        <v>0</v>
      </c>
      <c r="K19" s="329">
        <v>0</v>
      </c>
      <c r="L19" s="329">
        <v>0</v>
      </c>
      <c r="M19" s="329">
        <v>0</v>
      </c>
      <c r="N19" s="329">
        <v>57</v>
      </c>
      <c r="O19" s="329">
        <v>56</v>
      </c>
      <c r="P19" s="329">
        <v>64</v>
      </c>
      <c r="Q19" s="329">
        <v>67</v>
      </c>
      <c r="R19" s="330">
        <v>244</v>
      </c>
    </row>
    <row r="20" spans="1:19" ht="20.100000000000001" customHeight="1" x14ac:dyDescent="0.25">
      <c r="A20" s="339" t="s">
        <v>808</v>
      </c>
      <c r="B20" s="341" t="s">
        <v>1672</v>
      </c>
      <c r="C20" s="329">
        <v>0</v>
      </c>
      <c r="D20" s="329">
        <v>0</v>
      </c>
      <c r="E20" s="329">
        <v>0</v>
      </c>
      <c r="F20" s="329">
        <v>0</v>
      </c>
      <c r="G20" s="329">
        <v>0</v>
      </c>
      <c r="H20" s="329">
        <v>0</v>
      </c>
      <c r="I20" s="329">
        <v>0</v>
      </c>
      <c r="J20" s="329">
        <v>0</v>
      </c>
      <c r="K20" s="329">
        <v>0</v>
      </c>
      <c r="L20" s="329">
        <v>0</v>
      </c>
      <c r="M20" s="329">
        <v>0</v>
      </c>
      <c r="N20" s="329">
        <v>19</v>
      </c>
      <c r="O20" s="329">
        <v>7</v>
      </c>
      <c r="P20" s="329">
        <v>8</v>
      </c>
      <c r="Q20" s="329">
        <v>68</v>
      </c>
      <c r="R20" s="330">
        <v>102</v>
      </c>
    </row>
    <row r="21" spans="1:19" ht="20.100000000000001" customHeight="1" x14ac:dyDescent="0.25">
      <c r="A21" s="365" t="s">
        <v>2859</v>
      </c>
      <c r="B21" s="341" t="s">
        <v>1672</v>
      </c>
      <c r="C21" s="331">
        <v>0</v>
      </c>
      <c r="D21" s="329">
        <v>0</v>
      </c>
      <c r="E21" s="329">
        <v>34</v>
      </c>
      <c r="F21" s="329">
        <v>42</v>
      </c>
      <c r="G21" s="329">
        <v>21</v>
      </c>
      <c r="H21" s="329">
        <v>24</v>
      </c>
      <c r="I21" s="329">
        <v>22</v>
      </c>
      <c r="J21" s="329">
        <v>31</v>
      </c>
      <c r="K21" s="329">
        <v>23</v>
      </c>
      <c r="L21" s="329">
        <v>31</v>
      </c>
      <c r="M21" s="329">
        <v>15</v>
      </c>
      <c r="N21" s="329">
        <v>0</v>
      </c>
      <c r="O21" s="329">
        <v>0</v>
      </c>
      <c r="P21" s="329">
        <v>0</v>
      </c>
      <c r="Q21" s="329">
        <v>0</v>
      </c>
      <c r="R21" s="330">
        <v>243</v>
      </c>
    </row>
    <row r="22" spans="1:19" ht="20.100000000000001" customHeight="1" x14ac:dyDescent="0.25">
      <c r="A22" s="335" t="s">
        <v>3035</v>
      </c>
      <c r="B22" s="343" t="s">
        <v>3040</v>
      </c>
      <c r="C22" s="309">
        <v>0</v>
      </c>
      <c r="D22" s="309">
        <v>0</v>
      </c>
      <c r="E22" s="309">
        <v>78</v>
      </c>
      <c r="F22" s="309">
        <v>82</v>
      </c>
      <c r="G22" s="309">
        <v>64</v>
      </c>
      <c r="H22" s="309">
        <v>60</v>
      </c>
      <c r="I22" s="309">
        <v>62</v>
      </c>
      <c r="J22" s="309">
        <v>79</v>
      </c>
      <c r="K22" s="309">
        <v>70</v>
      </c>
      <c r="L22" s="309">
        <v>78</v>
      </c>
      <c r="M22" s="309">
        <v>68</v>
      </c>
      <c r="N22" s="309">
        <v>76</v>
      </c>
      <c r="O22" s="309">
        <v>63</v>
      </c>
      <c r="P22" s="309">
        <v>72</v>
      </c>
      <c r="Q22" s="309">
        <v>135</v>
      </c>
      <c r="R22" s="309">
        <v>987</v>
      </c>
    </row>
    <row r="23" spans="1:19" ht="15" customHeight="1" x14ac:dyDescent="0.25">
      <c r="A23" s="371"/>
      <c r="B23" s="305"/>
      <c r="C23" s="390"/>
      <c r="D23" s="390"/>
      <c r="E23" s="390"/>
      <c r="F23" s="390"/>
      <c r="G23" s="390"/>
      <c r="H23" s="390"/>
      <c r="I23" s="390"/>
      <c r="J23" s="390"/>
      <c r="K23" s="390"/>
      <c r="L23" s="390"/>
      <c r="M23" s="390"/>
      <c r="N23" s="390"/>
      <c r="O23" s="390"/>
      <c r="P23" s="390"/>
      <c r="Q23" s="390"/>
      <c r="R23" s="364"/>
      <c r="S23" s="25"/>
    </row>
    <row r="24" spans="1:19" ht="20.100000000000001" customHeight="1" x14ac:dyDescent="0.2">
      <c r="A24" s="781" t="s">
        <v>3818</v>
      </c>
      <c r="B24" s="782"/>
      <c r="C24" s="782"/>
      <c r="D24" s="782"/>
      <c r="E24" s="782"/>
      <c r="F24" s="782"/>
      <c r="G24" s="782"/>
      <c r="H24" s="782"/>
      <c r="I24" s="782"/>
      <c r="J24" s="782"/>
      <c r="K24" s="782"/>
      <c r="L24" s="782"/>
      <c r="M24" s="782"/>
      <c r="N24" s="782"/>
      <c r="O24" s="782"/>
      <c r="P24" s="782"/>
      <c r="Q24" s="782"/>
      <c r="R24" s="783"/>
    </row>
    <row r="25" spans="1:19" ht="24.95" customHeight="1" x14ac:dyDescent="0.25">
      <c r="A25" s="335" t="s">
        <v>3030</v>
      </c>
      <c r="B25" s="335" t="s">
        <v>3031</v>
      </c>
      <c r="C25" s="336" t="s">
        <v>3032</v>
      </c>
      <c r="D25" s="337" t="s">
        <v>3012</v>
      </c>
      <c r="E25" s="337" t="s">
        <v>3013</v>
      </c>
      <c r="F25" s="338" t="s">
        <v>273</v>
      </c>
      <c r="G25" s="338" t="s">
        <v>274</v>
      </c>
      <c r="H25" s="338" t="s">
        <v>275</v>
      </c>
      <c r="I25" s="338" t="s">
        <v>276</v>
      </c>
      <c r="J25" s="338" t="s">
        <v>270</v>
      </c>
      <c r="K25" s="338" t="s">
        <v>271</v>
      </c>
      <c r="L25" s="338" t="s">
        <v>272</v>
      </c>
      <c r="M25" s="338" t="s">
        <v>901</v>
      </c>
      <c r="N25" s="338" t="s">
        <v>902</v>
      </c>
      <c r="O25" s="338" t="s">
        <v>903</v>
      </c>
      <c r="P25" s="338" t="s">
        <v>2166</v>
      </c>
      <c r="Q25" s="338" t="s">
        <v>904</v>
      </c>
      <c r="R25" s="309" t="s">
        <v>292</v>
      </c>
    </row>
    <row r="26" spans="1:19" ht="20.100000000000001" customHeight="1" x14ac:dyDescent="0.25">
      <c r="A26" s="339" t="s">
        <v>814</v>
      </c>
      <c r="B26" s="341" t="s">
        <v>3819</v>
      </c>
      <c r="C26" s="329">
        <v>0</v>
      </c>
      <c r="D26" s="329">
        <v>0</v>
      </c>
      <c r="E26" s="329">
        <v>2</v>
      </c>
      <c r="F26" s="329">
        <v>2</v>
      </c>
      <c r="G26" s="329">
        <v>2</v>
      </c>
      <c r="H26" s="329">
        <v>3</v>
      </c>
      <c r="I26" s="329">
        <v>3</v>
      </c>
      <c r="J26" s="329">
        <v>0</v>
      </c>
      <c r="K26" s="329">
        <v>1</v>
      </c>
      <c r="L26" s="329">
        <v>0</v>
      </c>
      <c r="M26" s="329">
        <v>1</v>
      </c>
      <c r="N26" s="329">
        <v>1</v>
      </c>
      <c r="O26" s="329">
        <v>0</v>
      </c>
      <c r="P26" s="329">
        <v>1</v>
      </c>
      <c r="Q26" s="329">
        <v>0</v>
      </c>
      <c r="R26" s="330">
        <v>16</v>
      </c>
    </row>
    <row r="27" spans="1:19" ht="20.100000000000001" customHeight="1" x14ac:dyDescent="0.25">
      <c r="A27" s="339" t="s">
        <v>815</v>
      </c>
      <c r="B27" s="341" t="s">
        <v>3820</v>
      </c>
      <c r="C27" s="329">
        <v>0</v>
      </c>
      <c r="D27" s="329">
        <v>0</v>
      </c>
      <c r="E27" s="329">
        <v>14</v>
      </c>
      <c r="F27" s="329">
        <v>10</v>
      </c>
      <c r="G27" s="329">
        <v>13</v>
      </c>
      <c r="H27" s="329">
        <v>16</v>
      </c>
      <c r="I27" s="329">
        <v>13</v>
      </c>
      <c r="J27" s="329">
        <v>7</v>
      </c>
      <c r="K27" s="329">
        <v>13</v>
      </c>
      <c r="L27" s="329">
        <v>11</v>
      </c>
      <c r="M27" s="329">
        <v>11</v>
      </c>
      <c r="N27" s="329">
        <v>16</v>
      </c>
      <c r="O27" s="329">
        <v>6</v>
      </c>
      <c r="P27" s="329">
        <v>13</v>
      </c>
      <c r="Q27" s="329">
        <v>8</v>
      </c>
      <c r="R27" s="330">
        <v>151</v>
      </c>
    </row>
    <row r="28" spans="1:19" ht="20.100000000000001" customHeight="1" x14ac:dyDescent="0.25">
      <c r="A28" s="339" t="s">
        <v>816</v>
      </c>
      <c r="B28" s="341" t="s">
        <v>3821</v>
      </c>
      <c r="C28" s="329">
        <v>0</v>
      </c>
      <c r="D28" s="329">
        <v>0</v>
      </c>
      <c r="E28" s="329">
        <v>18</v>
      </c>
      <c r="F28" s="329">
        <v>24</v>
      </c>
      <c r="G28" s="329">
        <v>35</v>
      </c>
      <c r="H28" s="329">
        <v>37</v>
      </c>
      <c r="I28" s="329">
        <v>39</v>
      </c>
      <c r="J28" s="329">
        <v>0</v>
      </c>
      <c r="K28" s="329">
        <v>0</v>
      </c>
      <c r="L28" s="329">
        <v>0</v>
      </c>
      <c r="M28" s="329">
        <v>0</v>
      </c>
      <c r="N28" s="329">
        <v>0</v>
      </c>
      <c r="O28" s="329">
        <v>0</v>
      </c>
      <c r="P28" s="329">
        <v>0</v>
      </c>
      <c r="Q28" s="329">
        <v>0</v>
      </c>
      <c r="R28" s="330">
        <v>153</v>
      </c>
    </row>
    <row r="29" spans="1:19" ht="20.100000000000001" customHeight="1" x14ac:dyDescent="0.25">
      <c r="A29" s="339" t="s">
        <v>817</v>
      </c>
      <c r="B29" s="341" t="s">
        <v>3579</v>
      </c>
      <c r="C29" s="329">
        <v>0</v>
      </c>
      <c r="D29" s="329">
        <v>0</v>
      </c>
      <c r="E29" s="329">
        <v>0</v>
      </c>
      <c r="F29" s="329">
        <v>1</v>
      </c>
      <c r="G29" s="329">
        <v>2</v>
      </c>
      <c r="H29" s="329">
        <v>6</v>
      </c>
      <c r="I29" s="329">
        <v>4</v>
      </c>
      <c r="J29" s="329">
        <v>1</v>
      </c>
      <c r="K29" s="329">
        <v>6</v>
      </c>
      <c r="L29" s="329">
        <v>1</v>
      </c>
      <c r="M29" s="329">
        <v>4</v>
      </c>
      <c r="N29" s="329">
        <v>0</v>
      </c>
      <c r="O29" s="329">
        <v>0</v>
      </c>
      <c r="P29" s="329">
        <v>0</v>
      </c>
      <c r="Q29" s="329">
        <v>0</v>
      </c>
      <c r="R29" s="330">
        <v>25</v>
      </c>
    </row>
    <row r="30" spans="1:19" ht="20.100000000000001" customHeight="1" x14ac:dyDescent="0.25">
      <c r="A30" s="339" t="s">
        <v>818</v>
      </c>
      <c r="B30" s="341" t="s">
        <v>3821</v>
      </c>
      <c r="C30" s="329">
        <v>0</v>
      </c>
      <c r="D30" s="329">
        <v>0</v>
      </c>
      <c r="E30" s="329">
        <v>35</v>
      </c>
      <c r="F30" s="329">
        <v>41</v>
      </c>
      <c r="G30" s="329">
        <v>47</v>
      </c>
      <c r="H30" s="329">
        <v>41</v>
      </c>
      <c r="I30" s="329">
        <v>38</v>
      </c>
      <c r="J30" s="329">
        <v>0</v>
      </c>
      <c r="K30" s="329">
        <v>0</v>
      </c>
      <c r="L30" s="329">
        <v>0</v>
      </c>
      <c r="M30" s="329">
        <v>0</v>
      </c>
      <c r="N30" s="329">
        <v>0</v>
      </c>
      <c r="O30" s="329">
        <v>0</v>
      </c>
      <c r="P30" s="329">
        <v>0</v>
      </c>
      <c r="Q30" s="329">
        <v>0</v>
      </c>
      <c r="R30" s="330">
        <v>202</v>
      </c>
    </row>
    <row r="31" spans="1:19" ht="20.100000000000001" customHeight="1" x14ac:dyDescent="0.25">
      <c r="A31" s="339" t="s">
        <v>819</v>
      </c>
      <c r="B31" s="341" t="s">
        <v>3822</v>
      </c>
      <c r="C31" s="329">
        <v>0</v>
      </c>
      <c r="D31" s="329">
        <v>0</v>
      </c>
      <c r="E31" s="329">
        <v>12</v>
      </c>
      <c r="F31" s="329">
        <v>14</v>
      </c>
      <c r="G31" s="329">
        <v>18</v>
      </c>
      <c r="H31" s="329">
        <v>8</v>
      </c>
      <c r="I31" s="329">
        <v>12</v>
      </c>
      <c r="J31" s="329">
        <v>19</v>
      </c>
      <c r="K31" s="329">
        <v>7</v>
      </c>
      <c r="L31" s="329">
        <v>14</v>
      </c>
      <c r="M31" s="329">
        <v>10</v>
      </c>
      <c r="N31" s="329">
        <v>0</v>
      </c>
      <c r="O31" s="329">
        <v>0</v>
      </c>
      <c r="P31" s="329">
        <v>0</v>
      </c>
      <c r="Q31" s="329">
        <v>0</v>
      </c>
      <c r="R31" s="330">
        <v>114</v>
      </c>
    </row>
    <row r="32" spans="1:19" ht="20.100000000000001" customHeight="1" x14ac:dyDescent="0.25">
      <c r="A32" s="339" t="s">
        <v>820</v>
      </c>
      <c r="B32" s="341" t="s">
        <v>3819</v>
      </c>
      <c r="C32" s="329">
        <v>0</v>
      </c>
      <c r="D32" s="329">
        <v>0</v>
      </c>
      <c r="E32" s="329">
        <v>1</v>
      </c>
      <c r="F32" s="329">
        <v>5</v>
      </c>
      <c r="G32" s="329">
        <v>4</v>
      </c>
      <c r="H32" s="329">
        <v>6</v>
      </c>
      <c r="I32" s="329">
        <v>3</v>
      </c>
      <c r="J32" s="329">
        <v>4</v>
      </c>
      <c r="K32" s="329">
        <v>6</v>
      </c>
      <c r="L32" s="329">
        <v>0</v>
      </c>
      <c r="M32" s="329">
        <v>7</v>
      </c>
      <c r="N32" s="329">
        <v>1</v>
      </c>
      <c r="O32" s="329">
        <v>0</v>
      </c>
      <c r="P32" s="329">
        <v>0</v>
      </c>
      <c r="Q32" s="329">
        <v>0</v>
      </c>
      <c r="R32" s="330">
        <v>37</v>
      </c>
    </row>
    <row r="33" spans="1:18" ht="20.100000000000001" customHeight="1" x14ac:dyDescent="0.25">
      <c r="A33" s="339" t="s">
        <v>2860</v>
      </c>
      <c r="B33" s="341" t="s">
        <v>3823</v>
      </c>
      <c r="C33" s="329">
        <v>0</v>
      </c>
      <c r="D33" s="329">
        <v>0</v>
      </c>
      <c r="E33" s="329">
        <v>11</v>
      </c>
      <c r="F33" s="329">
        <v>10</v>
      </c>
      <c r="G33" s="329">
        <v>16</v>
      </c>
      <c r="H33" s="329">
        <v>21</v>
      </c>
      <c r="I33" s="329">
        <v>16</v>
      </c>
      <c r="J33" s="329">
        <v>20</v>
      </c>
      <c r="K33" s="329">
        <v>19</v>
      </c>
      <c r="L33" s="329">
        <v>20</v>
      </c>
      <c r="M33" s="329">
        <v>9</v>
      </c>
      <c r="N33" s="329">
        <v>12</v>
      </c>
      <c r="O33" s="329">
        <v>11</v>
      </c>
      <c r="P33" s="329">
        <v>12</v>
      </c>
      <c r="Q33" s="329">
        <v>19</v>
      </c>
      <c r="R33" s="330">
        <v>196</v>
      </c>
    </row>
    <row r="34" spans="1:18" ht="20.100000000000001" customHeight="1" x14ac:dyDescent="0.25">
      <c r="A34" s="339" t="s">
        <v>822</v>
      </c>
      <c r="B34" s="341" t="s">
        <v>3821</v>
      </c>
      <c r="C34" s="329">
        <v>0</v>
      </c>
      <c r="D34" s="329">
        <v>0</v>
      </c>
      <c r="E34" s="329">
        <v>0</v>
      </c>
      <c r="F34" s="329">
        <v>0</v>
      </c>
      <c r="G34" s="329">
        <v>0</v>
      </c>
      <c r="H34" s="329">
        <v>0</v>
      </c>
      <c r="I34" s="329">
        <v>0</v>
      </c>
      <c r="J34" s="329">
        <v>0</v>
      </c>
      <c r="K34" s="329">
        <v>0</v>
      </c>
      <c r="L34" s="329">
        <v>0</v>
      </c>
      <c r="M34" s="329">
        <v>0</v>
      </c>
      <c r="N34" s="329">
        <v>68</v>
      </c>
      <c r="O34" s="329">
        <v>76</v>
      </c>
      <c r="P34" s="329">
        <v>78</v>
      </c>
      <c r="Q34" s="329">
        <v>82</v>
      </c>
      <c r="R34" s="330">
        <v>304</v>
      </c>
    </row>
    <row r="35" spans="1:18" ht="20.100000000000001" customHeight="1" x14ac:dyDescent="0.25">
      <c r="A35" s="365" t="s">
        <v>823</v>
      </c>
      <c r="B35" s="341" t="s">
        <v>3821</v>
      </c>
      <c r="C35" s="331">
        <v>0</v>
      </c>
      <c r="D35" s="329">
        <v>0</v>
      </c>
      <c r="E35" s="329">
        <v>0</v>
      </c>
      <c r="F35" s="329">
        <v>0</v>
      </c>
      <c r="G35" s="329">
        <v>0</v>
      </c>
      <c r="H35" s="329">
        <v>0</v>
      </c>
      <c r="I35" s="329">
        <v>0</v>
      </c>
      <c r="J35" s="329">
        <v>78</v>
      </c>
      <c r="K35" s="329">
        <v>72</v>
      </c>
      <c r="L35" s="329">
        <v>59</v>
      </c>
      <c r="M35" s="329">
        <v>67</v>
      </c>
      <c r="N35" s="329">
        <v>0</v>
      </c>
      <c r="O35" s="329">
        <v>0</v>
      </c>
      <c r="P35" s="329">
        <v>0</v>
      </c>
      <c r="Q35" s="329">
        <v>0</v>
      </c>
      <c r="R35" s="330">
        <v>276</v>
      </c>
    </row>
    <row r="36" spans="1:18" ht="20.100000000000001" customHeight="1" x14ac:dyDescent="0.25">
      <c r="A36" s="335" t="s">
        <v>3035</v>
      </c>
      <c r="B36" s="343" t="s">
        <v>3041</v>
      </c>
      <c r="C36" s="309">
        <v>0</v>
      </c>
      <c r="D36" s="309">
        <v>0</v>
      </c>
      <c r="E36" s="309">
        <v>93</v>
      </c>
      <c r="F36" s="309">
        <v>107</v>
      </c>
      <c r="G36" s="309">
        <v>137</v>
      </c>
      <c r="H36" s="309">
        <v>138</v>
      </c>
      <c r="I36" s="309">
        <v>128</v>
      </c>
      <c r="J36" s="309">
        <v>129</v>
      </c>
      <c r="K36" s="309">
        <v>124</v>
      </c>
      <c r="L36" s="309">
        <v>105</v>
      </c>
      <c r="M36" s="309">
        <v>109</v>
      </c>
      <c r="N36" s="309">
        <v>98</v>
      </c>
      <c r="O36" s="309">
        <v>93</v>
      </c>
      <c r="P36" s="309">
        <v>104</v>
      </c>
      <c r="Q36" s="309">
        <v>109</v>
      </c>
      <c r="R36" s="309">
        <v>1474</v>
      </c>
    </row>
    <row r="37" spans="1:18" ht="20.100000000000001" customHeight="1" x14ac:dyDescent="0.25">
      <c r="A37" s="228" t="s">
        <v>3044</v>
      </c>
      <c r="B37" s="375"/>
      <c r="C37" s="363"/>
      <c r="D37" s="363"/>
      <c r="E37" s="363"/>
      <c r="F37" s="363"/>
      <c r="G37" s="363"/>
      <c r="H37" s="363"/>
      <c r="I37" s="363"/>
      <c r="J37" s="363"/>
      <c r="K37" s="363"/>
      <c r="L37" s="363"/>
      <c r="M37" s="363"/>
      <c r="N37" s="363"/>
      <c r="O37" s="363"/>
      <c r="P37" s="363"/>
      <c r="Q37" s="363"/>
      <c r="R37" s="363"/>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sheetData>
  <mergeCells count="5">
    <mergeCell ref="A4:R4"/>
    <mergeCell ref="A16:R16"/>
    <mergeCell ref="A24:R24"/>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Narrow,Regular"&amp;12- 10 -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5"/>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3785</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8.95" customHeight="1" x14ac:dyDescent="0.25">
      <c r="A6" s="339" t="s">
        <v>3329</v>
      </c>
      <c r="B6" s="341" t="s">
        <v>3786</v>
      </c>
      <c r="C6" s="329">
        <v>0</v>
      </c>
      <c r="D6" s="329">
        <v>1</v>
      </c>
      <c r="E6" s="329">
        <v>2</v>
      </c>
      <c r="F6" s="329">
        <v>3</v>
      </c>
      <c r="G6" s="329">
        <v>3</v>
      </c>
      <c r="H6" s="329">
        <v>3</v>
      </c>
      <c r="I6" s="329">
        <v>0</v>
      </c>
      <c r="J6" s="329">
        <v>4</v>
      </c>
      <c r="K6" s="329">
        <v>2</v>
      </c>
      <c r="L6" s="329">
        <v>2</v>
      </c>
      <c r="M6" s="329">
        <v>2</v>
      </c>
      <c r="N6" s="329">
        <v>0</v>
      </c>
      <c r="O6" s="329">
        <v>0</v>
      </c>
      <c r="P6" s="329">
        <v>0</v>
      </c>
      <c r="Q6" s="329">
        <v>0</v>
      </c>
      <c r="R6" s="330">
        <v>22</v>
      </c>
    </row>
    <row r="7" spans="1:20" ht="18.95" customHeight="1" x14ac:dyDescent="0.25">
      <c r="A7" s="339" t="s">
        <v>1893</v>
      </c>
      <c r="B7" s="341" t="s">
        <v>3787</v>
      </c>
      <c r="C7" s="329">
        <v>0</v>
      </c>
      <c r="D7" s="329">
        <v>14</v>
      </c>
      <c r="E7" s="329">
        <v>15</v>
      </c>
      <c r="F7" s="329">
        <v>16</v>
      </c>
      <c r="G7" s="329">
        <v>12</v>
      </c>
      <c r="H7" s="329">
        <v>17</v>
      </c>
      <c r="I7" s="329">
        <v>8</v>
      </c>
      <c r="J7" s="329">
        <v>7</v>
      </c>
      <c r="K7" s="329">
        <v>13</v>
      </c>
      <c r="L7" s="329">
        <v>11</v>
      </c>
      <c r="M7" s="329">
        <v>12</v>
      </c>
      <c r="N7" s="329">
        <v>12</v>
      </c>
      <c r="O7" s="329">
        <v>0</v>
      </c>
      <c r="P7" s="329">
        <v>0</v>
      </c>
      <c r="Q7" s="329">
        <v>2</v>
      </c>
      <c r="R7" s="330">
        <v>139</v>
      </c>
    </row>
    <row r="8" spans="1:20" ht="18.95" customHeight="1" x14ac:dyDescent="0.25">
      <c r="A8" s="339" t="s">
        <v>1894</v>
      </c>
      <c r="B8" s="341" t="s">
        <v>3788</v>
      </c>
      <c r="C8" s="329">
        <v>0</v>
      </c>
      <c r="D8" s="329">
        <v>0</v>
      </c>
      <c r="E8" s="329">
        <v>1</v>
      </c>
      <c r="F8" s="329">
        <v>0</v>
      </c>
      <c r="G8" s="329">
        <v>1</v>
      </c>
      <c r="H8" s="329">
        <v>1</v>
      </c>
      <c r="I8" s="329">
        <v>1</v>
      </c>
      <c r="J8" s="329">
        <v>3</v>
      </c>
      <c r="K8" s="329">
        <v>4</v>
      </c>
      <c r="L8" s="329">
        <v>1</v>
      </c>
      <c r="M8" s="329">
        <v>1</v>
      </c>
      <c r="N8" s="329">
        <v>0</v>
      </c>
      <c r="O8" s="329">
        <v>0</v>
      </c>
      <c r="P8" s="329">
        <v>0</v>
      </c>
      <c r="Q8" s="329">
        <v>0</v>
      </c>
      <c r="R8" s="330">
        <v>13</v>
      </c>
    </row>
    <row r="9" spans="1:20" ht="18.95" customHeight="1" x14ac:dyDescent="0.25">
      <c r="A9" s="339" t="s">
        <v>1895</v>
      </c>
      <c r="B9" s="341" t="s">
        <v>3789</v>
      </c>
      <c r="C9" s="329">
        <v>0</v>
      </c>
      <c r="D9" s="329">
        <v>8</v>
      </c>
      <c r="E9" s="329">
        <v>6</v>
      </c>
      <c r="F9" s="329">
        <v>10</v>
      </c>
      <c r="G9" s="329">
        <v>4</v>
      </c>
      <c r="H9" s="329">
        <v>5</v>
      </c>
      <c r="I9" s="329">
        <v>10</v>
      </c>
      <c r="J9" s="329">
        <v>4</v>
      </c>
      <c r="K9" s="329">
        <v>4</v>
      </c>
      <c r="L9" s="329">
        <v>10</v>
      </c>
      <c r="M9" s="329">
        <v>4</v>
      </c>
      <c r="N9" s="329">
        <v>7</v>
      </c>
      <c r="O9" s="329">
        <v>6</v>
      </c>
      <c r="P9" s="329">
        <v>0</v>
      </c>
      <c r="Q9" s="329">
        <v>0</v>
      </c>
      <c r="R9" s="330">
        <v>78</v>
      </c>
    </row>
    <row r="10" spans="1:20" ht="18.95" customHeight="1" x14ac:dyDescent="0.25">
      <c r="A10" s="339" t="s">
        <v>1896</v>
      </c>
      <c r="B10" s="341" t="s">
        <v>3790</v>
      </c>
      <c r="C10" s="329">
        <v>0</v>
      </c>
      <c r="D10" s="329">
        <v>2</v>
      </c>
      <c r="E10" s="329">
        <v>5</v>
      </c>
      <c r="F10" s="329">
        <v>10</v>
      </c>
      <c r="G10" s="329">
        <v>5</v>
      </c>
      <c r="H10" s="329">
        <v>11</v>
      </c>
      <c r="I10" s="329">
        <v>11</v>
      </c>
      <c r="J10" s="329">
        <v>14</v>
      </c>
      <c r="K10" s="329">
        <v>8</v>
      </c>
      <c r="L10" s="329">
        <v>6</v>
      </c>
      <c r="M10" s="329">
        <v>11</v>
      </c>
      <c r="N10" s="329">
        <v>0</v>
      </c>
      <c r="O10" s="329">
        <v>0</v>
      </c>
      <c r="P10" s="329">
        <v>0</v>
      </c>
      <c r="Q10" s="329">
        <v>0</v>
      </c>
      <c r="R10" s="330">
        <v>83</v>
      </c>
    </row>
    <row r="11" spans="1:20" ht="18.95" customHeight="1" x14ac:dyDescent="0.25">
      <c r="A11" s="339" t="s">
        <v>1897</v>
      </c>
      <c r="B11" s="341" t="s">
        <v>3791</v>
      </c>
      <c r="C11" s="329">
        <v>0</v>
      </c>
      <c r="D11" s="329">
        <v>10</v>
      </c>
      <c r="E11" s="329">
        <v>11</v>
      </c>
      <c r="F11" s="329">
        <v>10</v>
      </c>
      <c r="G11" s="329">
        <v>8</v>
      </c>
      <c r="H11" s="329">
        <v>13</v>
      </c>
      <c r="I11" s="329">
        <v>17</v>
      </c>
      <c r="J11" s="329">
        <v>15</v>
      </c>
      <c r="K11" s="329">
        <v>20</v>
      </c>
      <c r="L11" s="329">
        <v>13</v>
      </c>
      <c r="M11" s="329">
        <v>4</v>
      </c>
      <c r="N11" s="329">
        <v>4</v>
      </c>
      <c r="O11" s="329">
        <v>0</v>
      </c>
      <c r="P11" s="329">
        <v>0</v>
      </c>
      <c r="Q11" s="329">
        <v>0</v>
      </c>
      <c r="R11" s="330">
        <v>125</v>
      </c>
    </row>
    <row r="12" spans="1:20" ht="18.95" customHeight="1" x14ac:dyDescent="0.25">
      <c r="A12" s="339" t="s">
        <v>1899</v>
      </c>
      <c r="B12" s="341" t="s">
        <v>3792</v>
      </c>
      <c r="C12" s="329">
        <v>0</v>
      </c>
      <c r="D12" s="329">
        <v>3</v>
      </c>
      <c r="E12" s="329">
        <v>11</v>
      </c>
      <c r="F12" s="329">
        <v>4</v>
      </c>
      <c r="G12" s="329">
        <v>11</v>
      </c>
      <c r="H12" s="329">
        <v>11</v>
      </c>
      <c r="I12" s="329">
        <v>10</v>
      </c>
      <c r="J12" s="329">
        <v>11</v>
      </c>
      <c r="K12" s="329">
        <v>10</v>
      </c>
      <c r="L12" s="329">
        <v>4</v>
      </c>
      <c r="M12" s="329">
        <v>7</v>
      </c>
      <c r="N12" s="329">
        <v>5</v>
      </c>
      <c r="O12" s="329">
        <v>0</v>
      </c>
      <c r="P12" s="329">
        <v>0</v>
      </c>
      <c r="Q12" s="329">
        <v>0</v>
      </c>
      <c r="R12" s="330">
        <v>87</v>
      </c>
    </row>
    <row r="13" spans="1:20" ht="18.95" customHeight="1" x14ac:dyDescent="0.25">
      <c r="A13" s="339" t="s">
        <v>3279</v>
      </c>
      <c r="B13" s="341" t="s">
        <v>3793</v>
      </c>
      <c r="C13" s="329">
        <v>0</v>
      </c>
      <c r="D13" s="329">
        <v>10</v>
      </c>
      <c r="E13" s="329">
        <v>10</v>
      </c>
      <c r="F13" s="329">
        <v>10</v>
      </c>
      <c r="G13" s="329">
        <v>5</v>
      </c>
      <c r="H13" s="329">
        <v>14</v>
      </c>
      <c r="I13" s="329">
        <v>16</v>
      </c>
      <c r="J13" s="329">
        <v>11</v>
      </c>
      <c r="K13" s="329">
        <v>12</v>
      </c>
      <c r="L13" s="329">
        <v>13</v>
      </c>
      <c r="M13" s="329">
        <v>12</v>
      </c>
      <c r="N13" s="329">
        <v>16</v>
      </c>
      <c r="O13" s="329">
        <v>9</v>
      </c>
      <c r="P13" s="329">
        <v>9</v>
      </c>
      <c r="Q13" s="329">
        <v>14</v>
      </c>
      <c r="R13" s="330">
        <v>161</v>
      </c>
    </row>
    <row r="14" spans="1:20" ht="18.95" customHeight="1" x14ac:dyDescent="0.25">
      <c r="A14" s="339" t="s">
        <v>1901</v>
      </c>
      <c r="B14" s="341" t="s">
        <v>3794</v>
      </c>
      <c r="C14" s="329">
        <v>0</v>
      </c>
      <c r="D14" s="329">
        <v>4</v>
      </c>
      <c r="E14" s="329">
        <v>2</v>
      </c>
      <c r="F14" s="329">
        <v>2</v>
      </c>
      <c r="G14" s="329">
        <v>5</v>
      </c>
      <c r="H14" s="329">
        <v>3</v>
      </c>
      <c r="I14" s="329">
        <v>7</v>
      </c>
      <c r="J14" s="329">
        <v>3</v>
      </c>
      <c r="K14" s="329">
        <v>3</v>
      </c>
      <c r="L14" s="329">
        <v>6</v>
      </c>
      <c r="M14" s="329">
        <v>2</v>
      </c>
      <c r="N14" s="329">
        <v>0</v>
      </c>
      <c r="O14" s="329">
        <v>2</v>
      </c>
      <c r="P14" s="329">
        <v>0</v>
      </c>
      <c r="Q14" s="329">
        <v>0</v>
      </c>
      <c r="R14" s="330">
        <v>39</v>
      </c>
    </row>
    <row r="15" spans="1:20" ht="18.95" customHeight="1" x14ac:dyDescent="0.25">
      <c r="A15" s="339" t="s">
        <v>3330</v>
      </c>
      <c r="B15" s="341" t="s">
        <v>3790</v>
      </c>
      <c r="C15" s="329">
        <v>0</v>
      </c>
      <c r="D15" s="329">
        <v>0</v>
      </c>
      <c r="E15" s="329">
        <v>0</v>
      </c>
      <c r="F15" s="329">
        <v>0</v>
      </c>
      <c r="G15" s="329">
        <v>0</v>
      </c>
      <c r="H15" s="329">
        <v>0</v>
      </c>
      <c r="I15" s="329">
        <v>0</v>
      </c>
      <c r="J15" s="329">
        <v>0</v>
      </c>
      <c r="K15" s="329">
        <v>0</v>
      </c>
      <c r="L15" s="329">
        <v>0</v>
      </c>
      <c r="M15" s="329">
        <v>0</v>
      </c>
      <c r="N15" s="329">
        <v>66</v>
      </c>
      <c r="O15" s="329">
        <v>69</v>
      </c>
      <c r="P15" s="329">
        <v>61</v>
      </c>
      <c r="Q15" s="329">
        <v>81</v>
      </c>
      <c r="R15" s="330">
        <v>277</v>
      </c>
    </row>
    <row r="16" spans="1:20" ht="18.95" customHeight="1" x14ac:dyDescent="0.25">
      <c r="A16" s="339" t="s">
        <v>1425</v>
      </c>
      <c r="B16" s="341" t="s">
        <v>3795</v>
      </c>
      <c r="C16" s="329">
        <v>0</v>
      </c>
      <c r="D16" s="329">
        <v>14</v>
      </c>
      <c r="E16" s="329">
        <v>19</v>
      </c>
      <c r="F16" s="329">
        <v>15</v>
      </c>
      <c r="G16" s="329">
        <v>21</v>
      </c>
      <c r="H16" s="329">
        <v>23</v>
      </c>
      <c r="I16" s="329">
        <v>19</v>
      </c>
      <c r="J16" s="329">
        <v>23</v>
      </c>
      <c r="K16" s="329">
        <v>32</v>
      </c>
      <c r="L16" s="329">
        <v>23</v>
      </c>
      <c r="M16" s="329">
        <v>29</v>
      </c>
      <c r="N16" s="329">
        <v>22</v>
      </c>
      <c r="O16" s="329">
        <v>23</v>
      </c>
      <c r="P16" s="329">
        <v>21</v>
      </c>
      <c r="Q16" s="329">
        <v>14</v>
      </c>
      <c r="R16" s="330">
        <v>298</v>
      </c>
    </row>
    <row r="17" spans="1:18" ht="18.95" customHeight="1" x14ac:dyDescent="0.25">
      <c r="A17" s="339" t="s">
        <v>1426</v>
      </c>
      <c r="B17" s="341" t="s">
        <v>3796</v>
      </c>
      <c r="C17" s="329">
        <v>0</v>
      </c>
      <c r="D17" s="329">
        <v>24</v>
      </c>
      <c r="E17" s="329">
        <v>33</v>
      </c>
      <c r="F17" s="329">
        <v>40</v>
      </c>
      <c r="G17" s="329">
        <v>35</v>
      </c>
      <c r="H17" s="329">
        <v>35</v>
      </c>
      <c r="I17" s="329">
        <v>26</v>
      </c>
      <c r="J17" s="329">
        <v>32</v>
      </c>
      <c r="K17" s="329">
        <v>28</v>
      </c>
      <c r="L17" s="329">
        <v>31</v>
      </c>
      <c r="M17" s="329">
        <v>26</v>
      </c>
      <c r="N17" s="329">
        <v>22</v>
      </c>
      <c r="O17" s="329">
        <v>22</v>
      </c>
      <c r="P17" s="329">
        <v>22</v>
      </c>
      <c r="Q17" s="329">
        <v>16</v>
      </c>
      <c r="R17" s="330">
        <v>392</v>
      </c>
    </row>
    <row r="18" spans="1:18" ht="18.95" customHeight="1" x14ac:dyDescent="0.25">
      <c r="A18" s="339" t="s">
        <v>1427</v>
      </c>
      <c r="B18" s="341" t="s">
        <v>3797</v>
      </c>
      <c r="C18" s="329">
        <v>0</v>
      </c>
      <c r="D18" s="329">
        <v>4</v>
      </c>
      <c r="E18" s="329">
        <v>4</v>
      </c>
      <c r="F18" s="329">
        <v>10</v>
      </c>
      <c r="G18" s="329">
        <v>3</v>
      </c>
      <c r="H18" s="329">
        <v>4</v>
      </c>
      <c r="I18" s="329">
        <v>6</v>
      </c>
      <c r="J18" s="329">
        <v>8</v>
      </c>
      <c r="K18" s="329">
        <v>8</v>
      </c>
      <c r="L18" s="329">
        <v>4</v>
      </c>
      <c r="M18" s="329">
        <v>7</v>
      </c>
      <c r="N18" s="329">
        <v>0</v>
      </c>
      <c r="O18" s="329">
        <v>0</v>
      </c>
      <c r="P18" s="329">
        <v>0</v>
      </c>
      <c r="Q18" s="329">
        <v>0</v>
      </c>
      <c r="R18" s="330">
        <v>58</v>
      </c>
    </row>
    <row r="19" spans="1:18" ht="18.95" customHeight="1" x14ac:dyDescent="0.25">
      <c r="A19" s="339" t="s">
        <v>825</v>
      </c>
      <c r="B19" s="341" t="s">
        <v>3777</v>
      </c>
      <c r="C19" s="329">
        <v>0</v>
      </c>
      <c r="D19" s="329">
        <v>45</v>
      </c>
      <c r="E19" s="329">
        <v>38</v>
      </c>
      <c r="F19" s="329">
        <v>64</v>
      </c>
      <c r="G19" s="329">
        <v>49</v>
      </c>
      <c r="H19" s="329">
        <v>63</v>
      </c>
      <c r="I19" s="329">
        <v>52</v>
      </c>
      <c r="J19" s="329">
        <v>60</v>
      </c>
      <c r="K19" s="329">
        <v>45</v>
      </c>
      <c r="L19" s="329">
        <v>53</v>
      </c>
      <c r="M19" s="329">
        <v>0</v>
      </c>
      <c r="N19" s="329">
        <v>0</v>
      </c>
      <c r="O19" s="329">
        <v>0</v>
      </c>
      <c r="P19" s="329">
        <v>0</v>
      </c>
      <c r="Q19" s="329">
        <v>0</v>
      </c>
      <c r="R19" s="330">
        <v>469</v>
      </c>
    </row>
    <row r="20" spans="1:18" ht="18.95" customHeight="1" x14ac:dyDescent="0.25">
      <c r="A20" s="339" t="s">
        <v>1430</v>
      </c>
      <c r="B20" s="341" t="s">
        <v>3798</v>
      </c>
      <c r="C20" s="329">
        <v>0</v>
      </c>
      <c r="D20" s="329">
        <v>13</v>
      </c>
      <c r="E20" s="329">
        <v>8</v>
      </c>
      <c r="F20" s="329">
        <v>15</v>
      </c>
      <c r="G20" s="329">
        <v>14</v>
      </c>
      <c r="H20" s="329">
        <v>11</v>
      </c>
      <c r="I20" s="329">
        <v>15</v>
      </c>
      <c r="J20" s="329">
        <v>10</v>
      </c>
      <c r="K20" s="329">
        <v>11</v>
      </c>
      <c r="L20" s="329">
        <v>6</v>
      </c>
      <c r="M20" s="329">
        <v>9</v>
      </c>
      <c r="N20" s="329">
        <v>7</v>
      </c>
      <c r="O20" s="329">
        <v>6</v>
      </c>
      <c r="P20" s="329">
        <v>8</v>
      </c>
      <c r="Q20" s="329">
        <v>15</v>
      </c>
      <c r="R20" s="330">
        <v>148</v>
      </c>
    </row>
    <row r="21" spans="1:18" ht="18.95" customHeight="1" x14ac:dyDescent="0.25">
      <c r="A21" s="339" t="s">
        <v>1431</v>
      </c>
      <c r="B21" s="341" t="s">
        <v>3799</v>
      </c>
      <c r="C21" s="329">
        <v>0</v>
      </c>
      <c r="D21" s="329">
        <v>1</v>
      </c>
      <c r="E21" s="329">
        <v>1</v>
      </c>
      <c r="F21" s="329">
        <v>5</v>
      </c>
      <c r="G21" s="329">
        <v>3</v>
      </c>
      <c r="H21" s="329">
        <v>0</v>
      </c>
      <c r="I21" s="329">
        <v>9</v>
      </c>
      <c r="J21" s="329">
        <v>7</v>
      </c>
      <c r="K21" s="329">
        <v>5</v>
      </c>
      <c r="L21" s="329">
        <v>4</v>
      </c>
      <c r="M21" s="329">
        <v>3</v>
      </c>
      <c r="N21" s="329">
        <v>0</v>
      </c>
      <c r="O21" s="329">
        <v>0</v>
      </c>
      <c r="P21" s="329">
        <v>0</v>
      </c>
      <c r="Q21" s="329">
        <v>0</v>
      </c>
      <c r="R21" s="330">
        <v>38</v>
      </c>
    </row>
    <row r="22" spans="1:18" ht="18.95" customHeight="1" x14ac:dyDescent="0.25">
      <c r="A22" s="339" t="s">
        <v>1432</v>
      </c>
      <c r="B22" s="341" t="s">
        <v>3800</v>
      </c>
      <c r="C22" s="329">
        <v>0</v>
      </c>
      <c r="D22" s="329">
        <v>2</v>
      </c>
      <c r="E22" s="329">
        <v>6</v>
      </c>
      <c r="F22" s="329">
        <v>3</v>
      </c>
      <c r="G22" s="329">
        <v>1</v>
      </c>
      <c r="H22" s="329">
        <v>4</v>
      </c>
      <c r="I22" s="329">
        <v>3</v>
      </c>
      <c r="J22" s="329">
        <v>5</v>
      </c>
      <c r="K22" s="329">
        <v>3</v>
      </c>
      <c r="L22" s="329">
        <v>1</v>
      </c>
      <c r="M22" s="329">
        <v>3</v>
      </c>
      <c r="N22" s="329">
        <v>0</v>
      </c>
      <c r="O22" s="329">
        <v>0</v>
      </c>
      <c r="P22" s="329">
        <v>0</v>
      </c>
      <c r="Q22" s="329">
        <v>0</v>
      </c>
      <c r="R22" s="330">
        <v>31</v>
      </c>
    </row>
    <row r="23" spans="1:18" ht="18.95" customHeight="1" x14ac:dyDescent="0.25">
      <c r="A23" s="339" t="s">
        <v>1433</v>
      </c>
      <c r="B23" s="341" t="s">
        <v>3801</v>
      </c>
      <c r="C23" s="329">
        <v>0</v>
      </c>
      <c r="D23" s="329">
        <v>11</v>
      </c>
      <c r="E23" s="329">
        <v>11</v>
      </c>
      <c r="F23" s="329">
        <v>9</v>
      </c>
      <c r="G23" s="329">
        <v>9</v>
      </c>
      <c r="H23" s="329">
        <v>15</v>
      </c>
      <c r="I23" s="329">
        <v>15</v>
      </c>
      <c r="J23" s="329">
        <v>9</v>
      </c>
      <c r="K23" s="329">
        <v>18</v>
      </c>
      <c r="L23" s="329">
        <v>9</v>
      </c>
      <c r="M23" s="329">
        <v>4</v>
      </c>
      <c r="N23" s="329">
        <v>27</v>
      </c>
      <c r="O23" s="329">
        <v>15</v>
      </c>
      <c r="P23" s="329">
        <v>3</v>
      </c>
      <c r="Q23" s="329">
        <v>5</v>
      </c>
      <c r="R23" s="330">
        <v>160</v>
      </c>
    </row>
    <row r="24" spans="1:18" ht="18.95" customHeight="1" x14ac:dyDescent="0.25">
      <c r="A24" s="339" t="s">
        <v>1435</v>
      </c>
      <c r="B24" s="341" t="s">
        <v>3802</v>
      </c>
      <c r="C24" s="329">
        <v>0</v>
      </c>
      <c r="D24" s="329">
        <v>2</v>
      </c>
      <c r="E24" s="329">
        <v>1</v>
      </c>
      <c r="F24" s="329">
        <v>0</v>
      </c>
      <c r="G24" s="329">
        <v>0</v>
      </c>
      <c r="H24" s="329">
        <v>1</v>
      </c>
      <c r="I24" s="329">
        <v>3</v>
      </c>
      <c r="J24" s="329">
        <v>1</v>
      </c>
      <c r="K24" s="329">
        <v>2</v>
      </c>
      <c r="L24" s="329">
        <v>0</v>
      </c>
      <c r="M24" s="329">
        <v>3</v>
      </c>
      <c r="N24" s="329">
        <v>2</v>
      </c>
      <c r="O24" s="329">
        <v>1</v>
      </c>
      <c r="P24" s="329">
        <v>0</v>
      </c>
      <c r="Q24" s="329">
        <v>0</v>
      </c>
      <c r="R24" s="330">
        <v>16</v>
      </c>
    </row>
    <row r="25" spans="1:18" ht="18.95" customHeight="1" x14ac:dyDescent="0.25">
      <c r="A25" s="339" t="s">
        <v>1436</v>
      </c>
      <c r="B25" s="341" t="s">
        <v>3803</v>
      </c>
      <c r="C25" s="329">
        <v>0</v>
      </c>
      <c r="D25" s="329">
        <v>8</v>
      </c>
      <c r="E25" s="329">
        <v>9</v>
      </c>
      <c r="F25" s="329">
        <v>5</v>
      </c>
      <c r="G25" s="329">
        <v>11</v>
      </c>
      <c r="H25" s="329">
        <v>6</v>
      </c>
      <c r="I25" s="329">
        <v>10</v>
      </c>
      <c r="J25" s="329">
        <v>10</v>
      </c>
      <c r="K25" s="329">
        <v>11</v>
      </c>
      <c r="L25" s="329">
        <v>8</v>
      </c>
      <c r="M25" s="329">
        <v>6</v>
      </c>
      <c r="N25" s="329">
        <v>13</v>
      </c>
      <c r="O25" s="329">
        <v>8</v>
      </c>
      <c r="P25" s="329">
        <v>5</v>
      </c>
      <c r="Q25" s="329">
        <v>6</v>
      </c>
      <c r="R25" s="330">
        <v>116</v>
      </c>
    </row>
    <row r="26" spans="1:18" ht="18.95" customHeight="1" x14ac:dyDescent="0.25">
      <c r="A26" s="339" t="s">
        <v>1437</v>
      </c>
      <c r="B26" s="341" t="s">
        <v>3804</v>
      </c>
      <c r="C26" s="329">
        <v>0</v>
      </c>
      <c r="D26" s="329">
        <v>1</v>
      </c>
      <c r="E26" s="329">
        <v>2</v>
      </c>
      <c r="F26" s="329">
        <v>1</v>
      </c>
      <c r="G26" s="329">
        <v>2</v>
      </c>
      <c r="H26" s="329">
        <v>4</v>
      </c>
      <c r="I26" s="329">
        <v>1</v>
      </c>
      <c r="J26" s="329">
        <v>1</v>
      </c>
      <c r="K26" s="329">
        <v>2</v>
      </c>
      <c r="L26" s="329">
        <v>1</v>
      </c>
      <c r="M26" s="329">
        <v>1</v>
      </c>
      <c r="N26" s="329">
        <v>1</v>
      </c>
      <c r="O26" s="329">
        <v>0</v>
      </c>
      <c r="P26" s="329">
        <v>0</v>
      </c>
      <c r="Q26" s="329">
        <v>0</v>
      </c>
      <c r="R26" s="330">
        <v>17</v>
      </c>
    </row>
    <row r="27" spans="1:18" ht="18.95" customHeight="1" x14ac:dyDescent="0.25">
      <c r="A27" s="339" t="s">
        <v>255</v>
      </c>
      <c r="B27" s="341" t="s">
        <v>3805</v>
      </c>
      <c r="C27" s="329">
        <v>0</v>
      </c>
      <c r="D27" s="329">
        <v>0</v>
      </c>
      <c r="E27" s="329">
        <v>0</v>
      </c>
      <c r="F27" s="329">
        <v>0</v>
      </c>
      <c r="G27" s="329">
        <v>0</v>
      </c>
      <c r="H27" s="329">
        <v>0</v>
      </c>
      <c r="I27" s="329">
        <v>0</v>
      </c>
      <c r="J27" s="329">
        <v>0</v>
      </c>
      <c r="K27" s="329">
        <v>0</v>
      </c>
      <c r="L27" s="329">
        <v>0</v>
      </c>
      <c r="M27" s="329">
        <v>1</v>
      </c>
      <c r="N27" s="329">
        <v>0</v>
      </c>
      <c r="O27" s="329">
        <v>1</v>
      </c>
      <c r="P27" s="329">
        <v>2</v>
      </c>
      <c r="Q27" s="329">
        <v>0</v>
      </c>
      <c r="R27" s="330">
        <v>4</v>
      </c>
    </row>
    <row r="28" spans="1:18" ht="18.95" customHeight="1" x14ac:dyDescent="0.25">
      <c r="A28" s="339" t="s">
        <v>256</v>
      </c>
      <c r="B28" s="341" t="s">
        <v>3778</v>
      </c>
      <c r="C28" s="329">
        <v>0</v>
      </c>
      <c r="D28" s="329">
        <v>0</v>
      </c>
      <c r="E28" s="329">
        <v>14</v>
      </c>
      <c r="F28" s="329">
        <v>9</v>
      </c>
      <c r="G28" s="329">
        <v>11</v>
      </c>
      <c r="H28" s="329">
        <v>11</v>
      </c>
      <c r="I28" s="329">
        <v>10</v>
      </c>
      <c r="J28" s="329">
        <v>12</v>
      </c>
      <c r="K28" s="329">
        <v>11</v>
      </c>
      <c r="L28" s="329">
        <v>9</v>
      </c>
      <c r="M28" s="329">
        <v>17</v>
      </c>
      <c r="N28" s="329">
        <v>0</v>
      </c>
      <c r="O28" s="329">
        <v>0</v>
      </c>
      <c r="P28" s="329">
        <v>0</v>
      </c>
      <c r="Q28" s="329">
        <v>0</v>
      </c>
      <c r="R28" s="330">
        <v>104</v>
      </c>
    </row>
    <row r="29" spans="1:18" ht="18.95" customHeight="1" x14ac:dyDescent="0.25">
      <c r="A29" s="383" t="s">
        <v>257</v>
      </c>
      <c r="B29" s="393" t="s">
        <v>3806</v>
      </c>
      <c r="C29" s="384">
        <v>0</v>
      </c>
      <c r="D29" s="384">
        <v>0</v>
      </c>
      <c r="E29" s="384">
        <v>1</v>
      </c>
      <c r="F29" s="384">
        <v>2</v>
      </c>
      <c r="G29" s="384">
        <v>1</v>
      </c>
      <c r="H29" s="384">
        <v>0</v>
      </c>
      <c r="I29" s="384">
        <v>0</v>
      </c>
      <c r="J29" s="384">
        <v>1</v>
      </c>
      <c r="K29" s="384">
        <v>1</v>
      </c>
      <c r="L29" s="384">
        <v>1</v>
      </c>
      <c r="M29" s="384">
        <v>1</v>
      </c>
      <c r="N29" s="384">
        <v>0</v>
      </c>
      <c r="O29" s="384">
        <v>0</v>
      </c>
      <c r="P29" s="384">
        <v>0</v>
      </c>
      <c r="Q29" s="384">
        <v>0</v>
      </c>
      <c r="R29" s="385">
        <v>8</v>
      </c>
    </row>
    <row r="30" spans="1:18" ht="18.95" customHeight="1" x14ac:dyDescent="0.25">
      <c r="A30" s="386" t="s">
        <v>259</v>
      </c>
      <c r="B30" s="394" t="s">
        <v>3807</v>
      </c>
      <c r="C30" s="387">
        <v>0</v>
      </c>
      <c r="D30" s="387">
        <v>0</v>
      </c>
      <c r="E30" s="387">
        <v>2</v>
      </c>
      <c r="F30" s="387">
        <v>1</v>
      </c>
      <c r="G30" s="387">
        <v>3</v>
      </c>
      <c r="H30" s="387">
        <v>0</v>
      </c>
      <c r="I30" s="387">
        <v>1</v>
      </c>
      <c r="J30" s="387">
        <v>3</v>
      </c>
      <c r="K30" s="387">
        <v>2</v>
      </c>
      <c r="L30" s="387">
        <v>0</v>
      </c>
      <c r="M30" s="387">
        <v>1</v>
      </c>
      <c r="N30" s="387">
        <v>18</v>
      </c>
      <c r="O30" s="387">
        <v>21</v>
      </c>
      <c r="P30" s="387">
        <v>20</v>
      </c>
      <c r="Q30" s="387">
        <v>12</v>
      </c>
      <c r="R30" s="388">
        <v>84</v>
      </c>
    </row>
    <row r="31" spans="1:18" ht="18.95" customHeight="1" x14ac:dyDescent="0.25">
      <c r="A31" s="353" t="s">
        <v>260</v>
      </c>
      <c r="B31" s="341" t="s">
        <v>3808</v>
      </c>
      <c r="C31" s="355">
        <v>0</v>
      </c>
      <c r="D31" s="355">
        <v>0</v>
      </c>
      <c r="E31" s="355">
        <v>2</v>
      </c>
      <c r="F31" s="355">
        <v>0</v>
      </c>
      <c r="G31" s="355">
        <v>0</v>
      </c>
      <c r="H31" s="355">
        <v>1</v>
      </c>
      <c r="I31" s="355">
        <v>2</v>
      </c>
      <c r="J31" s="355">
        <v>2</v>
      </c>
      <c r="K31" s="355">
        <v>2</v>
      </c>
      <c r="L31" s="355">
        <v>1</v>
      </c>
      <c r="M31" s="355">
        <v>3</v>
      </c>
      <c r="N31" s="355">
        <v>0</v>
      </c>
      <c r="O31" s="355">
        <v>0</v>
      </c>
      <c r="P31" s="355">
        <v>0</v>
      </c>
      <c r="Q31" s="355">
        <v>0</v>
      </c>
      <c r="R31" s="356">
        <v>13</v>
      </c>
    </row>
    <row r="32" spans="1:18" ht="18.95" customHeight="1" x14ac:dyDescent="0.25">
      <c r="A32" s="339" t="s">
        <v>1942</v>
      </c>
      <c r="B32" s="341" t="s">
        <v>3809</v>
      </c>
      <c r="C32" s="329">
        <v>0</v>
      </c>
      <c r="D32" s="329">
        <v>1</v>
      </c>
      <c r="E32" s="329">
        <v>3</v>
      </c>
      <c r="F32" s="329">
        <v>1</v>
      </c>
      <c r="G32" s="329">
        <v>1</v>
      </c>
      <c r="H32" s="329">
        <v>2</v>
      </c>
      <c r="I32" s="329">
        <v>1</v>
      </c>
      <c r="J32" s="329">
        <v>3</v>
      </c>
      <c r="K32" s="329">
        <v>1</v>
      </c>
      <c r="L32" s="329">
        <v>3</v>
      </c>
      <c r="M32" s="329">
        <v>0</v>
      </c>
      <c r="N32" s="329">
        <v>1</v>
      </c>
      <c r="O32" s="329">
        <v>0</v>
      </c>
      <c r="P32" s="329">
        <v>0</v>
      </c>
      <c r="Q32" s="329">
        <v>0</v>
      </c>
      <c r="R32" s="330">
        <v>17</v>
      </c>
    </row>
    <row r="33" spans="1:18" ht="18.95" customHeight="1" x14ac:dyDescent="0.25">
      <c r="A33" s="339" t="s">
        <v>1943</v>
      </c>
      <c r="B33" s="341" t="s">
        <v>3810</v>
      </c>
      <c r="C33" s="329">
        <v>0</v>
      </c>
      <c r="D33" s="329">
        <v>2</v>
      </c>
      <c r="E33" s="329">
        <v>1</v>
      </c>
      <c r="F33" s="329">
        <v>0</v>
      </c>
      <c r="G33" s="329">
        <v>2</v>
      </c>
      <c r="H33" s="329">
        <v>1</v>
      </c>
      <c r="I33" s="329">
        <v>0</v>
      </c>
      <c r="J33" s="329">
        <v>1</v>
      </c>
      <c r="K33" s="329">
        <v>2</v>
      </c>
      <c r="L33" s="329">
        <v>0</v>
      </c>
      <c r="M33" s="329">
        <v>2</v>
      </c>
      <c r="N33" s="329">
        <v>0</v>
      </c>
      <c r="O33" s="329">
        <v>0</v>
      </c>
      <c r="P33" s="329">
        <v>0</v>
      </c>
      <c r="Q33" s="329">
        <v>0</v>
      </c>
      <c r="R33" s="330">
        <v>11</v>
      </c>
    </row>
    <row r="34" spans="1:18" ht="18.95" customHeight="1" x14ac:dyDescent="0.25">
      <c r="A34" s="339" t="s">
        <v>1945</v>
      </c>
      <c r="B34" s="341" t="s">
        <v>3811</v>
      </c>
      <c r="C34" s="329">
        <v>0</v>
      </c>
      <c r="D34" s="329">
        <v>6</v>
      </c>
      <c r="E34" s="329">
        <v>6</v>
      </c>
      <c r="F34" s="329">
        <v>15</v>
      </c>
      <c r="G34" s="329">
        <v>5</v>
      </c>
      <c r="H34" s="329">
        <v>5</v>
      </c>
      <c r="I34" s="329">
        <v>5</v>
      </c>
      <c r="J34" s="329">
        <v>7</v>
      </c>
      <c r="K34" s="329">
        <v>12</v>
      </c>
      <c r="L34" s="329">
        <v>9</v>
      </c>
      <c r="M34" s="329">
        <v>9</v>
      </c>
      <c r="N34" s="329">
        <v>3</v>
      </c>
      <c r="O34" s="329">
        <v>0</v>
      </c>
      <c r="P34" s="329">
        <v>0</v>
      </c>
      <c r="Q34" s="329">
        <v>0</v>
      </c>
      <c r="R34" s="330">
        <v>82</v>
      </c>
    </row>
    <row r="35" spans="1:18" ht="18.95" customHeight="1" x14ac:dyDescent="0.25">
      <c r="A35" s="365" t="s">
        <v>1946</v>
      </c>
      <c r="B35" s="341" t="s">
        <v>3812</v>
      </c>
      <c r="C35" s="331">
        <v>0</v>
      </c>
      <c r="D35" s="329">
        <v>0</v>
      </c>
      <c r="E35" s="329">
        <v>10</v>
      </c>
      <c r="F35" s="329">
        <v>21</v>
      </c>
      <c r="G35" s="329">
        <v>20</v>
      </c>
      <c r="H35" s="329">
        <v>11</v>
      </c>
      <c r="I35" s="329">
        <v>21</v>
      </c>
      <c r="J35" s="329">
        <v>18</v>
      </c>
      <c r="K35" s="329">
        <v>16</v>
      </c>
      <c r="L35" s="329">
        <v>13</v>
      </c>
      <c r="M35" s="329">
        <v>16</v>
      </c>
      <c r="N35" s="329">
        <v>13</v>
      </c>
      <c r="O35" s="329">
        <v>12</v>
      </c>
      <c r="P35" s="329">
        <v>8</v>
      </c>
      <c r="Q35" s="329">
        <v>13</v>
      </c>
      <c r="R35" s="330">
        <v>192</v>
      </c>
    </row>
    <row r="36" spans="1:18" ht="20.100000000000001" customHeight="1" x14ac:dyDescent="0.25">
      <c r="A36" s="397" t="s">
        <v>3042</v>
      </c>
      <c r="B36" s="343" t="s">
        <v>3315</v>
      </c>
      <c r="C36" s="309">
        <v>0</v>
      </c>
      <c r="D36" s="309">
        <v>186</v>
      </c>
      <c r="E36" s="309">
        <v>234</v>
      </c>
      <c r="F36" s="309">
        <v>281</v>
      </c>
      <c r="G36" s="309">
        <v>245</v>
      </c>
      <c r="H36" s="309">
        <v>275</v>
      </c>
      <c r="I36" s="309">
        <v>279</v>
      </c>
      <c r="J36" s="309">
        <v>285</v>
      </c>
      <c r="K36" s="309">
        <v>288</v>
      </c>
      <c r="L36" s="309">
        <v>242</v>
      </c>
      <c r="M36" s="309">
        <v>196</v>
      </c>
      <c r="N36" s="309">
        <v>239</v>
      </c>
      <c r="O36" s="309">
        <v>195</v>
      </c>
      <c r="P36" s="309">
        <v>159</v>
      </c>
      <c r="Q36" s="309">
        <v>178</v>
      </c>
      <c r="R36" s="309">
        <v>3282</v>
      </c>
    </row>
    <row r="37" spans="1:18" ht="15" customHeight="1" x14ac:dyDescent="0.25">
      <c r="A37" s="395"/>
      <c r="B37" s="375"/>
      <c r="C37" s="363"/>
      <c r="D37" s="363"/>
      <c r="E37" s="363"/>
      <c r="F37" s="363"/>
      <c r="G37" s="363"/>
      <c r="H37" s="363"/>
      <c r="I37" s="363"/>
      <c r="J37" s="363"/>
      <c r="K37" s="363"/>
      <c r="L37" s="363"/>
      <c r="M37" s="363"/>
      <c r="N37" s="363"/>
      <c r="O37" s="363"/>
      <c r="P37" s="363"/>
      <c r="Q37" s="363"/>
      <c r="R37" s="363"/>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sheetData>
  <mergeCells count="3">
    <mergeCell ref="A4:R4"/>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Narrow,Regular"&amp;12- 11 -</oddFooter>
  </headerFooter>
  <rowBreaks count="1" manualBreakCount="1">
    <brk id="36"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7"/>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5" t="s">
        <v>3095</v>
      </c>
      <c r="B4" s="786"/>
      <c r="C4" s="786"/>
      <c r="D4" s="786"/>
      <c r="E4" s="786"/>
      <c r="F4" s="786"/>
      <c r="G4" s="786"/>
      <c r="H4" s="786"/>
      <c r="I4" s="786"/>
      <c r="J4" s="786"/>
      <c r="K4" s="786"/>
      <c r="L4" s="786"/>
      <c r="M4" s="786"/>
      <c r="N4" s="786"/>
      <c r="O4" s="786"/>
      <c r="P4" s="786"/>
      <c r="Q4" s="786"/>
      <c r="R4" s="787"/>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824</v>
      </c>
      <c r="B6" s="341" t="s">
        <v>3772</v>
      </c>
      <c r="C6" s="329">
        <v>0</v>
      </c>
      <c r="D6" s="329">
        <v>42</v>
      </c>
      <c r="E6" s="329">
        <v>41</v>
      </c>
      <c r="F6" s="329">
        <v>32</v>
      </c>
      <c r="G6" s="329">
        <v>32</v>
      </c>
      <c r="H6" s="329">
        <v>37</v>
      </c>
      <c r="I6" s="329">
        <v>35</v>
      </c>
      <c r="J6" s="329">
        <v>35</v>
      </c>
      <c r="K6" s="329">
        <v>31</v>
      </c>
      <c r="L6" s="329">
        <v>29</v>
      </c>
      <c r="M6" s="329">
        <v>30</v>
      </c>
      <c r="N6" s="329">
        <v>28</v>
      </c>
      <c r="O6" s="329">
        <v>0</v>
      </c>
      <c r="P6" s="329">
        <v>0</v>
      </c>
      <c r="Q6" s="329">
        <v>0</v>
      </c>
      <c r="R6" s="330">
        <v>372</v>
      </c>
    </row>
    <row r="7" spans="1:20" ht="20.100000000000001" customHeight="1" x14ac:dyDescent="0.25">
      <c r="A7" s="339" t="s">
        <v>2915</v>
      </c>
      <c r="B7" s="352" t="s">
        <v>3773</v>
      </c>
      <c r="C7" s="329">
        <v>0</v>
      </c>
      <c r="D7" s="329">
        <v>25</v>
      </c>
      <c r="E7" s="329">
        <v>19</v>
      </c>
      <c r="F7" s="329">
        <v>16</v>
      </c>
      <c r="G7" s="329">
        <v>23</v>
      </c>
      <c r="H7" s="329">
        <v>13</v>
      </c>
      <c r="I7" s="329">
        <v>17</v>
      </c>
      <c r="J7" s="329">
        <v>19</v>
      </c>
      <c r="K7" s="329">
        <v>13</v>
      </c>
      <c r="L7" s="329">
        <v>15</v>
      </c>
      <c r="M7" s="329">
        <v>16</v>
      </c>
      <c r="N7" s="329">
        <v>14</v>
      </c>
      <c r="O7" s="329">
        <v>11</v>
      </c>
      <c r="P7" s="329">
        <v>0</v>
      </c>
      <c r="Q7" s="329">
        <v>0</v>
      </c>
      <c r="R7" s="330">
        <v>201</v>
      </c>
    </row>
    <row r="8" spans="1:20" ht="20.100000000000001" customHeight="1" x14ac:dyDescent="0.25">
      <c r="A8" s="392" t="s">
        <v>263</v>
      </c>
      <c r="B8" s="352" t="s">
        <v>3774</v>
      </c>
      <c r="C8" s="329">
        <v>0</v>
      </c>
      <c r="D8" s="329">
        <v>14</v>
      </c>
      <c r="E8" s="329">
        <v>13</v>
      </c>
      <c r="F8" s="329">
        <v>15</v>
      </c>
      <c r="G8" s="329">
        <v>16</v>
      </c>
      <c r="H8" s="329">
        <v>14</v>
      </c>
      <c r="I8" s="329">
        <v>12</v>
      </c>
      <c r="J8" s="329">
        <v>17</v>
      </c>
      <c r="K8" s="329">
        <v>4</v>
      </c>
      <c r="L8" s="329">
        <v>10</v>
      </c>
      <c r="M8" s="329">
        <v>13</v>
      </c>
      <c r="N8" s="329">
        <v>7</v>
      </c>
      <c r="O8" s="329">
        <v>7</v>
      </c>
      <c r="P8" s="329">
        <v>6</v>
      </c>
      <c r="Q8" s="329">
        <v>9</v>
      </c>
      <c r="R8" s="330">
        <v>157</v>
      </c>
    </row>
    <row r="9" spans="1:20" ht="20.100000000000001" customHeight="1" x14ac:dyDescent="0.25">
      <c r="A9" s="339" t="s">
        <v>3331</v>
      </c>
      <c r="B9" s="352" t="s">
        <v>3775</v>
      </c>
      <c r="C9" s="329">
        <v>0</v>
      </c>
      <c r="D9" s="329">
        <v>2</v>
      </c>
      <c r="E9" s="329">
        <v>2</v>
      </c>
      <c r="F9" s="329">
        <v>4</v>
      </c>
      <c r="G9" s="329">
        <v>4</v>
      </c>
      <c r="H9" s="329">
        <v>2</v>
      </c>
      <c r="I9" s="329">
        <v>1</v>
      </c>
      <c r="J9" s="329">
        <v>0</v>
      </c>
      <c r="K9" s="329">
        <v>1</v>
      </c>
      <c r="L9" s="329">
        <v>5</v>
      </c>
      <c r="M9" s="329">
        <v>2</v>
      </c>
      <c r="N9" s="329">
        <v>0</v>
      </c>
      <c r="O9" s="329">
        <v>0</v>
      </c>
      <c r="P9" s="329">
        <v>0</v>
      </c>
      <c r="Q9" s="329">
        <v>0</v>
      </c>
      <c r="R9" s="330">
        <v>23</v>
      </c>
    </row>
    <row r="10" spans="1:20" ht="20.100000000000001" customHeight="1" x14ac:dyDescent="0.25">
      <c r="A10" s="339" t="s">
        <v>2861</v>
      </c>
      <c r="B10" s="341" t="s">
        <v>3776</v>
      </c>
      <c r="C10" s="329">
        <v>0</v>
      </c>
      <c r="D10" s="329">
        <v>28</v>
      </c>
      <c r="E10" s="329">
        <v>41</v>
      </c>
      <c r="F10" s="329">
        <v>37</v>
      </c>
      <c r="G10" s="329">
        <v>30</v>
      </c>
      <c r="H10" s="329">
        <v>31</v>
      </c>
      <c r="I10" s="329">
        <v>33</v>
      </c>
      <c r="J10" s="329">
        <v>40</v>
      </c>
      <c r="K10" s="329">
        <v>28</v>
      </c>
      <c r="L10" s="329">
        <v>42</v>
      </c>
      <c r="M10" s="329">
        <v>34</v>
      </c>
      <c r="N10" s="329">
        <v>41</v>
      </c>
      <c r="O10" s="329">
        <v>32</v>
      </c>
      <c r="P10" s="329">
        <v>32</v>
      </c>
      <c r="Q10" s="329">
        <v>57</v>
      </c>
      <c r="R10" s="330">
        <v>506</v>
      </c>
    </row>
    <row r="11" spans="1:20" ht="20.100000000000001" customHeight="1" x14ac:dyDescent="0.25">
      <c r="A11" s="392" t="s">
        <v>1428</v>
      </c>
      <c r="B11" s="341" t="s">
        <v>3777</v>
      </c>
      <c r="C11" s="329">
        <v>0</v>
      </c>
      <c r="D11" s="329">
        <v>74</v>
      </c>
      <c r="E11" s="329">
        <v>72</v>
      </c>
      <c r="F11" s="329">
        <v>102</v>
      </c>
      <c r="G11" s="329">
        <v>78</v>
      </c>
      <c r="H11" s="329">
        <v>79</v>
      </c>
      <c r="I11" s="329">
        <v>81</v>
      </c>
      <c r="J11" s="329">
        <v>88</v>
      </c>
      <c r="K11" s="329">
        <v>88</v>
      </c>
      <c r="L11" s="329">
        <v>82</v>
      </c>
      <c r="M11" s="329">
        <v>123</v>
      </c>
      <c r="N11" s="329">
        <v>135</v>
      </c>
      <c r="O11" s="329">
        <v>120</v>
      </c>
      <c r="P11" s="329">
        <v>81</v>
      </c>
      <c r="Q11" s="329">
        <v>102</v>
      </c>
      <c r="R11" s="330">
        <v>1305</v>
      </c>
    </row>
    <row r="12" spans="1:20" ht="20.100000000000001" customHeight="1" x14ac:dyDescent="0.25">
      <c r="A12" s="339" t="s">
        <v>2348</v>
      </c>
      <c r="B12" s="341" t="s">
        <v>3778</v>
      </c>
      <c r="C12" s="329">
        <v>0</v>
      </c>
      <c r="D12" s="329">
        <v>12</v>
      </c>
      <c r="E12" s="329">
        <v>8</v>
      </c>
      <c r="F12" s="329">
        <v>13</v>
      </c>
      <c r="G12" s="329">
        <v>15</v>
      </c>
      <c r="H12" s="329">
        <v>11</v>
      </c>
      <c r="I12" s="329">
        <v>8</v>
      </c>
      <c r="J12" s="329">
        <v>14</v>
      </c>
      <c r="K12" s="329">
        <v>16</v>
      </c>
      <c r="L12" s="329">
        <v>11</v>
      </c>
      <c r="M12" s="329">
        <v>12</v>
      </c>
      <c r="N12" s="329">
        <v>19</v>
      </c>
      <c r="O12" s="329">
        <v>24</v>
      </c>
      <c r="P12" s="329">
        <v>22</v>
      </c>
      <c r="Q12" s="329">
        <v>20</v>
      </c>
      <c r="R12" s="330">
        <v>205</v>
      </c>
    </row>
    <row r="13" spans="1:20" ht="20.100000000000001" customHeight="1" x14ac:dyDescent="0.25">
      <c r="A13" s="339" t="s">
        <v>1439</v>
      </c>
      <c r="B13" s="341" t="s">
        <v>3779</v>
      </c>
      <c r="C13" s="329">
        <v>0</v>
      </c>
      <c r="D13" s="329">
        <v>26</v>
      </c>
      <c r="E13" s="329">
        <v>21</v>
      </c>
      <c r="F13" s="329">
        <v>16</v>
      </c>
      <c r="G13" s="329">
        <v>18</v>
      </c>
      <c r="H13" s="329">
        <v>15</v>
      </c>
      <c r="I13" s="329">
        <v>17</v>
      </c>
      <c r="J13" s="329">
        <v>19</v>
      </c>
      <c r="K13" s="329">
        <v>27</v>
      </c>
      <c r="L13" s="329">
        <v>23</v>
      </c>
      <c r="M13" s="329">
        <v>15</v>
      </c>
      <c r="N13" s="329">
        <v>18</v>
      </c>
      <c r="O13" s="329">
        <v>25</v>
      </c>
      <c r="P13" s="329">
        <v>0</v>
      </c>
      <c r="Q13" s="329">
        <v>0</v>
      </c>
      <c r="R13" s="330">
        <v>240</v>
      </c>
    </row>
    <row r="14" spans="1:20" ht="20.100000000000001" customHeight="1" x14ac:dyDescent="0.25">
      <c r="A14" s="339" t="s">
        <v>261</v>
      </c>
      <c r="B14" s="341" t="s">
        <v>3780</v>
      </c>
      <c r="C14" s="329">
        <v>0</v>
      </c>
      <c r="D14" s="329">
        <v>14</v>
      </c>
      <c r="E14" s="329">
        <v>9</v>
      </c>
      <c r="F14" s="329">
        <v>7</v>
      </c>
      <c r="G14" s="329">
        <v>9</v>
      </c>
      <c r="H14" s="329">
        <v>14</v>
      </c>
      <c r="I14" s="329">
        <v>9</v>
      </c>
      <c r="J14" s="329">
        <v>15</v>
      </c>
      <c r="K14" s="329">
        <v>9</v>
      </c>
      <c r="L14" s="329">
        <v>15</v>
      </c>
      <c r="M14" s="329">
        <v>7</v>
      </c>
      <c r="N14" s="329">
        <v>2</v>
      </c>
      <c r="O14" s="329">
        <v>0</v>
      </c>
      <c r="P14" s="329">
        <v>0</v>
      </c>
      <c r="Q14" s="329">
        <v>0</v>
      </c>
      <c r="R14" s="330">
        <v>110</v>
      </c>
    </row>
    <row r="15" spans="1:20" ht="20.100000000000001" customHeight="1" x14ac:dyDescent="0.25">
      <c r="A15" s="365" t="s">
        <v>1944</v>
      </c>
      <c r="B15" s="381" t="s">
        <v>3781</v>
      </c>
      <c r="C15" s="331">
        <v>0</v>
      </c>
      <c r="D15" s="331">
        <v>16</v>
      </c>
      <c r="E15" s="331">
        <v>25</v>
      </c>
      <c r="F15" s="331">
        <v>20</v>
      </c>
      <c r="G15" s="331">
        <v>14</v>
      </c>
      <c r="H15" s="331">
        <v>14</v>
      </c>
      <c r="I15" s="331">
        <v>17</v>
      </c>
      <c r="J15" s="331">
        <v>28</v>
      </c>
      <c r="K15" s="331">
        <v>29</v>
      </c>
      <c r="L15" s="331">
        <v>22</v>
      </c>
      <c r="M15" s="331">
        <v>18</v>
      </c>
      <c r="N15" s="331">
        <v>12</v>
      </c>
      <c r="O15" s="331">
        <v>25</v>
      </c>
      <c r="P15" s="331">
        <v>15</v>
      </c>
      <c r="Q15" s="331">
        <v>14</v>
      </c>
      <c r="R15" s="301">
        <v>269</v>
      </c>
    </row>
    <row r="16" spans="1:20" ht="20.100000000000001" customHeight="1" x14ac:dyDescent="0.25">
      <c r="A16" s="343" t="s">
        <v>795</v>
      </c>
      <c r="B16" s="343" t="s">
        <v>3041</v>
      </c>
      <c r="C16" s="309">
        <v>0</v>
      </c>
      <c r="D16" s="309">
        <v>253</v>
      </c>
      <c r="E16" s="309">
        <v>251</v>
      </c>
      <c r="F16" s="309">
        <v>262</v>
      </c>
      <c r="G16" s="309">
        <v>239</v>
      </c>
      <c r="H16" s="309">
        <v>230</v>
      </c>
      <c r="I16" s="309">
        <v>230</v>
      </c>
      <c r="J16" s="309">
        <v>275</v>
      </c>
      <c r="K16" s="309">
        <v>246</v>
      </c>
      <c r="L16" s="309">
        <v>254</v>
      </c>
      <c r="M16" s="309">
        <v>270</v>
      </c>
      <c r="N16" s="309">
        <v>276</v>
      </c>
      <c r="O16" s="309">
        <v>244</v>
      </c>
      <c r="P16" s="309">
        <v>156</v>
      </c>
      <c r="Q16" s="309">
        <v>202</v>
      </c>
      <c r="R16" s="309">
        <v>3388</v>
      </c>
    </row>
    <row r="17" spans="1:19" ht="20.100000000000001" customHeight="1" x14ac:dyDescent="0.25">
      <c r="A17" s="335" t="s">
        <v>3035</v>
      </c>
      <c r="B17" s="343" t="s">
        <v>3043</v>
      </c>
      <c r="C17" s="302">
        <v>0</v>
      </c>
      <c r="D17" s="302">
        <v>439</v>
      </c>
      <c r="E17" s="302">
        <v>485</v>
      </c>
      <c r="F17" s="302">
        <v>543</v>
      </c>
      <c r="G17" s="302">
        <v>484</v>
      </c>
      <c r="H17" s="302">
        <v>505</v>
      </c>
      <c r="I17" s="302">
        <v>509</v>
      </c>
      <c r="J17" s="302">
        <v>560</v>
      </c>
      <c r="K17" s="302">
        <v>534</v>
      </c>
      <c r="L17" s="302">
        <v>496</v>
      </c>
      <c r="M17" s="302">
        <v>466</v>
      </c>
      <c r="N17" s="302">
        <v>515</v>
      </c>
      <c r="O17" s="302">
        <v>439</v>
      </c>
      <c r="P17" s="302">
        <v>315</v>
      </c>
      <c r="Q17" s="302">
        <v>380</v>
      </c>
      <c r="R17" s="302">
        <v>6670</v>
      </c>
    </row>
    <row r="18" spans="1:19" ht="15" customHeight="1" x14ac:dyDescent="0.25">
      <c r="A18" s="389"/>
      <c r="B18" s="305"/>
      <c r="C18" s="390"/>
      <c r="D18" s="390"/>
      <c r="E18" s="390"/>
      <c r="F18" s="390"/>
      <c r="G18" s="390"/>
      <c r="H18" s="390"/>
      <c r="I18" s="390"/>
      <c r="J18" s="390"/>
      <c r="K18" s="390"/>
      <c r="L18" s="390"/>
      <c r="M18" s="390"/>
      <c r="N18" s="390"/>
      <c r="O18" s="390"/>
      <c r="P18" s="390"/>
      <c r="Q18" s="390"/>
      <c r="R18" s="364"/>
      <c r="S18" s="25"/>
    </row>
    <row r="19" spans="1:19" ht="20.100000000000001" customHeight="1" x14ac:dyDescent="0.2">
      <c r="A19" s="781" t="s">
        <v>3782</v>
      </c>
      <c r="B19" s="782"/>
      <c r="C19" s="782"/>
      <c r="D19" s="782"/>
      <c r="E19" s="782"/>
      <c r="F19" s="782"/>
      <c r="G19" s="782"/>
      <c r="H19" s="782"/>
      <c r="I19" s="782"/>
      <c r="J19" s="782"/>
      <c r="K19" s="782"/>
      <c r="L19" s="782"/>
      <c r="M19" s="782"/>
      <c r="N19" s="782"/>
      <c r="O19" s="782"/>
      <c r="P19" s="782"/>
      <c r="Q19" s="782"/>
      <c r="R19" s="783"/>
    </row>
    <row r="20" spans="1:19" ht="24.95" customHeight="1" x14ac:dyDescent="0.25">
      <c r="A20" s="335" t="s">
        <v>3030</v>
      </c>
      <c r="B20" s="335" t="s">
        <v>3031</v>
      </c>
      <c r="C20" s="336" t="s">
        <v>3032</v>
      </c>
      <c r="D20" s="337" t="s">
        <v>3012</v>
      </c>
      <c r="E20" s="337" t="s">
        <v>3013</v>
      </c>
      <c r="F20" s="338" t="s">
        <v>273</v>
      </c>
      <c r="G20" s="338" t="s">
        <v>274</v>
      </c>
      <c r="H20" s="338" t="s">
        <v>275</v>
      </c>
      <c r="I20" s="338" t="s">
        <v>276</v>
      </c>
      <c r="J20" s="338" t="s">
        <v>270</v>
      </c>
      <c r="K20" s="338" t="s">
        <v>271</v>
      </c>
      <c r="L20" s="338" t="s">
        <v>272</v>
      </c>
      <c r="M20" s="338" t="s">
        <v>901</v>
      </c>
      <c r="N20" s="338" t="s">
        <v>902</v>
      </c>
      <c r="O20" s="338" t="s">
        <v>903</v>
      </c>
      <c r="P20" s="338" t="s">
        <v>2166</v>
      </c>
      <c r="Q20" s="338" t="s">
        <v>904</v>
      </c>
      <c r="R20" s="309" t="s">
        <v>292</v>
      </c>
    </row>
    <row r="21" spans="1:19" ht="20.100000000000001" customHeight="1" x14ac:dyDescent="0.25">
      <c r="A21" s="339" t="s">
        <v>1947</v>
      </c>
      <c r="B21" s="341" t="s">
        <v>3549</v>
      </c>
      <c r="C21" s="329">
        <v>0</v>
      </c>
      <c r="D21" s="329">
        <v>0</v>
      </c>
      <c r="E21" s="329">
        <v>0</v>
      </c>
      <c r="F21" s="329">
        <v>6</v>
      </c>
      <c r="G21" s="329">
        <v>5</v>
      </c>
      <c r="H21" s="329">
        <v>11</v>
      </c>
      <c r="I21" s="329">
        <v>4</v>
      </c>
      <c r="J21" s="329">
        <v>9</v>
      </c>
      <c r="K21" s="329">
        <v>12</v>
      </c>
      <c r="L21" s="329">
        <v>3</v>
      </c>
      <c r="M21" s="329">
        <v>14</v>
      </c>
      <c r="N21" s="329">
        <v>0</v>
      </c>
      <c r="O21" s="329">
        <v>0</v>
      </c>
      <c r="P21" s="329">
        <v>0</v>
      </c>
      <c r="Q21" s="329">
        <v>0</v>
      </c>
      <c r="R21" s="330">
        <v>64</v>
      </c>
    </row>
    <row r="22" spans="1:19" ht="20.100000000000001" customHeight="1" x14ac:dyDescent="0.25">
      <c r="A22" s="339" t="s">
        <v>1948</v>
      </c>
      <c r="B22" s="341" t="s">
        <v>3549</v>
      </c>
      <c r="C22" s="329">
        <v>0</v>
      </c>
      <c r="D22" s="329">
        <v>0</v>
      </c>
      <c r="E22" s="329">
        <v>24</v>
      </c>
      <c r="F22" s="329">
        <v>21</v>
      </c>
      <c r="G22" s="329">
        <v>29</v>
      </c>
      <c r="H22" s="329">
        <v>16</v>
      </c>
      <c r="I22" s="329">
        <v>24</v>
      </c>
      <c r="J22" s="329">
        <v>23</v>
      </c>
      <c r="K22" s="329">
        <v>21</v>
      </c>
      <c r="L22" s="329">
        <v>20</v>
      </c>
      <c r="M22" s="329">
        <v>24</v>
      </c>
      <c r="N22" s="329">
        <v>0</v>
      </c>
      <c r="O22" s="329">
        <v>0</v>
      </c>
      <c r="P22" s="329">
        <v>0</v>
      </c>
      <c r="Q22" s="329">
        <v>0</v>
      </c>
      <c r="R22" s="330">
        <v>202</v>
      </c>
    </row>
    <row r="23" spans="1:19" ht="20.100000000000001" customHeight="1" x14ac:dyDescent="0.25">
      <c r="A23" s="339" t="s">
        <v>2862</v>
      </c>
      <c r="B23" s="341" t="s">
        <v>3783</v>
      </c>
      <c r="C23" s="329">
        <v>0</v>
      </c>
      <c r="D23" s="329">
        <v>0</v>
      </c>
      <c r="E23" s="329">
        <v>1</v>
      </c>
      <c r="F23" s="329">
        <v>5</v>
      </c>
      <c r="G23" s="329">
        <v>2</v>
      </c>
      <c r="H23" s="329">
        <v>3</v>
      </c>
      <c r="I23" s="329">
        <v>1</v>
      </c>
      <c r="J23" s="329">
        <v>3</v>
      </c>
      <c r="K23" s="329">
        <v>4</v>
      </c>
      <c r="L23" s="329">
        <v>2</v>
      </c>
      <c r="M23" s="329">
        <v>4</v>
      </c>
      <c r="N23" s="329">
        <v>2</v>
      </c>
      <c r="O23" s="329">
        <v>2</v>
      </c>
      <c r="P23" s="329">
        <v>4</v>
      </c>
      <c r="Q23" s="329">
        <v>1</v>
      </c>
      <c r="R23" s="330">
        <v>34</v>
      </c>
    </row>
    <row r="24" spans="1:19" ht="20.100000000000001" customHeight="1" x14ac:dyDescent="0.25">
      <c r="A24" s="339" t="s">
        <v>2349</v>
      </c>
      <c r="B24" s="341" t="s">
        <v>3549</v>
      </c>
      <c r="C24" s="329">
        <v>0</v>
      </c>
      <c r="D24" s="329">
        <v>0</v>
      </c>
      <c r="E24" s="329">
        <v>0</v>
      </c>
      <c r="F24" s="329">
        <v>0</v>
      </c>
      <c r="G24" s="329">
        <v>0</v>
      </c>
      <c r="H24" s="329">
        <v>0</v>
      </c>
      <c r="I24" s="329">
        <v>79</v>
      </c>
      <c r="J24" s="329">
        <v>76</v>
      </c>
      <c r="K24" s="329">
        <v>87</v>
      </c>
      <c r="L24" s="329">
        <v>73</v>
      </c>
      <c r="M24" s="329">
        <v>82</v>
      </c>
      <c r="N24" s="329">
        <v>0</v>
      </c>
      <c r="O24" s="329">
        <v>0</v>
      </c>
      <c r="P24" s="329">
        <v>0</v>
      </c>
      <c r="Q24" s="329">
        <v>0</v>
      </c>
      <c r="R24" s="330">
        <v>397</v>
      </c>
    </row>
    <row r="25" spans="1:19" ht="20.100000000000001" customHeight="1" x14ac:dyDescent="0.25">
      <c r="A25" s="339" t="s">
        <v>1950</v>
      </c>
      <c r="B25" s="341" t="s">
        <v>3549</v>
      </c>
      <c r="C25" s="329">
        <v>0</v>
      </c>
      <c r="D25" s="329">
        <v>0</v>
      </c>
      <c r="E25" s="329">
        <v>0</v>
      </c>
      <c r="F25" s="329">
        <v>0</v>
      </c>
      <c r="G25" s="329">
        <v>0</v>
      </c>
      <c r="H25" s="329">
        <v>0</v>
      </c>
      <c r="I25" s="329">
        <v>0</v>
      </c>
      <c r="J25" s="329">
        <v>0</v>
      </c>
      <c r="K25" s="329">
        <v>0</v>
      </c>
      <c r="L25" s="329">
        <v>0</v>
      </c>
      <c r="M25" s="329">
        <v>0</v>
      </c>
      <c r="N25" s="329">
        <v>216</v>
      </c>
      <c r="O25" s="329">
        <v>179</v>
      </c>
      <c r="P25" s="329">
        <v>191</v>
      </c>
      <c r="Q25" s="329">
        <v>207</v>
      </c>
      <c r="R25" s="330">
        <v>793</v>
      </c>
    </row>
    <row r="26" spans="1:19" ht="20.100000000000001" customHeight="1" x14ac:dyDescent="0.25">
      <c r="A26" s="339" t="s">
        <v>1951</v>
      </c>
      <c r="B26" s="341" t="s">
        <v>3784</v>
      </c>
      <c r="C26" s="329">
        <v>0</v>
      </c>
      <c r="D26" s="329">
        <v>0</v>
      </c>
      <c r="E26" s="329">
        <v>0</v>
      </c>
      <c r="F26" s="329">
        <v>17</v>
      </c>
      <c r="G26" s="329">
        <v>3</v>
      </c>
      <c r="H26" s="329">
        <v>12</v>
      </c>
      <c r="I26" s="329">
        <v>7</v>
      </c>
      <c r="J26" s="329">
        <v>8</v>
      </c>
      <c r="K26" s="329">
        <v>8</v>
      </c>
      <c r="L26" s="329">
        <v>3</v>
      </c>
      <c r="M26" s="329">
        <v>3</v>
      </c>
      <c r="N26" s="329">
        <v>0</v>
      </c>
      <c r="O26" s="329">
        <v>0</v>
      </c>
      <c r="P26" s="329">
        <v>0</v>
      </c>
      <c r="Q26" s="329">
        <v>0</v>
      </c>
      <c r="R26" s="330">
        <v>61</v>
      </c>
    </row>
    <row r="27" spans="1:19" ht="20.100000000000001" customHeight="1" x14ac:dyDescent="0.25">
      <c r="A27" s="339" t="s">
        <v>1952</v>
      </c>
      <c r="B27" s="341" t="s">
        <v>3549</v>
      </c>
      <c r="C27" s="329">
        <v>0</v>
      </c>
      <c r="D27" s="329">
        <v>0</v>
      </c>
      <c r="E27" s="329">
        <v>99</v>
      </c>
      <c r="F27" s="329">
        <v>81</v>
      </c>
      <c r="G27" s="329">
        <v>92</v>
      </c>
      <c r="H27" s="329">
        <v>86</v>
      </c>
      <c r="I27" s="329">
        <v>0</v>
      </c>
      <c r="J27" s="329">
        <v>0</v>
      </c>
      <c r="K27" s="329">
        <v>0</v>
      </c>
      <c r="L27" s="329">
        <v>0</v>
      </c>
      <c r="M27" s="329">
        <v>0</v>
      </c>
      <c r="N27" s="329">
        <v>0</v>
      </c>
      <c r="O27" s="329">
        <v>0</v>
      </c>
      <c r="P27" s="329">
        <v>0</v>
      </c>
      <c r="Q27" s="329">
        <v>0</v>
      </c>
      <c r="R27" s="330">
        <v>358</v>
      </c>
    </row>
    <row r="28" spans="1:19" ht="20.100000000000001" customHeight="1" x14ac:dyDescent="0.25">
      <c r="A28" s="339" t="s">
        <v>2916</v>
      </c>
      <c r="B28" s="341" t="s">
        <v>3549</v>
      </c>
      <c r="C28" s="329">
        <v>0</v>
      </c>
      <c r="D28" s="329">
        <v>0</v>
      </c>
      <c r="E28" s="329">
        <v>0</v>
      </c>
      <c r="F28" s="329">
        <v>0</v>
      </c>
      <c r="G28" s="329">
        <v>0</v>
      </c>
      <c r="H28" s="329">
        <v>0</v>
      </c>
      <c r="I28" s="329">
        <v>0</v>
      </c>
      <c r="J28" s="329">
        <v>0</v>
      </c>
      <c r="K28" s="329">
        <v>0</v>
      </c>
      <c r="L28" s="329">
        <v>0</v>
      </c>
      <c r="M28" s="329">
        <v>0</v>
      </c>
      <c r="N28" s="329">
        <v>145</v>
      </c>
      <c r="O28" s="329">
        <v>150</v>
      </c>
      <c r="P28" s="329">
        <v>148</v>
      </c>
      <c r="Q28" s="329">
        <v>186</v>
      </c>
      <c r="R28" s="330">
        <v>629</v>
      </c>
    </row>
    <row r="29" spans="1:19" ht="20.100000000000001" customHeight="1" x14ac:dyDescent="0.25">
      <c r="A29" s="339" t="s">
        <v>1953</v>
      </c>
      <c r="B29" s="341" t="s">
        <v>3549</v>
      </c>
      <c r="C29" s="329">
        <v>0</v>
      </c>
      <c r="D29" s="329">
        <v>0</v>
      </c>
      <c r="E29" s="329">
        <v>29</v>
      </c>
      <c r="F29" s="329">
        <v>29</v>
      </c>
      <c r="G29" s="329">
        <v>33</v>
      </c>
      <c r="H29" s="329">
        <v>26</v>
      </c>
      <c r="I29" s="329">
        <v>28</v>
      </c>
      <c r="J29" s="329">
        <v>38</v>
      </c>
      <c r="K29" s="329">
        <v>51</v>
      </c>
      <c r="L29" s="329">
        <v>34</v>
      </c>
      <c r="M29" s="329">
        <v>45</v>
      </c>
      <c r="N29" s="329">
        <v>0</v>
      </c>
      <c r="O29" s="329">
        <v>0</v>
      </c>
      <c r="P29" s="329">
        <v>0</v>
      </c>
      <c r="Q29" s="329">
        <v>0</v>
      </c>
      <c r="R29" s="330">
        <v>313</v>
      </c>
    </row>
    <row r="30" spans="1:19" ht="20.100000000000001" customHeight="1" x14ac:dyDescent="0.25">
      <c r="A30" s="339" t="s">
        <v>3371</v>
      </c>
      <c r="B30" s="341" t="s">
        <v>3549</v>
      </c>
      <c r="C30" s="329">
        <v>0</v>
      </c>
      <c r="D30" s="329">
        <v>0</v>
      </c>
      <c r="E30" s="329">
        <v>77</v>
      </c>
      <c r="F30" s="329">
        <v>89</v>
      </c>
      <c r="G30" s="329">
        <v>73</v>
      </c>
      <c r="H30" s="329">
        <v>71</v>
      </c>
      <c r="I30" s="329">
        <v>70</v>
      </c>
      <c r="J30" s="329">
        <v>58</v>
      </c>
      <c r="K30" s="329">
        <v>47</v>
      </c>
      <c r="L30" s="329">
        <v>59</v>
      </c>
      <c r="M30" s="329">
        <v>43</v>
      </c>
      <c r="N30" s="329">
        <v>0</v>
      </c>
      <c r="O30" s="329">
        <v>0</v>
      </c>
      <c r="P30" s="329">
        <v>0</v>
      </c>
      <c r="Q30" s="329">
        <v>0</v>
      </c>
      <c r="R30" s="330">
        <v>587</v>
      </c>
    </row>
    <row r="31" spans="1:19" ht="20.100000000000001" customHeight="1" x14ac:dyDescent="0.25">
      <c r="A31" s="339" t="s">
        <v>1954</v>
      </c>
      <c r="B31" s="341" t="s">
        <v>3555</v>
      </c>
      <c r="C31" s="329">
        <v>0</v>
      </c>
      <c r="D31" s="329">
        <v>0</v>
      </c>
      <c r="E31" s="329">
        <v>29</v>
      </c>
      <c r="F31" s="329">
        <v>19</v>
      </c>
      <c r="G31" s="329">
        <v>25</v>
      </c>
      <c r="H31" s="329">
        <v>18</v>
      </c>
      <c r="I31" s="329">
        <v>26</v>
      </c>
      <c r="J31" s="329">
        <v>18</v>
      </c>
      <c r="K31" s="329">
        <v>20</v>
      </c>
      <c r="L31" s="329">
        <v>27</v>
      </c>
      <c r="M31" s="329">
        <v>16</v>
      </c>
      <c r="N31" s="329">
        <v>0</v>
      </c>
      <c r="O31" s="329">
        <v>0</v>
      </c>
      <c r="P31" s="329">
        <v>0</v>
      </c>
      <c r="Q31" s="329">
        <v>0</v>
      </c>
      <c r="R31" s="330">
        <v>198</v>
      </c>
    </row>
    <row r="32" spans="1:19" ht="20.100000000000001" customHeight="1" x14ac:dyDescent="0.25">
      <c r="A32" s="339" t="s">
        <v>2729</v>
      </c>
      <c r="B32" s="341" t="s">
        <v>3784</v>
      </c>
      <c r="C32" s="329">
        <v>0</v>
      </c>
      <c r="D32" s="329">
        <v>0</v>
      </c>
      <c r="E32" s="329">
        <v>0</v>
      </c>
      <c r="F32" s="329">
        <v>0</v>
      </c>
      <c r="G32" s="329">
        <v>0</v>
      </c>
      <c r="H32" s="329">
        <v>0</v>
      </c>
      <c r="I32" s="329">
        <v>64</v>
      </c>
      <c r="J32" s="329">
        <v>70</v>
      </c>
      <c r="K32" s="329">
        <v>62</v>
      </c>
      <c r="L32" s="329">
        <v>62</v>
      </c>
      <c r="M32" s="329">
        <v>80</v>
      </c>
      <c r="N32" s="329">
        <v>0</v>
      </c>
      <c r="O32" s="329">
        <v>0</v>
      </c>
      <c r="P32" s="329">
        <v>0</v>
      </c>
      <c r="Q32" s="329">
        <v>0</v>
      </c>
      <c r="R32" s="330">
        <v>338</v>
      </c>
    </row>
    <row r="33" spans="1:19" ht="20.100000000000001" customHeight="1" x14ac:dyDescent="0.25">
      <c r="A33" s="339" t="s">
        <v>1955</v>
      </c>
      <c r="B33" s="341" t="s">
        <v>3784</v>
      </c>
      <c r="C33" s="329">
        <v>0</v>
      </c>
      <c r="D33" s="329">
        <v>0</v>
      </c>
      <c r="E33" s="329">
        <v>63</v>
      </c>
      <c r="F33" s="329">
        <v>40</v>
      </c>
      <c r="G33" s="329">
        <v>57</v>
      </c>
      <c r="H33" s="329">
        <v>61</v>
      </c>
      <c r="I33" s="329">
        <v>0</v>
      </c>
      <c r="J33" s="329">
        <v>0</v>
      </c>
      <c r="K33" s="329">
        <v>0</v>
      </c>
      <c r="L33" s="329">
        <v>0</v>
      </c>
      <c r="M33" s="329">
        <v>0</v>
      </c>
      <c r="N33" s="329">
        <v>0</v>
      </c>
      <c r="O33" s="329">
        <v>0</v>
      </c>
      <c r="P33" s="329">
        <v>0</v>
      </c>
      <c r="Q33" s="329">
        <v>0</v>
      </c>
      <c r="R33" s="330">
        <v>221</v>
      </c>
    </row>
    <row r="34" spans="1:19" ht="20.100000000000001" customHeight="1" x14ac:dyDescent="0.25">
      <c r="A34" s="365" t="s">
        <v>1956</v>
      </c>
      <c r="B34" s="341" t="s">
        <v>3549</v>
      </c>
      <c r="C34" s="331">
        <v>0</v>
      </c>
      <c r="D34" s="329">
        <v>0</v>
      </c>
      <c r="E34" s="329">
        <v>40</v>
      </c>
      <c r="F34" s="329">
        <v>30</v>
      </c>
      <c r="G34" s="329">
        <v>36</v>
      </c>
      <c r="H34" s="329">
        <v>35</v>
      </c>
      <c r="I34" s="329">
        <v>42</v>
      </c>
      <c r="J34" s="329">
        <v>48</v>
      </c>
      <c r="K34" s="329">
        <v>38</v>
      </c>
      <c r="L34" s="329">
        <v>37</v>
      </c>
      <c r="M34" s="329">
        <v>48</v>
      </c>
      <c r="N34" s="329">
        <v>0</v>
      </c>
      <c r="O34" s="329">
        <v>0</v>
      </c>
      <c r="P34" s="329">
        <v>0</v>
      </c>
      <c r="Q34" s="329">
        <v>0</v>
      </c>
      <c r="R34" s="330">
        <v>354</v>
      </c>
    </row>
    <row r="35" spans="1:19" ht="20.100000000000001" customHeight="1" x14ac:dyDescent="0.25">
      <c r="A35" s="335" t="s">
        <v>3035</v>
      </c>
      <c r="B35" s="343" t="s">
        <v>3036</v>
      </c>
      <c r="C35" s="309">
        <v>0</v>
      </c>
      <c r="D35" s="309">
        <v>0</v>
      </c>
      <c r="E35" s="309">
        <v>362</v>
      </c>
      <c r="F35" s="309">
        <v>337</v>
      </c>
      <c r="G35" s="309">
        <v>355</v>
      </c>
      <c r="H35" s="309">
        <v>339</v>
      </c>
      <c r="I35" s="309">
        <v>345</v>
      </c>
      <c r="J35" s="309">
        <v>351</v>
      </c>
      <c r="K35" s="309">
        <v>350</v>
      </c>
      <c r="L35" s="309">
        <v>320</v>
      </c>
      <c r="M35" s="309">
        <v>359</v>
      </c>
      <c r="N35" s="309">
        <v>363</v>
      </c>
      <c r="O35" s="309">
        <v>331</v>
      </c>
      <c r="P35" s="309">
        <v>343</v>
      </c>
      <c r="Q35" s="309">
        <v>394</v>
      </c>
      <c r="R35" s="309">
        <v>4549</v>
      </c>
    </row>
    <row r="36" spans="1:19" ht="15.95" customHeight="1" x14ac:dyDescent="0.2">
      <c r="A36" s="228" t="s">
        <v>3044</v>
      </c>
      <c r="B36" s="305"/>
      <c r="C36" s="390"/>
      <c r="D36" s="390"/>
      <c r="E36" s="390"/>
      <c r="F36" s="390"/>
      <c r="G36" s="390"/>
      <c r="H36" s="390"/>
      <c r="I36" s="390"/>
      <c r="J36" s="390"/>
      <c r="K36" s="390"/>
      <c r="L36" s="390"/>
      <c r="M36" s="390"/>
      <c r="N36" s="390"/>
      <c r="O36" s="390"/>
      <c r="P36" s="390"/>
      <c r="Q36" s="390"/>
      <c r="R36" s="364"/>
      <c r="S36" s="25"/>
    </row>
    <row r="37" spans="1:19" x14ac:dyDescent="0.2">
      <c r="A37" s="380"/>
      <c r="B37" s="350"/>
      <c r="C37" s="350"/>
      <c r="D37" s="350"/>
      <c r="E37" s="350"/>
      <c r="F37" s="350"/>
      <c r="G37" s="350"/>
      <c r="H37" s="350"/>
      <c r="I37" s="350"/>
      <c r="J37" s="350"/>
      <c r="K37" s="350"/>
      <c r="L37" s="350"/>
      <c r="M37" s="350"/>
      <c r="N37" s="350"/>
      <c r="O37" s="350"/>
      <c r="P37" s="350"/>
      <c r="Q37" s="350"/>
      <c r="R37" s="351"/>
    </row>
    <row r="38" spans="1:19" x14ac:dyDescent="0.2">
      <c r="A38" s="350"/>
      <c r="B38" s="350"/>
      <c r="C38" s="350"/>
      <c r="D38" s="350"/>
      <c r="E38" s="350"/>
      <c r="F38" s="350"/>
      <c r="G38" s="350"/>
      <c r="H38" s="350"/>
      <c r="I38" s="350"/>
      <c r="J38" s="350"/>
      <c r="K38" s="350"/>
      <c r="L38" s="350"/>
      <c r="M38" s="350"/>
      <c r="N38" s="350"/>
      <c r="O38" s="350"/>
      <c r="P38" s="350"/>
      <c r="Q38" s="350"/>
      <c r="R38" s="351"/>
    </row>
    <row r="39" spans="1:19" x14ac:dyDescent="0.2">
      <c r="A39" s="350"/>
      <c r="B39" s="350"/>
      <c r="C39" s="350"/>
      <c r="D39" s="350"/>
      <c r="E39" s="350"/>
      <c r="F39" s="350"/>
      <c r="G39" s="350"/>
      <c r="H39" s="350"/>
      <c r="I39" s="350"/>
      <c r="J39" s="350"/>
      <c r="K39" s="350"/>
      <c r="L39" s="350"/>
      <c r="M39" s="350"/>
      <c r="N39" s="350"/>
      <c r="O39" s="350"/>
      <c r="P39" s="350"/>
      <c r="Q39" s="350"/>
      <c r="R39" s="351"/>
    </row>
    <row r="40" spans="1:19" x14ac:dyDescent="0.2">
      <c r="A40" s="350"/>
      <c r="B40" s="350"/>
      <c r="C40" s="350"/>
      <c r="D40" s="350"/>
      <c r="E40" s="350"/>
      <c r="F40" s="350"/>
      <c r="G40" s="350"/>
      <c r="H40" s="350"/>
      <c r="I40" s="350"/>
      <c r="J40" s="350"/>
      <c r="K40" s="350"/>
      <c r="L40" s="350"/>
      <c r="M40" s="350"/>
      <c r="N40" s="350"/>
      <c r="O40" s="350"/>
      <c r="P40" s="350"/>
      <c r="Q40" s="350"/>
      <c r="R40" s="351"/>
    </row>
    <row r="41" spans="1:19" x14ac:dyDescent="0.2">
      <c r="A41" s="350"/>
      <c r="B41" s="350"/>
      <c r="C41" s="350"/>
      <c r="D41" s="350"/>
      <c r="E41" s="350"/>
      <c r="F41" s="350"/>
      <c r="G41" s="350"/>
      <c r="H41" s="350"/>
      <c r="I41" s="350"/>
      <c r="J41" s="350"/>
      <c r="K41" s="350"/>
      <c r="L41" s="350"/>
      <c r="M41" s="350"/>
      <c r="N41" s="350"/>
      <c r="O41" s="350"/>
      <c r="P41" s="350"/>
      <c r="Q41" s="350"/>
      <c r="R41" s="351"/>
    </row>
    <row r="42" spans="1:19" x14ac:dyDescent="0.2">
      <c r="A42" s="350"/>
      <c r="B42" s="350"/>
      <c r="C42" s="350"/>
      <c r="D42" s="350"/>
      <c r="E42" s="350"/>
      <c r="F42" s="350"/>
      <c r="G42" s="350"/>
      <c r="H42" s="350"/>
      <c r="I42" s="350"/>
      <c r="J42" s="350"/>
      <c r="K42" s="350"/>
      <c r="L42" s="350"/>
      <c r="M42" s="350"/>
      <c r="N42" s="350"/>
      <c r="O42" s="350"/>
      <c r="P42" s="350"/>
      <c r="Q42" s="350"/>
      <c r="R42" s="351"/>
    </row>
    <row r="43" spans="1:19" x14ac:dyDescent="0.2">
      <c r="A43" s="350"/>
      <c r="B43" s="350"/>
      <c r="C43" s="350"/>
      <c r="D43" s="350"/>
      <c r="E43" s="350"/>
      <c r="F43" s="350"/>
      <c r="G43" s="350"/>
      <c r="H43" s="350"/>
      <c r="I43" s="350"/>
      <c r="J43" s="350"/>
      <c r="K43" s="350"/>
      <c r="L43" s="350"/>
      <c r="M43" s="350"/>
      <c r="N43" s="350"/>
      <c r="O43" s="350"/>
      <c r="P43" s="350"/>
      <c r="Q43" s="350"/>
      <c r="R43" s="351"/>
    </row>
    <row r="44" spans="1:19" x14ac:dyDescent="0.2">
      <c r="A44" s="350"/>
      <c r="B44" s="350"/>
      <c r="C44" s="350"/>
      <c r="D44" s="350"/>
      <c r="E44" s="350"/>
      <c r="F44" s="350"/>
      <c r="G44" s="350"/>
      <c r="H44" s="350"/>
      <c r="I44" s="350"/>
      <c r="J44" s="350"/>
      <c r="K44" s="350"/>
      <c r="L44" s="350"/>
      <c r="M44" s="350"/>
      <c r="N44" s="350"/>
      <c r="O44" s="350"/>
      <c r="P44" s="350"/>
      <c r="Q44" s="350"/>
      <c r="R44" s="351"/>
    </row>
    <row r="45" spans="1:19" x14ac:dyDescent="0.2">
      <c r="A45" s="350"/>
      <c r="B45" s="350"/>
      <c r="C45" s="350"/>
      <c r="D45" s="350"/>
      <c r="E45" s="350"/>
      <c r="F45" s="350"/>
      <c r="G45" s="350"/>
      <c r="H45" s="350"/>
      <c r="I45" s="350"/>
      <c r="J45" s="350"/>
      <c r="K45" s="350"/>
      <c r="L45" s="350"/>
      <c r="M45" s="350"/>
      <c r="N45" s="350"/>
      <c r="O45" s="350"/>
      <c r="P45" s="350"/>
      <c r="Q45" s="350"/>
      <c r="R45" s="351"/>
    </row>
    <row r="46" spans="1:19" x14ac:dyDescent="0.2">
      <c r="A46" s="350"/>
      <c r="B46" s="350"/>
      <c r="C46" s="350"/>
      <c r="D46" s="350"/>
      <c r="E46" s="350"/>
      <c r="F46" s="350"/>
      <c r="G46" s="350"/>
      <c r="H46" s="350"/>
      <c r="I46" s="350"/>
      <c r="J46" s="350"/>
      <c r="K46" s="350"/>
      <c r="L46" s="350"/>
      <c r="M46" s="350"/>
      <c r="N46" s="350"/>
      <c r="O46" s="350"/>
      <c r="P46" s="350"/>
      <c r="Q46" s="350"/>
      <c r="R46" s="351"/>
    </row>
    <row r="47" spans="1:19" x14ac:dyDescent="0.2">
      <c r="A47" s="350"/>
      <c r="B47" s="350"/>
      <c r="C47" s="350"/>
      <c r="D47" s="350"/>
      <c r="E47" s="350"/>
      <c r="F47" s="350"/>
      <c r="G47" s="350"/>
      <c r="H47" s="350"/>
      <c r="I47" s="350"/>
      <c r="J47" s="350"/>
      <c r="K47" s="350"/>
      <c r="L47" s="350"/>
      <c r="M47" s="350"/>
      <c r="N47" s="350"/>
      <c r="O47" s="350"/>
      <c r="P47" s="350"/>
      <c r="Q47" s="350"/>
      <c r="R47" s="351"/>
    </row>
    <row r="48" spans="1:19"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row r="97" spans="1:18" x14ac:dyDescent="0.2">
      <c r="A97" s="350"/>
      <c r="B97" s="350"/>
      <c r="C97" s="350"/>
      <c r="D97" s="350"/>
      <c r="E97" s="350"/>
      <c r="F97" s="350"/>
      <c r="G97" s="350"/>
      <c r="H97" s="350"/>
      <c r="I97" s="350"/>
      <c r="J97" s="350"/>
      <c r="K97" s="350"/>
      <c r="L97" s="350"/>
      <c r="M97" s="350"/>
      <c r="N97" s="350"/>
      <c r="O97" s="350"/>
      <c r="P97" s="350"/>
      <c r="Q97" s="350"/>
      <c r="R97" s="351"/>
    </row>
  </sheetData>
  <mergeCells count="4">
    <mergeCell ref="A4:R4"/>
    <mergeCell ref="A19:R19"/>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Narrow,Regular"&amp;12- 12 -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7"/>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3766</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1957</v>
      </c>
      <c r="B6" s="341" t="s">
        <v>3767</v>
      </c>
      <c r="C6" s="329">
        <v>0</v>
      </c>
      <c r="D6" s="329">
        <v>0</v>
      </c>
      <c r="E6" s="329">
        <v>35</v>
      </c>
      <c r="F6" s="329">
        <v>50</v>
      </c>
      <c r="G6" s="329">
        <v>43</v>
      </c>
      <c r="H6" s="329">
        <v>46</v>
      </c>
      <c r="I6" s="329">
        <v>42</v>
      </c>
      <c r="J6" s="329">
        <v>52</v>
      </c>
      <c r="K6" s="329">
        <v>49</v>
      </c>
      <c r="L6" s="329">
        <v>23</v>
      </c>
      <c r="M6" s="329">
        <v>47</v>
      </c>
      <c r="N6" s="329">
        <v>0</v>
      </c>
      <c r="O6" s="329">
        <v>0</v>
      </c>
      <c r="P6" s="329">
        <v>0</v>
      </c>
      <c r="Q6" s="329">
        <v>0</v>
      </c>
      <c r="R6" s="330">
        <v>387</v>
      </c>
    </row>
    <row r="7" spans="1:20" ht="20.100000000000001" customHeight="1" x14ac:dyDescent="0.25">
      <c r="A7" s="339" t="s">
        <v>1958</v>
      </c>
      <c r="B7" s="341" t="s">
        <v>3768</v>
      </c>
      <c r="C7" s="329">
        <v>0</v>
      </c>
      <c r="D7" s="329">
        <v>0</v>
      </c>
      <c r="E7" s="329">
        <v>15</v>
      </c>
      <c r="F7" s="329">
        <v>10</v>
      </c>
      <c r="G7" s="329">
        <v>11</v>
      </c>
      <c r="H7" s="329">
        <v>13</v>
      </c>
      <c r="I7" s="329">
        <v>11</v>
      </c>
      <c r="J7" s="329">
        <v>8</v>
      </c>
      <c r="K7" s="329">
        <v>15</v>
      </c>
      <c r="L7" s="329">
        <v>13</v>
      </c>
      <c r="M7" s="329">
        <v>12</v>
      </c>
      <c r="N7" s="329">
        <v>0</v>
      </c>
      <c r="O7" s="329">
        <v>0</v>
      </c>
      <c r="P7" s="329">
        <v>0</v>
      </c>
      <c r="Q7" s="329">
        <v>0</v>
      </c>
      <c r="R7" s="330">
        <v>108</v>
      </c>
    </row>
    <row r="8" spans="1:20" ht="20.100000000000001" customHeight="1" x14ac:dyDescent="0.25">
      <c r="A8" s="339" t="s">
        <v>2855</v>
      </c>
      <c r="B8" s="379" t="s">
        <v>3556</v>
      </c>
      <c r="C8" s="329">
        <v>0</v>
      </c>
      <c r="D8" s="329">
        <v>0</v>
      </c>
      <c r="E8" s="329">
        <v>0</v>
      </c>
      <c r="F8" s="329">
        <v>0</v>
      </c>
      <c r="G8" s="329">
        <v>0</v>
      </c>
      <c r="H8" s="329">
        <v>0</v>
      </c>
      <c r="I8" s="329">
        <v>0</v>
      </c>
      <c r="J8" s="329">
        <v>145</v>
      </c>
      <c r="K8" s="329">
        <v>152</v>
      </c>
      <c r="L8" s="329">
        <v>149</v>
      </c>
      <c r="M8" s="329">
        <v>158</v>
      </c>
      <c r="N8" s="329">
        <v>0</v>
      </c>
      <c r="O8" s="329">
        <v>0</v>
      </c>
      <c r="P8" s="329">
        <v>0</v>
      </c>
      <c r="Q8" s="329">
        <v>0</v>
      </c>
      <c r="R8" s="330">
        <v>604</v>
      </c>
    </row>
    <row r="9" spans="1:20" ht="20.100000000000001" customHeight="1" x14ac:dyDescent="0.25">
      <c r="A9" s="339" t="s">
        <v>1959</v>
      </c>
      <c r="B9" s="341" t="s">
        <v>3769</v>
      </c>
      <c r="C9" s="329">
        <v>0</v>
      </c>
      <c r="D9" s="329">
        <v>0</v>
      </c>
      <c r="E9" s="329">
        <v>6</v>
      </c>
      <c r="F9" s="329">
        <v>2</v>
      </c>
      <c r="G9" s="329">
        <v>3</v>
      </c>
      <c r="H9" s="329">
        <v>5</v>
      </c>
      <c r="I9" s="329">
        <v>8</v>
      </c>
      <c r="J9" s="329">
        <v>2</v>
      </c>
      <c r="K9" s="329">
        <v>7</v>
      </c>
      <c r="L9" s="329">
        <v>4</v>
      </c>
      <c r="M9" s="329">
        <v>6</v>
      </c>
      <c r="N9" s="329">
        <v>6</v>
      </c>
      <c r="O9" s="329">
        <v>5</v>
      </c>
      <c r="P9" s="329">
        <v>3</v>
      </c>
      <c r="Q9" s="329">
        <v>3</v>
      </c>
      <c r="R9" s="330">
        <v>60</v>
      </c>
    </row>
    <row r="10" spans="1:20" ht="20.100000000000001" customHeight="1" x14ac:dyDescent="0.25">
      <c r="A10" s="339" t="s">
        <v>1960</v>
      </c>
      <c r="B10" s="341" t="s">
        <v>3556</v>
      </c>
      <c r="C10" s="329">
        <v>0</v>
      </c>
      <c r="D10" s="329">
        <v>0</v>
      </c>
      <c r="E10" s="329">
        <v>50</v>
      </c>
      <c r="F10" s="329">
        <v>66</v>
      </c>
      <c r="G10" s="329">
        <v>40</v>
      </c>
      <c r="H10" s="329">
        <v>69</v>
      </c>
      <c r="I10" s="329">
        <v>64</v>
      </c>
      <c r="J10" s="329">
        <v>0</v>
      </c>
      <c r="K10" s="329">
        <v>0</v>
      </c>
      <c r="L10" s="329">
        <v>0</v>
      </c>
      <c r="M10" s="329">
        <v>0</v>
      </c>
      <c r="N10" s="329">
        <v>0</v>
      </c>
      <c r="O10" s="329">
        <v>0</v>
      </c>
      <c r="P10" s="329">
        <v>0</v>
      </c>
      <c r="Q10" s="329">
        <v>0</v>
      </c>
      <c r="R10" s="330">
        <v>289</v>
      </c>
    </row>
    <row r="11" spans="1:20" ht="20.100000000000001" customHeight="1" x14ac:dyDescent="0.25">
      <c r="A11" s="339" t="s">
        <v>1961</v>
      </c>
      <c r="B11" s="341" t="s">
        <v>3565</v>
      </c>
      <c r="C11" s="329">
        <v>0</v>
      </c>
      <c r="D11" s="329">
        <v>0</v>
      </c>
      <c r="E11" s="329">
        <v>0</v>
      </c>
      <c r="F11" s="329">
        <v>0</v>
      </c>
      <c r="G11" s="329">
        <v>0</v>
      </c>
      <c r="H11" s="329">
        <v>0</v>
      </c>
      <c r="I11" s="329">
        <v>0</v>
      </c>
      <c r="J11" s="329">
        <v>79</v>
      </c>
      <c r="K11" s="329">
        <v>77</v>
      </c>
      <c r="L11" s="329">
        <v>64</v>
      </c>
      <c r="M11" s="329">
        <v>64</v>
      </c>
      <c r="N11" s="329">
        <v>59</v>
      </c>
      <c r="O11" s="329">
        <v>43</v>
      </c>
      <c r="P11" s="329">
        <v>52</v>
      </c>
      <c r="Q11" s="329">
        <v>40</v>
      </c>
      <c r="R11" s="330">
        <v>478</v>
      </c>
    </row>
    <row r="12" spans="1:20" ht="20.100000000000001" customHeight="1" x14ac:dyDescent="0.25">
      <c r="A12" s="339" t="s">
        <v>1962</v>
      </c>
      <c r="B12" s="341" t="s">
        <v>3550</v>
      </c>
      <c r="C12" s="329">
        <v>0</v>
      </c>
      <c r="D12" s="329">
        <v>0</v>
      </c>
      <c r="E12" s="329">
        <v>44</v>
      </c>
      <c r="F12" s="329">
        <v>38</v>
      </c>
      <c r="G12" s="329">
        <v>40</v>
      </c>
      <c r="H12" s="329">
        <v>43</v>
      </c>
      <c r="I12" s="329">
        <v>30</v>
      </c>
      <c r="J12" s="329">
        <v>39</v>
      </c>
      <c r="K12" s="329">
        <v>49</v>
      </c>
      <c r="L12" s="329">
        <v>47</v>
      </c>
      <c r="M12" s="329">
        <v>41</v>
      </c>
      <c r="N12" s="329">
        <v>0</v>
      </c>
      <c r="O12" s="329">
        <v>0</v>
      </c>
      <c r="P12" s="329">
        <v>0</v>
      </c>
      <c r="Q12" s="329">
        <v>0</v>
      </c>
      <c r="R12" s="330">
        <v>371</v>
      </c>
    </row>
    <row r="13" spans="1:20" ht="20.100000000000001" customHeight="1" x14ac:dyDescent="0.25">
      <c r="A13" s="339" t="s">
        <v>954</v>
      </c>
      <c r="B13" s="341" t="s">
        <v>3770</v>
      </c>
      <c r="C13" s="329">
        <v>0</v>
      </c>
      <c r="D13" s="329">
        <v>0</v>
      </c>
      <c r="E13" s="329">
        <v>0</v>
      </c>
      <c r="F13" s="329">
        <v>0</v>
      </c>
      <c r="G13" s="329">
        <v>0</v>
      </c>
      <c r="H13" s="329">
        <v>0</v>
      </c>
      <c r="I13" s="329">
        <v>0</v>
      </c>
      <c r="J13" s="329">
        <v>0</v>
      </c>
      <c r="K13" s="329">
        <v>0</v>
      </c>
      <c r="L13" s="329">
        <v>34</v>
      </c>
      <c r="M13" s="329">
        <v>25</v>
      </c>
      <c r="N13" s="329">
        <v>42</v>
      </c>
      <c r="O13" s="329">
        <v>29</v>
      </c>
      <c r="P13" s="329">
        <v>30</v>
      </c>
      <c r="Q13" s="329">
        <v>31</v>
      </c>
      <c r="R13" s="330">
        <v>191</v>
      </c>
    </row>
    <row r="14" spans="1:20" ht="20.100000000000001" customHeight="1" x14ac:dyDescent="0.25">
      <c r="A14" s="339" t="s">
        <v>955</v>
      </c>
      <c r="B14" s="341" t="s">
        <v>3770</v>
      </c>
      <c r="C14" s="329">
        <v>0</v>
      </c>
      <c r="D14" s="329">
        <v>0</v>
      </c>
      <c r="E14" s="329">
        <v>29</v>
      </c>
      <c r="F14" s="329">
        <v>29</v>
      </c>
      <c r="G14" s="329">
        <v>27</v>
      </c>
      <c r="H14" s="329">
        <v>25</v>
      </c>
      <c r="I14" s="329">
        <v>25</v>
      </c>
      <c r="J14" s="329">
        <v>42</v>
      </c>
      <c r="K14" s="329">
        <v>39</v>
      </c>
      <c r="L14" s="329">
        <v>0</v>
      </c>
      <c r="M14" s="329">
        <v>0</v>
      </c>
      <c r="N14" s="329">
        <v>0</v>
      </c>
      <c r="O14" s="329">
        <v>0</v>
      </c>
      <c r="P14" s="329">
        <v>0</v>
      </c>
      <c r="Q14" s="329">
        <v>0</v>
      </c>
      <c r="R14" s="330">
        <v>216</v>
      </c>
    </row>
    <row r="15" spans="1:20" ht="20.100000000000001" customHeight="1" x14ac:dyDescent="0.25">
      <c r="A15" s="339" t="s">
        <v>956</v>
      </c>
      <c r="B15" s="341" t="s">
        <v>3554</v>
      </c>
      <c r="C15" s="329">
        <v>0</v>
      </c>
      <c r="D15" s="329">
        <v>0</v>
      </c>
      <c r="E15" s="329">
        <v>103</v>
      </c>
      <c r="F15" s="329">
        <v>94</v>
      </c>
      <c r="G15" s="329">
        <v>86</v>
      </c>
      <c r="H15" s="329">
        <v>89</v>
      </c>
      <c r="I15" s="329">
        <v>87</v>
      </c>
      <c r="J15" s="329">
        <v>0</v>
      </c>
      <c r="K15" s="329">
        <v>0</v>
      </c>
      <c r="L15" s="329">
        <v>0</v>
      </c>
      <c r="M15" s="329">
        <v>0</v>
      </c>
      <c r="N15" s="329">
        <v>0</v>
      </c>
      <c r="O15" s="329">
        <v>0</v>
      </c>
      <c r="P15" s="329">
        <v>0</v>
      </c>
      <c r="Q15" s="329">
        <v>0</v>
      </c>
      <c r="R15" s="330">
        <v>459</v>
      </c>
    </row>
    <row r="16" spans="1:20" ht="20.100000000000001" customHeight="1" x14ac:dyDescent="0.25">
      <c r="A16" s="339" t="s">
        <v>957</v>
      </c>
      <c r="B16" s="341" t="s">
        <v>3554</v>
      </c>
      <c r="C16" s="329">
        <v>0</v>
      </c>
      <c r="D16" s="329">
        <v>0</v>
      </c>
      <c r="E16" s="329">
        <v>0</v>
      </c>
      <c r="F16" s="329">
        <v>0</v>
      </c>
      <c r="G16" s="329">
        <v>0</v>
      </c>
      <c r="H16" s="329">
        <v>0</v>
      </c>
      <c r="I16" s="329">
        <v>0</v>
      </c>
      <c r="J16" s="329">
        <v>93</v>
      </c>
      <c r="K16" s="329">
        <v>81</v>
      </c>
      <c r="L16" s="329">
        <v>86</v>
      </c>
      <c r="M16" s="329">
        <v>77</v>
      </c>
      <c r="N16" s="329">
        <v>0</v>
      </c>
      <c r="O16" s="329">
        <v>0</v>
      </c>
      <c r="P16" s="329">
        <v>0</v>
      </c>
      <c r="Q16" s="329">
        <v>0</v>
      </c>
      <c r="R16" s="330">
        <v>337</v>
      </c>
    </row>
    <row r="17" spans="1:18" ht="20.100000000000001" customHeight="1" x14ac:dyDescent="0.25">
      <c r="A17" s="339" t="s">
        <v>959</v>
      </c>
      <c r="B17" s="341" t="s">
        <v>3771</v>
      </c>
      <c r="C17" s="329">
        <v>0</v>
      </c>
      <c r="D17" s="329">
        <v>0</v>
      </c>
      <c r="E17" s="329">
        <v>92</v>
      </c>
      <c r="F17" s="329">
        <v>92</v>
      </c>
      <c r="G17" s="329">
        <v>98</v>
      </c>
      <c r="H17" s="329">
        <v>104</v>
      </c>
      <c r="I17" s="329">
        <v>114</v>
      </c>
      <c r="J17" s="329">
        <v>0</v>
      </c>
      <c r="K17" s="329">
        <v>0</v>
      </c>
      <c r="L17" s="329">
        <v>0</v>
      </c>
      <c r="M17" s="329">
        <v>0</v>
      </c>
      <c r="N17" s="329">
        <v>0</v>
      </c>
      <c r="O17" s="329">
        <v>0</v>
      </c>
      <c r="P17" s="329">
        <v>0</v>
      </c>
      <c r="Q17" s="329">
        <v>0</v>
      </c>
      <c r="R17" s="330">
        <v>500</v>
      </c>
    </row>
    <row r="18" spans="1:18" ht="20.100000000000001" customHeight="1" x14ac:dyDescent="0.25">
      <c r="A18" s="339" t="s">
        <v>3373</v>
      </c>
      <c r="B18" s="341" t="s">
        <v>3771</v>
      </c>
      <c r="C18" s="329">
        <v>0</v>
      </c>
      <c r="D18" s="329">
        <v>0</v>
      </c>
      <c r="E18" s="329">
        <v>0</v>
      </c>
      <c r="F18" s="329">
        <v>0</v>
      </c>
      <c r="G18" s="329">
        <v>0</v>
      </c>
      <c r="H18" s="329">
        <v>0</v>
      </c>
      <c r="I18" s="329">
        <v>0</v>
      </c>
      <c r="J18" s="329">
        <v>0</v>
      </c>
      <c r="K18" s="329">
        <v>0</v>
      </c>
      <c r="L18" s="329">
        <v>0</v>
      </c>
      <c r="M18" s="329">
        <v>0</v>
      </c>
      <c r="N18" s="329">
        <v>100</v>
      </c>
      <c r="O18" s="329">
        <v>80</v>
      </c>
      <c r="P18" s="329">
        <v>70</v>
      </c>
      <c r="Q18" s="329">
        <v>56</v>
      </c>
      <c r="R18" s="330">
        <v>306</v>
      </c>
    </row>
    <row r="19" spans="1:18" ht="20.100000000000001" customHeight="1" x14ac:dyDescent="0.25">
      <c r="A19" s="339" t="s">
        <v>3374</v>
      </c>
      <c r="B19" s="341" t="s">
        <v>3771</v>
      </c>
      <c r="C19" s="329">
        <v>0</v>
      </c>
      <c r="D19" s="329">
        <v>0</v>
      </c>
      <c r="E19" s="329">
        <v>0</v>
      </c>
      <c r="F19" s="329">
        <v>0</v>
      </c>
      <c r="G19" s="329">
        <v>0</v>
      </c>
      <c r="H19" s="329">
        <v>0</v>
      </c>
      <c r="I19" s="329">
        <v>0</v>
      </c>
      <c r="J19" s="329">
        <v>100</v>
      </c>
      <c r="K19" s="329">
        <v>105</v>
      </c>
      <c r="L19" s="329">
        <v>99</v>
      </c>
      <c r="M19" s="329">
        <v>86</v>
      </c>
      <c r="N19" s="329">
        <v>0</v>
      </c>
      <c r="O19" s="329">
        <v>0</v>
      </c>
      <c r="P19" s="329">
        <v>0</v>
      </c>
      <c r="Q19" s="329">
        <v>0</v>
      </c>
      <c r="R19" s="330">
        <v>390</v>
      </c>
    </row>
    <row r="20" spans="1:18" ht="20.100000000000001" customHeight="1" x14ac:dyDescent="0.25">
      <c r="A20" s="339" t="s">
        <v>960</v>
      </c>
      <c r="B20" s="341" t="s">
        <v>3565</v>
      </c>
      <c r="C20" s="329">
        <v>0</v>
      </c>
      <c r="D20" s="329">
        <v>0</v>
      </c>
      <c r="E20" s="329">
        <v>76</v>
      </c>
      <c r="F20" s="329">
        <v>72</v>
      </c>
      <c r="G20" s="329">
        <v>56</v>
      </c>
      <c r="H20" s="329">
        <v>74</v>
      </c>
      <c r="I20" s="329">
        <v>82</v>
      </c>
      <c r="J20" s="329">
        <v>0</v>
      </c>
      <c r="K20" s="329">
        <v>0</v>
      </c>
      <c r="L20" s="329">
        <v>0</v>
      </c>
      <c r="M20" s="329">
        <v>0</v>
      </c>
      <c r="N20" s="329">
        <v>0</v>
      </c>
      <c r="O20" s="329">
        <v>0</v>
      </c>
      <c r="P20" s="329">
        <v>0</v>
      </c>
      <c r="Q20" s="329">
        <v>0</v>
      </c>
      <c r="R20" s="330">
        <v>360</v>
      </c>
    </row>
    <row r="21" spans="1:18" ht="20.100000000000001" customHeight="1" x14ac:dyDescent="0.25">
      <c r="A21" s="339" t="s">
        <v>961</v>
      </c>
      <c r="B21" s="341" t="s">
        <v>3556</v>
      </c>
      <c r="C21" s="329">
        <v>0</v>
      </c>
      <c r="D21" s="329">
        <v>0</v>
      </c>
      <c r="E21" s="329">
        <v>103</v>
      </c>
      <c r="F21" s="329">
        <v>85</v>
      </c>
      <c r="G21" s="329">
        <v>98</v>
      </c>
      <c r="H21" s="329">
        <v>99</v>
      </c>
      <c r="I21" s="329">
        <v>86</v>
      </c>
      <c r="J21" s="329">
        <v>0</v>
      </c>
      <c r="K21" s="329">
        <v>0</v>
      </c>
      <c r="L21" s="329">
        <v>0</v>
      </c>
      <c r="M21" s="329">
        <v>0</v>
      </c>
      <c r="N21" s="329">
        <v>0</v>
      </c>
      <c r="O21" s="329">
        <v>0</v>
      </c>
      <c r="P21" s="329">
        <v>0</v>
      </c>
      <c r="Q21" s="329">
        <v>0</v>
      </c>
      <c r="R21" s="330">
        <v>471</v>
      </c>
    </row>
    <row r="22" spans="1:18" ht="20.100000000000001" customHeight="1" x14ac:dyDescent="0.25">
      <c r="A22" s="339" t="s">
        <v>963</v>
      </c>
      <c r="B22" s="341" t="s">
        <v>3556</v>
      </c>
      <c r="C22" s="329">
        <v>0</v>
      </c>
      <c r="D22" s="329">
        <v>0</v>
      </c>
      <c r="E22" s="329">
        <v>0</v>
      </c>
      <c r="F22" s="329">
        <v>0</v>
      </c>
      <c r="G22" s="329">
        <v>0</v>
      </c>
      <c r="H22" s="329">
        <v>0</v>
      </c>
      <c r="I22" s="329">
        <v>0</v>
      </c>
      <c r="J22" s="329">
        <v>0</v>
      </c>
      <c r="K22" s="329">
        <v>0</v>
      </c>
      <c r="L22" s="329">
        <v>0</v>
      </c>
      <c r="M22" s="329">
        <v>0</v>
      </c>
      <c r="N22" s="329">
        <v>465</v>
      </c>
      <c r="O22" s="329">
        <v>439</v>
      </c>
      <c r="P22" s="329">
        <v>457</v>
      </c>
      <c r="Q22" s="329">
        <v>418</v>
      </c>
      <c r="R22" s="330">
        <v>1779</v>
      </c>
    </row>
    <row r="23" spans="1:18" ht="20.100000000000001" customHeight="1" x14ac:dyDescent="0.25">
      <c r="A23" s="339" t="s">
        <v>2863</v>
      </c>
      <c r="B23" s="341" t="s">
        <v>3556</v>
      </c>
      <c r="C23" s="329">
        <v>0</v>
      </c>
      <c r="D23" s="329">
        <v>0</v>
      </c>
      <c r="E23" s="329">
        <v>0</v>
      </c>
      <c r="F23" s="329">
        <v>0</v>
      </c>
      <c r="G23" s="329">
        <v>0</v>
      </c>
      <c r="H23" s="329">
        <v>0</v>
      </c>
      <c r="I23" s="329">
        <v>0</v>
      </c>
      <c r="J23" s="329">
        <v>139</v>
      </c>
      <c r="K23" s="329">
        <v>119</v>
      </c>
      <c r="L23" s="329">
        <v>125</v>
      </c>
      <c r="M23" s="329">
        <v>96</v>
      </c>
      <c r="N23" s="329">
        <v>0</v>
      </c>
      <c r="O23" s="329">
        <v>0</v>
      </c>
      <c r="P23" s="329">
        <v>0</v>
      </c>
      <c r="Q23" s="329">
        <v>0</v>
      </c>
      <c r="R23" s="330">
        <v>479</v>
      </c>
    </row>
    <row r="24" spans="1:18" ht="20.100000000000001" customHeight="1" x14ac:dyDescent="0.25">
      <c r="A24" s="365" t="s">
        <v>964</v>
      </c>
      <c r="B24" s="341" t="s">
        <v>3556</v>
      </c>
      <c r="C24" s="331">
        <v>0</v>
      </c>
      <c r="D24" s="329">
        <v>0</v>
      </c>
      <c r="E24" s="329">
        <v>110</v>
      </c>
      <c r="F24" s="329">
        <v>127</v>
      </c>
      <c r="G24" s="329">
        <v>101</v>
      </c>
      <c r="H24" s="329">
        <v>122</v>
      </c>
      <c r="I24" s="329">
        <v>108</v>
      </c>
      <c r="J24" s="329">
        <v>0</v>
      </c>
      <c r="K24" s="329">
        <v>0</v>
      </c>
      <c r="L24" s="329">
        <v>0</v>
      </c>
      <c r="M24" s="329">
        <v>0</v>
      </c>
      <c r="N24" s="329">
        <v>0</v>
      </c>
      <c r="O24" s="329">
        <v>0</v>
      </c>
      <c r="P24" s="329">
        <v>0</v>
      </c>
      <c r="Q24" s="329">
        <v>0</v>
      </c>
      <c r="R24" s="330">
        <v>568</v>
      </c>
    </row>
    <row r="25" spans="1:18" ht="20.100000000000001" customHeight="1" x14ac:dyDescent="0.25">
      <c r="A25" s="335" t="s">
        <v>3035</v>
      </c>
      <c r="B25" s="343" t="s">
        <v>3145</v>
      </c>
      <c r="C25" s="309">
        <v>0</v>
      </c>
      <c r="D25" s="309">
        <v>0</v>
      </c>
      <c r="E25" s="309">
        <v>663</v>
      </c>
      <c r="F25" s="309">
        <v>665</v>
      </c>
      <c r="G25" s="309">
        <v>603</v>
      </c>
      <c r="H25" s="309">
        <v>689</v>
      </c>
      <c r="I25" s="309">
        <v>657</v>
      </c>
      <c r="J25" s="309">
        <v>699</v>
      </c>
      <c r="K25" s="309">
        <v>693</v>
      </c>
      <c r="L25" s="309">
        <v>644</v>
      </c>
      <c r="M25" s="309">
        <v>612</v>
      </c>
      <c r="N25" s="309">
        <v>672</v>
      </c>
      <c r="O25" s="309">
        <v>596</v>
      </c>
      <c r="P25" s="309">
        <v>612</v>
      </c>
      <c r="Q25" s="309">
        <v>548</v>
      </c>
      <c r="R25" s="309">
        <v>8353</v>
      </c>
    </row>
    <row r="26" spans="1:18" ht="20.100000000000001" customHeight="1" x14ac:dyDescent="0.25">
      <c r="A26" s="228" t="s">
        <v>3044</v>
      </c>
      <c r="B26" s="375"/>
      <c r="C26" s="363"/>
      <c r="D26" s="363"/>
      <c r="E26" s="363"/>
      <c r="F26" s="363"/>
      <c r="G26" s="363"/>
      <c r="H26" s="363"/>
      <c r="I26" s="363"/>
      <c r="J26" s="363"/>
      <c r="K26" s="363"/>
      <c r="L26" s="363"/>
      <c r="M26" s="363"/>
      <c r="N26" s="363"/>
      <c r="O26" s="363"/>
      <c r="P26" s="363"/>
      <c r="Q26" s="363"/>
      <c r="R26" s="363"/>
    </row>
    <row r="27" spans="1:18" x14ac:dyDescent="0.2">
      <c r="A27" s="350"/>
      <c r="B27" s="350"/>
      <c r="C27" s="350"/>
      <c r="D27" s="350"/>
      <c r="E27" s="350"/>
      <c r="F27" s="350"/>
      <c r="G27" s="350"/>
      <c r="H27" s="350"/>
      <c r="I27" s="350"/>
      <c r="J27" s="350"/>
      <c r="K27" s="350"/>
      <c r="L27" s="350"/>
      <c r="M27" s="350"/>
      <c r="N27" s="350"/>
      <c r="O27" s="350"/>
      <c r="P27" s="350"/>
      <c r="Q27" s="350"/>
      <c r="R27" s="351"/>
    </row>
    <row r="28" spans="1:18" x14ac:dyDescent="0.2">
      <c r="A28" s="350"/>
      <c r="B28" s="350"/>
      <c r="C28" s="350"/>
      <c r="D28" s="350"/>
      <c r="E28" s="350"/>
      <c r="F28" s="350"/>
      <c r="G28" s="350"/>
      <c r="H28" s="350"/>
      <c r="I28" s="350"/>
      <c r="J28" s="350"/>
      <c r="K28" s="350"/>
      <c r="L28" s="350"/>
      <c r="M28" s="350"/>
      <c r="N28" s="350"/>
      <c r="O28" s="350"/>
      <c r="P28" s="350"/>
      <c r="Q28" s="350"/>
      <c r="R28" s="351"/>
    </row>
    <row r="29" spans="1:18" x14ac:dyDescent="0.2">
      <c r="A29" s="350"/>
      <c r="B29" s="350"/>
      <c r="C29" s="350"/>
      <c r="D29" s="350"/>
      <c r="E29" s="350"/>
      <c r="F29" s="350"/>
      <c r="G29" s="350"/>
      <c r="H29" s="350"/>
      <c r="I29" s="350"/>
      <c r="J29" s="350"/>
      <c r="K29" s="350"/>
      <c r="L29" s="350"/>
      <c r="M29" s="350"/>
      <c r="N29" s="350"/>
      <c r="O29" s="350"/>
      <c r="P29" s="350"/>
      <c r="Q29" s="350"/>
      <c r="R29" s="351"/>
    </row>
    <row r="30" spans="1:18" x14ac:dyDescent="0.2">
      <c r="A30" s="350"/>
      <c r="B30" s="350"/>
      <c r="C30" s="350"/>
      <c r="D30" s="350"/>
      <c r="E30" s="350"/>
      <c r="F30" s="350"/>
      <c r="G30" s="350"/>
      <c r="H30" s="350"/>
      <c r="I30" s="350"/>
      <c r="J30" s="350"/>
      <c r="K30" s="350"/>
      <c r="L30" s="350"/>
      <c r="M30" s="350"/>
      <c r="N30" s="350"/>
      <c r="O30" s="350"/>
      <c r="P30" s="350"/>
      <c r="Q30" s="350"/>
      <c r="R30" s="351"/>
    </row>
    <row r="31" spans="1:18" x14ac:dyDescent="0.2">
      <c r="A31" s="350"/>
      <c r="B31" s="350"/>
      <c r="C31" s="350"/>
      <c r="D31" s="350"/>
      <c r="E31" s="350"/>
      <c r="F31" s="350"/>
      <c r="G31" s="350"/>
      <c r="H31" s="350"/>
      <c r="I31" s="350"/>
      <c r="J31" s="350"/>
      <c r="K31" s="350"/>
      <c r="L31" s="350"/>
      <c r="M31" s="350"/>
      <c r="N31" s="350"/>
      <c r="O31" s="350"/>
      <c r="P31" s="350"/>
      <c r="Q31" s="350"/>
      <c r="R31" s="351"/>
    </row>
    <row r="32" spans="1:18" x14ac:dyDescent="0.2">
      <c r="A32" s="350"/>
      <c r="B32" s="350"/>
      <c r="C32" s="350"/>
      <c r="D32" s="350"/>
      <c r="E32" s="350"/>
      <c r="F32" s="350"/>
      <c r="G32" s="350"/>
      <c r="H32" s="350"/>
      <c r="I32" s="350"/>
      <c r="J32" s="350"/>
      <c r="K32" s="350"/>
      <c r="L32" s="350"/>
      <c r="M32" s="350"/>
      <c r="N32" s="350"/>
      <c r="O32" s="350"/>
      <c r="P32" s="350"/>
      <c r="Q32" s="350"/>
      <c r="R32" s="351"/>
    </row>
    <row r="33" spans="1:18" x14ac:dyDescent="0.2">
      <c r="A33" s="350"/>
      <c r="B33" s="350"/>
      <c r="C33" s="350"/>
      <c r="D33" s="350"/>
      <c r="E33" s="350"/>
      <c r="F33" s="350"/>
      <c r="G33" s="350"/>
      <c r="H33" s="350"/>
      <c r="I33" s="350"/>
      <c r="J33" s="350"/>
      <c r="K33" s="350"/>
      <c r="L33" s="350"/>
      <c r="M33" s="350"/>
      <c r="N33" s="350"/>
      <c r="O33" s="350"/>
      <c r="P33" s="350"/>
      <c r="Q33" s="350"/>
      <c r="R33" s="351"/>
    </row>
    <row r="34" spans="1:18" x14ac:dyDescent="0.2">
      <c r="A34" s="350"/>
      <c r="B34" s="350"/>
      <c r="C34" s="350"/>
      <c r="D34" s="350"/>
      <c r="E34" s="350"/>
      <c r="F34" s="350"/>
      <c r="G34" s="350"/>
      <c r="H34" s="350"/>
      <c r="I34" s="350"/>
      <c r="J34" s="350"/>
      <c r="K34" s="350"/>
      <c r="L34" s="350"/>
      <c r="M34" s="350"/>
      <c r="N34" s="350"/>
      <c r="O34" s="350"/>
      <c r="P34" s="350"/>
      <c r="Q34" s="350"/>
      <c r="R34" s="351"/>
    </row>
    <row r="35" spans="1:18" x14ac:dyDescent="0.2">
      <c r="A35" s="350"/>
      <c r="B35" s="350"/>
      <c r="C35" s="350"/>
      <c r="D35" s="350"/>
      <c r="E35" s="350"/>
      <c r="F35" s="350"/>
      <c r="G35" s="350"/>
      <c r="H35" s="350"/>
      <c r="I35" s="350"/>
      <c r="J35" s="350"/>
      <c r="K35" s="350"/>
      <c r="L35" s="350"/>
      <c r="M35" s="350"/>
      <c r="N35" s="350"/>
      <c r="O35" s="350"/>
      <c r="P35" s="350"/>
      <c r="Q35" s="350"/>
      <c r="R35" s="351"/>
    </row>
    <row r="36" spans="1:18" x14ac:dyDescent="0.2">
      <c r="A36" s="350"/>
      <c r="B36" s="350"/>
      <c r="C36" s="350"/>
      <c r="D36" s="350"/>
      <c r="E36" s="350"/>
      <c r="F36" s="350"/>
      <c r="G36" s="350"/>
      <c r="H36" s="350"/>
      <c r="I36" s="350"/>
      <c r="J36" s="350"/>
      <c r="K36" s="350"/>
      <c r="L36" s="350"/>
      <c r="M36" s="350"/>
      <c r="N36" s="350"/>
      <c r="O36" s="350"/>
      <c r="P36" s="350"/>
      <c r="Q36" s="350"/>
      <c r="R36" s="351"/>
    </row>
    <row r="37" spans="1:18" x14ac:dyDescent="0.2">
      <c r="A37" s="350"/>
      <c r="B37" s="350"/>
      <c r="C37" s="350"/>
      <c r="D37" s="350"/>
      <c r="E37" s="350"/>
      <c r="F37" s="350"/>
      <c r="G37" s="350"/>
      <c r="H37" s="350"/>
      <c r="I37" s="350"/>
      <c r="J37" s="350"/>
      <c r="K37" s="350"/>
      <c r="L37" s="350"/>
      <c r="M37" s="350"/>
      <c r="N37" s="350"/>
      <c r="O37" s="350"/>
      <c r="P37" s="350"/>
      <c r="Q37" s="350"/>
      <c r="R37" s="351"/>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row r="97" spans="1:18" x14ac:dyDescent="0.2">
      <c r="A97" s="350"/>
      <c r="B97" s="350"/>
      <c r="C97" s="350"/>
      <c r="D97" s="350"/>
      <c r="E97" s="350"/>
      <c r="F97" s="350"/>
      <c r="G97" s="350"/>
      <c r="H97" s="350"/>
      <c r="I97" s="350"/>
      <c r="J97" s="350"/>
      <c r="K97" s="350"/>
      <c r="L97" s="350"/>
      <c r="M97" s="350"/>
      <c r="N97" s="350"/>
      <c r="O97" s="350"/>
      <c r="P97" s="350"/>
      <c r="Q97" s="350"/>
      <c r="R97" s="351"/>
    </row>
  </sheetData>
  <mergeCells count="3">
    <mergeCell ref="A4:R4"/>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Narrow,Regular"&amp;12- 13 -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115"/>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3748</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8.95" customHeight="1" x14ac:dyDescent="0.25">
      <c r="A6" s="339" t="s">
        <v>1919</v>
      </c>
      <c r="B6" s="341" t="s">
        <v>3749</v>
      </c>
      <c r="C6" s="329">
        <v>0</v>
      </c>
      <c r="D6" s="329">
        <v>0</v>
      </c>
      <c r="E6" s="329">
        <v>9</v>
      </c>
      <c r="F6" s="329">
        <v>13</v>
      </c>
      <c r="G6" s="329">
        <v>14</v>
      </c>
      <c r="H6" s="329">
        <v>14</v>
      </c>
      <c r="I6" s="329">
        <v>13</v>
      </c>
      <c r="J6" s="329">
        <v>10</v>
      </c>
      <c r="K6" s="329">
        <v>12</v>
      </c>
      <c r="L6" s="329">
        <v>11</v>
      </c>
      <c r="M6" s="329">
        <v>7</v>
      </c>
      <c r="N6" s="329">
        <v>0</v>
      </c>
      <c r="O6" s="329">
        <v>0</v>
      </c>
      <c r="P6" s="329">
        <v>0</v>
      </c>
      <c r="Q6" s="329">
        <v>0</v>
      </c>
      <c r="R6" s="330">
        <v>103</v>
      </c>
    </row>
    <row r="7" spans="1:20" ht="18.95" customHeight="1" x14ac:dyDescent="0.25">
      <c r="A7" s="339" t="s">
        <v>1920</v>
      </c>
      <c r="B7" s="341" t="s">
        <v>3750</v>
      </c>
      <c r="C7" s="329">
        <v>0</v>
      </c>
      <c r="D7" s="329">
        <v>0</v>
      </c>
      <c r="E7" s="329">
        <v>5</v>
      </c>
      <c r="F7" s="329">
        <v>6</v>
      </c>
      <c r="G7" s="329">
        <v>11</v>
      </c>
      <c r="H7" s="329">
        <v>9</v>
      </c>
      <c r="I7" s="329">
        <v>5</v>
      </c>
      <c r="J7" s="329">
        <v>11</v>
      </c>
      <c r="K7" s="329">
        <v>6</v>
      </c>
      <c r="L7" s="329">
        <v>8</v>
      </c>
      <c r="M7" s="329">
        <v>6</v>
      </c>
      <c r="N7" s="329">
        <v>0</v>
      </c>
      <c r="O7" s="329">
        <v>0</v>
      </c>
      <c r="P7" s="329">
        <v>0</v>
      </c>
      <c r="Q7" s="329">
        <v>0</v>
      </c>
      <c r="R7" s="330">
        <v>67</v>
      </c>
    </row>
    <row r="8" spans="1:20" ht="18.95" customHeight="1" x14ac:dyDescent="0.25">
      <c r="A8" s="339" t="s">
        <v>1921</v>
      </c>
      <c r="B8" s="341" t="s">
        <v>3751</v>
      </c>
      <c r="C8" s="329">
        <v>0</v>
      </c>
      <c r="D8" s="329">
        <v>0</v>
      </c>
      <c r="E8" s="329">
        <v>1</v>
      </c>
      <c r="F8" s="329">
        <v>3</v>
      </c>
      <c r="G8" s="329">
        <v>4</v>
      </c>
      <c r="H8" s="329">
        <v>4</v>
      </c>
      <c r="I8" s="329">
        <v>2</v>
      </c>
      <c r="J8" s="329">
        <v>2</v>
      </c>
      <c r="K8" s="329">
        <v>2</v>
      </c>
      <c r="L8" s="329">
        <v>2</v>
      </c>
      <c r="M8" s="329">
        <v>4</v>
      </c>
      <c r="N8" s="329">
        <v>2</v>
      </c>
      <c r="O8" s="329">
        <v>0</v>
      </c>
      <c r="P8" s="329">
        <v>1</v>
      </c>
      <c r="Q8" s="329">
        <v>2</v>
      </c>
      <c r="R8" s="330">
        <v>29</v>
      </c>
    </row>
    <row r="9" spans="1:20" ht="18.95" customHeight="1" x14ac:dyDescent="0.25">
      <c r="A9" s="339" t="s">
        <v>2864</v>
      </c>
      <c r="B9" s="341" t="s">
        <v>3582</v>
      </c>
      <c r="C9" s="329">
        <v>0</v>
      </c>
      <c r="D9" s="329">
        <v>0</v>
      </c>
      <c r="E9" s="329">
        <v>88</v>
      </c>
      <c r="F9" s="329">
        <v>80</v>
      </c>
      <c r="G9" s="329">
        <v>96</v>
      </c>
      <c r="H9" s="329">
        <v>97</v>
      </c>
      <c r="I9" s="329">
        <v>83</v>
      </c>
      <c r="J9" s="329">
        <v>0</v>
      </c>
      <c r="K9" s="329">
        <v>0</v>
      </c>
      <c r="L9" s="329">
        <v>0</v>
      </c>
      <c r="M9" s="329">
        <v>0</v>
      </c>
      <c r="N9" s="329">
        <v>0</v>
      </c>
      <c r="O9" s="329">
        <v>0</v>
      </c>
      <c r="P9" s="329">
        <v>0</v>
      </c>
      <c r="Q9" s="329">
        <v>0</v>
      </c>
      <c r="R9" s="330">
        <v>444</v>
      </c>
    </row>
    <row r="10" spans="1:20" ht="18.95" customHeight="1" x14ac:dyDescent="0.25">
      <c r="A10" s="339" t="s">
        <v>1922</v>
      </c>
      <c r="B10" s="341" t="s">
        <v>3752</v>
      </c>
      <c r="C10" s="329">
        <v>0</v>
      </c>
      <c r="D10" s="329">
        <v>0</v>
      </c>
      <c r="E10" s="329">
        <v>0</v>
      </c>
      <c r="F10" s="329">
        <v>0</v>
      </c>
      <c r="G10" s="329">
        <v>0</v>
      </c>
      <c r="H10" s="329">
        <v>0</v>
      </c>
      <c r="I10" s="329">
        <v>0</v>
      </c>
      <c r="J10" s="329">
        <v>14</v>
      </c>
      <c r="K10" s="329">
        <v>11</v>
      </c>
      <c r="L10" s="329">
        <v>18</v>
      </c>
      <c r="M10" s="329">
        <v>9</v>
      </c>
      <c r="N10" s="329">
        <v>0</v>
      </c>
      <c r="O10" s="329">
        <v>0</v>
      </c>
      <c r="P10" s="329">
        <v>0</v>
      </c>
      <c r="Q10" s="329">
        <v>0</v>
      </c>
      <c r="R10" s="330">
        <v>52</v>
      </c>
    </row>
    <row r="11" spans="1:20" ht="18.95" customHeight="1" x14ac:dyDescent="0.25">
      <c r="A11" s="339" t="s">
        <v>1923</v>
      </c>
      <c r="B11" s="341" t="s">
        <v>3753</v>
      </c>
      <c r="C11" s="329">
        <v>0</v>
      </c>
      <c r="D11" s="329">
        <v>0</v>
      </c>
      <c r="E11" s="329">
        <v>3</v>
      </c>
      <c r="F11" s="329">
        <v>3</v>
      </c>
      <c r="G11" s="329">
        <v>4</v>
      </c>
      <c r="H11" s="329">
        <v>0</v>
      </c>
      <c r="I11" s="329">
        <v>4</v>
      </c>
      <c r="J11" s="329">
        <v>1</v>
      </c>
      <c r="K11" s="329">
        <v>1</v>
      </c>
      <c r="L11" s="329">
        <v>1</v>
      </c>
      <c r="M11" s="329">
        <v>4</v>
      </c>
      <c r="N11" s="329">
        <v>1</v>
      </c>
      <c r="O11" s="329">
        <v>2</v>
      </c>
      <c r="P11" s="329">
        <v>0</v>
      </c>
      <c r="Q11" s="329">
        <v>8</v>
      </c>
      <c r="R11" s="330">
        <v>32</v>
      </c>
    </row>
    <row r="12" spans="1:20" ht="18.95" customHeight="1" x14ac:dyDescent="0.25">
      <c r="A12" s="339" t="s">
        <v>1924</v>
      </c>
      <c r="B12" s="341" t="s">
        <v>3754</v>
      </c>
      <c r="C12" s="329">
        <v>0</v>
      </c>
      <c r="D12" s="329">
        <v>0</v>
      </c>
      <c r="E12" s="329">
        <v>0</v>
      </c>
      <c r="F12" s="329">
        <v>1</v>
      </c>
      <c r="G12" s="329">
        <v>1</v>
      </c>
      <c r="H12" s="329">
        <v>1</v>
      </c>
      <c r="I12" s="329">
        <v>1</v>
      </c>
      <c r="J12" s="329">
        <v>1</v>
      </c>
      <c r="K12" s="329">
        <v>0</v>
      </c>
      <c r="L12" s="329">
        <v>1</v>
      </c>
      <c r="M12" s="329">
        <v>0</v>
      </c>
      <c r="N12" s="329">
        <v>1</v>
      </c>
      <c r="O12" s="329">
        <v>1</v>
      </c>
      <c r="P12" s="329">
        <v>1</v>
      </c>
      <c r="Q12" s="329">
        <v>1</v>
      </c>
      <c r="R12" s="330">
        <v>10</v>
      </c>
    </row>
    <row r="13" spans="1:20" ht="18.95" customHeight="1" x14ac:dyDescent="0.25">
      <c r="A13" s="339" t="s">
        <v>826</v>
      </c>
      <c r="B13" s="341" t="s">
        <v>3755</v>
      </c>
      <c r="C13" s="329">
        <v>0</v>
      </c>
      <c r="D13" s="329">
        <v>0</v>
      </c>
      <c r="E13" s="329">
        <v>0</v>
      </c>
      <c r="F13" s="329">
        <v>2</v>
      </c>
      <c r="G13" s="329">
        <v>3</v>
      </c>
      <c r="H13" s="329">
        <v>2</v>
      </c>
      <c r="I13" s="329">
        <v>1</v>
      </c>
      <c r="J13" s="329">
        <v>3</v>
      </c>
      <c r="K13" s="329">
        <v>2</v>
      </c>
      <c r="L13" s="329">
        <v>3</v>
      </c>
      <c r="M13" s="329">
        <v>2</v>
      </c>
      <c r="N13" s="329">
        <v>0</v>
      </c>
      <c r="O13" s="329">
        <v>3</v>
      </c>
      <c r="P13" s="329">
        <v>4</v>
      </c>
      <c r="Q13" s="329">
        <v>5</v>
      </c>
      <c r="R13" s="330">
        <v>30</v>
      </c>
    </row>
    <row r="14" spans="1:20" ht="18.95" customHeight="1" x14ac:dyDescent="0.25">
      <c r="A14" s="339" t="s">
        <v>3150</v>
      </c>
      <c r="B14" s="341" t="s">
        <v>3753</v>
      </c>
      <c r="C14" s="329">
        <v>0</v>
      </c>
      <c r="D14" s="329">
        <v>0</v>
      </c>
      <c r="E14" s="329">
        <v>3</v>
      </c>
      <c r="F14" s="329">
        <v>2</v>
      </c>
      <c r="G14" s="329">
        <v>1</v>
      </c>
      <c r="H14" s="329">
        <v>0</v>
      </c>
      <c r="I14" s="329">
        <v>2</v>
      </c>
      <c r="J14" s="329">
        <v>1</v>
      </c>
      <c r="K14" s="329">
        <v>1</v>
      </c>
      <c r="L14" s="329">
        <v>1</v>
      </c>
      <c r="M14" s="329">
        <v>2</v>
      </c>
      <c r="N14" s="329">
        <v>0</v>
      </c>
      <c r="O14" s="329">
        <v>2</v>
      </c>
      <c r="P14" s="329">
        <v>1</v>
      </c>
      <c r="Q14" s="329">
        <v>7</v>
      </c>
      <c r="R14" s="330">
        <v>23</v>
      </c>
    </row>
    <row r="15" spans="1:20" ht="18.95" customHeight="1" x14ac:dyDescent="0.25">
      <c r="A15" s="339" t="s">
        <v>827</v>
      </c>
      <c r="B15" s="341" t="s">
        <v>3756</v>
      </c>
      <c r="C15" s="329">
        <v>0</v>
      </c>
      <c r="D15" s="329">
        <v>0</v>
      </c>
      <c r="E15" s="329">
        <v>5</v>
      </c>
      <c r="F15" s="329">
        <v>3</v>
      </c>
      <c r="G15" s="329">
        <v>1</v>
      </c>
      <c r="H15" s="329">
        <v>3</v>
      </c>
      <c r="I15" s="329">
        <v>5</v>
      </c>
      <c r="J15" s="329">
        <v>0</v>
      </c>
      <c r="K15" s="329">
        <v>5</v>
      </c>
      <c r="L15" s="329">
        <v>2</v>
      </c>
      <c r="M15" s="329">
        <v>1</v>
      </c>
      <c r="N15" s="329">
        <v>1</v>
      </c>
      <c r="O15" s="329">
        <v>2</v>
      </c>
      <c r="P15" s="329">
        <v>1</v>
      </c>
      <c r="Q15" s="329">
        <v>2</v>
      </c>
      <c r="R15" s="330">
        <v>31</v>
      </c>
    </row>
    <row r="16" spans="1:20" ht="18.95" customHeight="1" x14ac:dyDescent="0.25">
      <c r="A16" s="383" t="s">
        <v>828</v>
      </c>
      <c r="B16" s="341" t="s">
        <v>3757</v>
      </c>
      <c r="C16" s="384">
        <v>0</v>
      </c>
      <c r="D16" s="384">
        <v>0</v>
      </c>
      <c r="E16" s="384">
        <v>2</v>
      </c>
      <c r="F16" s="384">
        <v>3</v>
      </c>
      <c r="G16" s="384">
        <v>0</v>
      </c>
      <c r="H16" s="384">
        <v>3</v>
      </c>
      <c r="I16" s="384">
        <v>0</v>
      </c>
      <c r="J16" s="384">
        <v>1</v>
      </c>
      <c r="K16" s="384">
        <v>0</v>
      </c>
      <c r="L16" s="384">
        <v>1</v>
      </c>
      <c r="M16" s="384">
        <v>0</v>
      </c>
      <c r="N16" s="384">
        <v>0</v>
      </c>
      <c r="O16" s="384">
        <v>2</v>
      </c>
      <c r="P16" s="384">
        <v>1</v>
      </c>
      <c r="Q16" s="384">
        <v>0</v>
      </c>
      <c r="R16" s="385">
        <v>13</v>
      </c>
    </row>
    <row r="17" spans="1:19" ht="18.95" customHeight="1" x14ac:dyDescent="0.25">
      <c r="A17" s="386" t="s">
        <v>829</v>
      </c>
      <c r="B17" s="341" t="s">
        <v>3754</v>
      </c>
      <c r="C17" s="387">
        <v>0</v>
      </c>
      <c r="D17" s="387">
        <v>0</v>
      </c>
      <c r="E17" s="387">
        <v>2</v>
      </c>
      <c r="F17" s="387">
        <v>4</v>
      </c>
      <c r="G17" s="387">
        <v>4</v>
      </c>
      <c r="H17" s="387">
        <v>4</v>
      </c>
      <c r="I17" s="387">
        <v>1</v>
      </c>
      <c r="J17" s="387">
        <v>2</v>
      </c>
      <c r="K17" s="387">
        <v>2</v>
      </c>
      <c r="L17" s="387">
        <v>3</v>
      </c>
      <c r="M17" s="387">
        <v>1</v>
      </c>
      <c r="N17" s="387">
        <v>1</v>
      </c>
      <c r="O17" s="387">
        <v>3</v>
      </c>
      <c r="P17" s="387">
        <v>1</v>
      </c>
      <c r="Q17" s="387">
        <v>2</v>
      </c>
      <c r="R17" s="388">
        <v>30</v>
      </c>
    </row>
    <row r="18" spans="1:19" ht="18.95" customHeight="1" x14ac:dyDescent="0.25">
      <c r="A18" s="339" t="s">
        <v>831</v>
      </c>
      <c r="B18" s="341" t="s">
        <v>3758</v>
      </c>
      <c r="C18" s="329">
        <v>0</v>
      </c>
      <c r="D18" s="329">
        <v>0</v>
      </c>
      <c r="E18" s="329">
        <v>4</v>
      </c>
      <c r="F18" s="329">
        <v>4</v>
      </c>
      <c r="G18" s="329">
        <v>2</v>
      </c>
      <c r="H18" s="329">
        <v>2</v>
      </c>
      <c r="I18" s="329">
        <v>3</v>
      </c>
      <c r="J18" s="329">
        <v>5</v>
      </c>
      <c r="K18" s="329">
        <v>3</v>
      </c>
      <c r="L18" s="329">
        <v>3</v>
      </c>
      <c r="M18" s="329">
        <v>3</v>
      </c>
      <c r="N18" s="329">
        <v>5</v>
      </c>
      <c r="O18" s="329">
        <v>3</v>
      </c>
      <c r="P18" s="329">
        <v>4</v>
      </c>
      <c r="Q18" s="329">
        <v>4</v>
      </c>
      <c r="R18" s="330">
        <v>45</v>
      </c>
    </row>
    <row r="19" spans="1:19" ht="18.95" customHeight="1" x14ac:dyDescent="0.25">
      <c r="A19" s="353" t="s">
        <v>889</v>
      </c>
      <c r="B19" s="391" t="s">
        <v>3759</v>
      </c>
      <c r="C19" s="355">
        <v>0</v>
      </c>
      <c r="D19" s="355">
        <v>0</v>
      </c>
      <c r="E19" s="355">
        <v>6</v>
      </c>
      <c r="F19" s="355">
        <v>16</v>
      </c>
      <c r="G19" s="355">
        <v>5</v>
      </c>
      <c r="H19" s="355">
        <v>14</v>
      </c>
      <c r="I19" s="355">
        <v>8</v>
      </c>
      <c r="J19" s="355">
        <v>0</v>
      </c>
      <c r="K19" s="355">
        <v>0</v>
      </c>
      <c r="L19" s="355">
        <v>0</v>
      </c>
      <c r="M19" s="355">
        <v>0</v>
      </c>
      <c r="N19" s="355">
        <v>0</v>
      </c>
      <c r="O19" s="355">
        <v>0</v>
      </c>
      <c r="P19" s="355">
        <v>0</v>
      </c>
      <c r="Q19" s="355">
        <v>0</v>
      </c>
      <c r="R19" s="356">
        <v>49</v>
      </c>
    </row>
    <row r="20" spans="1:19" ht="18.95" customHeight="1" x14ac:dyDescent="0.25">
      <c r="A20" s="339" t="s">
        <v>1315</v>
      </c>
      <c r="B20" s="341" t="s">
        <v>3582</v>
      </c>
      <c r="C20" s="329">
        <v>0</v>
      </c>
      <c r="D20" s="329">
        <v>0</v>
      </c>
      <c r="E20" s="329">
        <v>0</v>
      </c>
      <c r="F20" s="329">
        <v>0</v>
      </c>
      <c r="G20" s="329">
        <v>0</v>
      </c>
      <c r="H20" s="329">
        <v>0</v>
      </c>
      <c r="I20" s="329">
        <v>0</v>
      </c>
      <c r="J20" s="329">
        <v>103</v>
      </c>
      <c r="K20" s="329">
        <v>104</v>
      </c>
      <c r="L20" s="329">
        <v>73</v>
      </c>
      <c r="M20" s="329">
        <v>82</v>
      </c>
      <c r="N20" s="329">
        <v>0</v>
      </c>
      <c r="O20" s="329">
        <v>0</v>
      </c>
      <c r="P20" s="329">
        <v>0</v>
      </c>
      <c r="Q20" s="329">
        <v>0</v>
      </c>
      <c r="R20" s="330">
        <v>362</v>
      </c>
    </row>
    <row r="21" spans="1:19" ht="18.95" customHeight="1" x14ac:dyDescent="0.25">
      <c r="A21" s="353" t="s">
        <v>1316</v>
      </c>
      <c r="B21" s="341" t="s">
        <v>3582</v>
      </c>
      <c r="C21" s="355">
        <v>0</v>
      </c>
      <c r="D21" s="355">
        <v>0</v>
      </c>
      <c r="E21" s="355">
        <v>0</v>
      </c>
      <c r="F21" s="355">
        <v>0</v>
      </c>
      <c r="G21" s="355">
        <v>0</v>
      </c>
      <c r="H21" s="355">
        <v>0</v>
      </c>
      <c r="I21" s="355">
        <v>0</v>
      </c>
      <c r="J21" s="355">
        <v>0</v>
      </c>
      <c r="K21" s="355">
        <v>0</v>
      </c>
      <c r="L21" s="355">
        <v>0</v>
      </c>
      <c r="M21" s="355">
        <v>0</v>
      </c>
      <c r="N21" s="355">
        <v>133</v>
      </c>
      <c r="O21" s="355">
        <v>128</v>
      </c>
      <c r="P21" s="355">
        <v>122</v>
      </c>
      <c r="Q21" s="355">
        <v>131</v>
      </c>
      <c r="R21" s="356">
        <v>514</v>
      </c>
    </row>
    <row r="22" spans="1:19" ht="18.95" customHeight="1" x14ac:dyDescent="0.25">
      <c r="A22" s="339" t="s">
        <v>1317</v>
      </c>
      <c r="B22" s="341" t="s">
        <v>3760</v>
      </c>
      <c r="C22" s="329">
        <v>0</v>
      </c>
      <c r="D22" s="329">
        <v>0</v>
      </c>
      <c r="E22" s="329">
        <v>24</v>
      </c>
      <c r="F22" s="329">
        <v>16</v>
      </c>
      <c r="G22" s="329">
        <v>21</v>
      </c>
      <c r="H22" s="329">
        <v>24</v>
      </c>
      <c r="I22" s="329">
        <v>26</v>
      </c>
      <c r="J22" s="329">
        <v>29</v>
      </c>
      <c r="K22" s="329">
        <v>14</v>
      </c>
      <c r="L22" s="329">
        <v>26</v>
      </c>
      <c r="M22" s="329">
        <v>13</v>
      </c>
      <c r="N22" s="329">
        <v>0</v>
      </c>
      <c r="O22" s="329">
        <v>0</v>
      </c>
      <c r="P22" s="329">
        <v>0</v>
      </c>
      <c r="Q22" s="329">
        <v>0</v>
      </c>
      <c r="R22" s="330">
        <v>193</v>
      </c>
    </row>
    <row r="23" spans="1:19" ht="18.95" customHeight="1" x14ac:dyDescent="0.25">
      <c r="A23" s="339" t="s">
        <v>1318</v>
      </c>
      <c r="B23" s="341" t="s">
        <v>3761</v>
      </c>
      <c r="C23" s="329">
        <v>0</v>
      </c>
      <c r="D23" s="329">
        <v>0</v>
      </c>
      <c r="E23" s="329">
        <v>0</v>
      </c>
      <c r="F23" s="329">
        <v>0</v>
      </c>
      <c r="G23" s="329">
        <v>0</v>
      </c>
      <c r="H23" s="329">
        <v>0</v>
      </c>
      <c r="I23" s="329">
        <v>0</v>
      </c>
      <c r="J23" s="329">
        <v>0</v>
      </c>
      <c r="K23" s="329">
        <v>0</v>
      </c>
      <c r="L23" s="329">
        <v>39</v>
      </c>
      <c r="M23" s="329">
        <v>35</v>
      </c>
      <c r="N23" s="329">
        <v>37</v>
      </c>
      <c r="O23" s="329">
        <v>40</v>
      </c>
      <c r="P23" s="329">
        <v>27</v>
      </c>
      <c r="Q23" s="329">
        <v>41</v>
      </c>
      <c r="R23" s="330">
        <v>219</v>
      </c>
    </row>
    <row r="24" spans="1:19" ht="18.95" customHeight="1" x14ac:dyDescent="0.25">
      <c r="A24" s="339" t="s">
        <v>1319</v>
      </c>
      <c r="B24" s="341" t="s">
        <v>3761</v>
      </c>
      <c r="C24" s="329">
        <v>0</v>
      </c>
      <c r="D24" s="329">
        <v>0</v>
      </c>
      <c r="E24" s="329">
        <v>30</v>
      </c>
      <c r="F24" s="329">
        <v>27</v>
      </c>
      <c r="G24" s="329">
        <v>37</v>
      </c>
      <c r="H24" s="329">
        <v>29</v>
      </c>
      <c r="I24" s="329">
        <v>42</v>
      </c>
      <c r="J24" s="329">
        <v>48</v>
      </c>
      <c r="K24" s="329">
        <v>39</v>
      </c>
      <c r="L24" s="329">
        <v>0</v>
      </c>
      <c r="M24" s="329">
        <v>0</v>
      </c>
      <c r="N24" s="329">
        <v>0</v>
      </c>
      <c r="O24" s="329">
        <v>0</v>
      </c>
      <c r="P24" s="329">
        <v>0</v>
      </c>
      <c r="Q24" s="329">
        <v>0</v>
      </c>
      <c r="R24" s="330">
        <v>252</v>
      </c>
    </row>
    <row r="25" spans="1:19" ht="18.95" customHeight="1" x14ac:dyDescent="0.25">
      <c r="A25" s="339" t="s">
        <v>1320</v>
      </c>
      <c r="B25" s="341" t="s">
        <v>3762</v>
      </c>
      <c r="C25" s="329">
        <v>0</v>
      </c>
      <c r="D25" s="329">
        <v>0</v>
      </c>
      <c r="E25" s="329">
        <v>0</v>
      </c>
      <c r="F25" s="329">
        <v>0</v>
      </c>
      <c r="G25" s="329">
        <v>0</v>
      </c>
      <c r="H25" s="329">
        <v>0</v>
      </c>
      <c r="I25" s="329">
        <v>0</v>
      </c>
      <c r="J25" s="329">
        <v>0</v>
      </c>
      <c r="K25" s="329">
        <v>0</v>
      </c>
      <c r="L25" s="329">
        <v>0</v>
      </c>
      <c r="M25" s="329">
        <v>0</v>
      </c>
      <c r="N25" s="329">
        <v>35</v>
      </c>
      <c r="O25" s="329">
        <v>33</v>
      </c>
      <c r="P25" s="329">
        <v>39</v>
      </c>
      <c r="Q25" s="329">
        <v>35</v>
      </c>
      <c r="R25" s="330">
        <v>142</v>
      </c>
    </row>
    <row r="26" spans="1:19" ht="18.95" customHeight="1" x14ac:dyDescent="0.25">
      <c r="A26" s="339" t="s">
        <v>1321</v>
      </c>
      <c r="B26" s="341" t="s">
        <v>3762</v>
      </c>
      <c r="C26" s="329">
        <v>0</v>
      </c>
      <c r="D26" s="329">
        <v>0</v>
      </c>
      <c r="E26" s="329">
        <v>18</v>
      </c>
      <c r="F26" s="329">
        <v>17</v>
      </c>
      <c r="G26" s="329">
        <v>16</v>
      </c>
      <c r="H26" s="329">
        <v>20</v>
      </c>
      <c r="I26" s="329">
        <v>20</v>
      </c>
      <c r="J26" s="329">
        <v>23</v>
      </c>
      <c r="K26" s="329">
        <v>19</v>
      </c>
      <c r="L26" s="329">
        <v>22</v>
      </c>
      <c r="M26" s="329">
        <v>22</v>
      </c>
      <c r="N26" s="329">
        <v>0</v>
      </c>
      <c r="O26" s="329">
        <v>0</v>
      </c>
      <c r="P26" s="329">
        <v>0</v>
      </c>
      <c r="Q26" s="329">
        <v>0</v>
      </c>
      <c r="R26" s="330">
        <v>177</v>
      </c>
    </row>
    <row r="27" spans="1:19" ht="18.95" customHeight="1" x14ac:dyDescent="0.25">
      <c r="A27" s="365" t="s">
        <v>1322</v>
      </c>
      <c r="B27" s="341" t="s">
        <v>3763</v>
      </c>
      <c r="C27" s="331">
        <v>0</v>
      </c>
      <c r="D27" s="329">
        <v>0</v>
      </c>
      <c r="E27" s="329">
        <v>12</v>
      </c>
      <c r="F27" s="329">
        <v>19</v>
      </c>
      <c r="G27" s="329">
        <v>19</v>
      </c>
      <c r="H27" s="329">
        <v>13</v>
      </c>
      <c r="I27" s="329">
        <v>8</v>
      </c>
      <c r="J27" s="329">
        <v>12</v>
      </c>
      <c r="K27" s="329">
        <v>9</v>
      </c>
      <c r="L27" s="329">
        <v>10</v>
      </c>
      <c r="M27" s="329">
        <v>12</v>
      </c>
      <c r="N27" s="329">
        <v>0</v>
      </c>
      <c r="O27" s="329">
        <v>0</v>
      </c>
      <c r="P27" s="329">
        <v>0</v>
      </c>
      <c r="Q27" s="329">
        <v>0</v>
      </c>
      <c r="R27" s="330">
        <v>114</v>
      </c>
    </row>
    <row r="28" spans="1:19" ht="20.100000000000001" customHeight="1" x14ac:dyDescent="0.25">
      <c r="A28" s="335" t="s">
        <v>3035</v>
      </c>
      <c r="B28" s="343" t="s">
        <v>3038</v>
      </c>
      <c r="C28" s="309">
        <v>0</v>
      </c>
      <c r="D28" s="309">
        <v>0</v>
      </c>
      <c r="E28" s="309">
        <v>212</v>
      </c>
      <c r="F28" s="309">
        <v>219</v>
      </c>
      <c r="G28" s="309">
        <v>239</v>
      </c>
      <c r="H28" s="309">
        <v>239</v>
      </c>
      <c r="I28" s="309">
        <v>224</v>
      </c>
      <c r="J28" s="309">
        <v>266</v>
      </c>
      <c r="K28" s="309">
        <v>230</v>
      </c>
      <c r="L28" s="309">
        <v>224</v>
      </c>
      <c r="M28" s="309">
        <v>203</v>
      </c>
      <c r="N28" s="309">
        <v>216</v>
      </c>
      <c r="O28" s="309">
        <v>219</v>
      </c>
      <c r="P28" s="309">
        <v>202</v>
      </c>
      <c r="Q28" s="309">
        <v>238</v>
      </c>
      <c r="R28" s="309">
        <v>2931</v>
      </c>
    </row>
    <row r="29" spans="1:19" ht="15" customHeight="1" x14ac:dyDescent="0.25">
      <c r="A29" s="371"/>
      <c r="B29" s="305"/>
      <c r="C29" s="390"/>
      <c r="D29" s="390"/>
      <c r="E29" s="390"/>
      <c r="F29" s="390"/>
      <c r="G29" s="390"/>
      <c r="H29" s="390"/>
      <c r="I29" s="390"/>
      <c r="J29" s="390"/>
      <c r="K29" s="390"/>
      <c r="L29" s="390"/>
      <c r="M29" s="390"/>
      <c r="N29" s="390"/>
      <c r="O29" s="390"/>
      <c r="P29" s="390"/>
      <c r="Q29" s="390"/>
      <c r="R29" s="364"/>
      <c r="S29" s="25"/>
    </row>
    <row r="30" spans="1:19" ht="20.100000000000001" customHeight="1" x14ac:dyDescent="0.2">
      <c r="A30" s="781" t="s">
        <v>3764</v>
      </c>
      <c r="B30" s="782"/>
      <c r="C30" s="782"/>
      <c r="D30" s="782"/>
      <c r="E30" s="782"/>
      <c r="F30" s="782"/>
      <c r="G30" s="782"/>
      <c r="H30" s="782"/>
      <c r="I30" s="782"/>
      <c r="J30" s="782"/>
      <c r="K30" s="782"/>
      <c r="L30" s="782"/>
      <c r="M30" s="782"/>
      <c r="N30" s="782"/>
      <c r="O30" s="782"/>
      <c r="P30" s="782"/>
      <c r="Q30" s="782"/>
      <c r="R30" s="783"/>
    </row>
    <row r="31" spans="1:19" ht="24.95" customHeight="1" x14ac:dyDescent="0.25">
      <c r="A31" s="335" t="s">
        <v>3030</v>
      </c>
      <c r="B31" s="335" t="s">
        <v>3031</v>
      </c>
      <c r="C31" s="336" t="s">
        <v>3032</v>
      </c>
      <c r="D31" s="337" t="s">
        <v>3012</v>
      </c>
      <c r="E31" s="337" t="s">
        <v>3013</v>
      </c>
      <c r="F31" s="338" t="s">
        <v>273</v>
      </c>
      <c r="G31" s="338" t="s">
        <v>274</v>
      </c>
      <c r="H31" s="338" t="s">
        <v>275</v>
      </c>
      <c r="I31" s="338" t="s">
        <v>276</v>
      </c>
      <c r="J31" s="338" t="s">
        <v>270</v>
      </c>
      <c r="K31" s="338" t="s">
        <v>271</v>
      </c>
      <c r="L31" s="338" t="s">
        <v>272</v>
      </c>
      <c r="M31" s="338" t="s">
        <v>901</v>
      </c>
      <c r="N31" s="338" t="s">
        <v>902</v>
      </c>
      <c r="O31" s="338" t="s">
        <v>903</v>
      </c>
      <c r="P31" s="338" t="s">
        <v>2166</v>
      </c>
      <c r="Q31" s="338" t="s">
        <v>904</v>
      </c>
      <c r="R31" s="309" t="s">
        <v>292</v>
      </c>
    </row>
    <row r="32" spans="1:19" ht="18.95" customHeight="1" x14ac:dyDescent="0.25">
      <c r="A32" s="339" t="s">
        <v>2350</v>
      </c>
      <c r="B32" s="341" t="s">
        <v>3765</v>
      </c>
      <c r="C32" s="329">
        <v>0</v>
      </c>
      <c r="D32" s="329">
        <v>0</v>
      </c>
      <c r="E32" s="329">
        <v>49</v>
      </c>
      <c r="F32" s="329">
        <v>63</v>
      </c>
      <c r="G32" s="329">
        <v>66</v>
      </c>
      <c r="H32" s="329">
        <v>52</v>
      </c>
      <c r="I32" s="329">
        <v>55</v>
      </c>
      <c r="J32" s="329">
        <v>66</v>
      </c>
      <c r="K32" s="329">
        <v>0</v>
      </c>
      <c r="L32" s="329">
        <v>0</v>
      </c>
      <c r="M32" s="329">
        <v>0</v>
      </c>
      <c r="N32" s="329">
        <v>0</v>
      </c>
      <c r="O32" s="329">
        <v>0</v>
      </c>
      <c r="P32" s="329">
        <v>0</v>
      </c>
      <c r="Q32" s="329">
        <v>0</v>
      </c>
      <c r="R32" s="330">
        <v>351</v>
      </c>
    </row>
    <row r="33" spans="1:18" ht="18.95" customHeight="1" x14ac:dyDescent="0.25">
      <c r="A33" s="339" t="s">
        <v>2865</v>
      </c>
      <c r="B33" s="341" t="s">
        <v>3765</v>
      </c>
      <c r="C33" s="329">
        <v>0</v>
      </c>
      <c r="D33" s="329">
        <v>0</v>
      </c>
      <c r="E33" s="329">
        <v>56</v>
      </c>
      <c r="F33" s="329">
        <v>56</v>
      </c>
      <c r="G33" s="329">
        <v>62</v>
      </c>
      <c r="H33" s="329">
        <v>59</v>
      </c>
      <c r="I33" s="329">
        <v>53</v>
      </c>
      <c r="J33" s="329">
        <v>60</v>
      </c>
      <c r="K33" s="329">
        <v>0</v>
      </c>
      <c r="L33" s="329">
        <v>0</v>
      </c>
      <c r="M33" s="329">
        <v>0</v>
      </c>
      <c r="N33" s="329">
        <v>0</v>
      </c>
      <c r="O33" s="329">
        <v>0</v>
      </c>
      <c r="P33" s="329">
        <v>0</v>
      </c>
      <c r="Q33" s="329">
        <v>0</v>
      </c>
      <c r="R33" s="330">
        <v>346</v>
      </c>
    </row>
    <row r="34" spans="1:18" ht="18.95" customHeight="1" x14ac:dyDescent="0.25">
      <c r="A34" s="339" t="s">
        <v>1324</v>
      </c>
      <c r="B34" s="341" t="s">
        <v>3765</v>
      </c>
      <c r="C34" s="329">
        <v>0</v>
      </c>
      <c r="D34" s="329">
        <v>0</v>
      </c>
      <c r="E34" s="329">
        <v>0</v>
      </c>
      <c r="F34" s="329">
        <v>0</v>
      </c>
      <c r="G34" s="329">
        <v>0</v>
      </c>
      <c r="H34" s="329">
        <v>0</v>
      </c>
      <c r="I34" s="329">
        <v>0</v>
      </c>
      <c r="J34" s="329">
        <v>0</v>
      </c>
      <c r="K34" s="329">
        <v>0</v>
      </c>
      <c r="L34" s="329">
        <v>0</v>
      </c>
      <c r="M34" s="329">
        <v>0</v>
      </c>
      <c r="N34" s="329">
        <v>119</v>
      </c>
      <c r="O34" s="329">
        <v>98</v>
      </c>
      <c r="P34" s="329">
        <v>80</v>
      </c>
      <c r="Q34" s="329">
        <v>112</v>
      </c>
      <c r="R34" s="330">
        <v>409</v>
      </c>
    </row>
    <row r="35" spans="1:18" ht="18.95" customHeight="1" x14ac:dyDescent="0.25">
      <c r="A35" s="339" t="s">
        <v>2123</v>
      </c>
      <c r="B35" s="341" t="s">
        <v>3765</v>
      </c>
      <c r="C35" s="329">
        <v>0</v>
      </c>
      <c r="D35" s="329">
        <v>0</v>
      </c>
      <c r="E35" s="329">
        <v>0</v>
      </c>
      <c r="F35" s="329">
        <v>0</v>
      </c>
      <c r="G35" s="329">
        <v>0</v>
      </c>
      <c r="H35" s="329">
        <v>0</v>
      </c>
      <c r="I35" s="329">
        <v>0</v>
      </c>
      <c r="J35" s="329">
        <v>0</v>
      </c>
      <c r="K35" s="329">
        <v>0</v>
      </c>
      <c r="L35" s="329">
        <v>3</v>
      </c>
      <c r="M35" s="329">
        <v>5</v>
      </c>
      <c r="N35" s="329">
        <v>41</v>
      </c>
      <c r="O35" s="329">
        <v>22</v>
      </c>
      <c r="P35" s="329">
        <v>10</v>
      </c>
      <c r="Q35" s="329">
        <v>3</v>
      </c>
      <c r="R35" s="330">
        <v>84</v>
      </c>
    </row>
    <row r="36" spans="1:18" ht="18.95" customHeight="1" x14ac:dyDescent="0.25">
      <c r="A36" s="365" t="s">
        <v>1325</v>
      </c>
      <c r="B36" s="341" t="s">
        <v>3765</v>
      </c>
      <c r="C36" s="331">
        <v>0</v>
      </c>
      <c r="D36" s="329">
        <v>0</v>
      </c>
      <c r="E36" s="329">
        <v>0</v>
      </c>
      <c r="F36" s="329">
        <v>0</v>
      </c>
      <c r="G36" s="329">
        <v>0</v>
      </c>
      <c r="H36" s="329">
        <v>0</v>
      </c>
      <c r="I36" s="329">
        <v>0</v>
      </c>
      <c r="J36" s="329">
        <v>0</v>
      </c>
      <c r="K36" s="329">
        <v>101</v>
      </c>
      <c r="L36" s="329">
        <v>131</v>
      </c>
      <c r="M36" s="329">
        <v>96</v>
      </c>
      <c r="N36" s="329">
        <v>0</v>
      </c>
      <c r="O36" s="329">
        <v>0</v>
      </c>
      <c r="P36" s="329">
        <v>0</v>
      </c>
      <c r="Q36" s="329">
        <v>0</v>
      </c>
      <c r="R36" s="330">
        <v>328</v>
      </c>
    </row>
    <row r="37" spans="1:18" ht="20.100000000000001" customHeight="1" x14ac:dyDescent="0.25">
      <c r="A37" s="335" t="s">
        <v>3035</v>
      </c>
      <c r="B37" s="343" t="s">
        <v>3047</v>
      </c>
      <c r="C37" s="309">
        <v>0</v>
      </c>
      <c r="D37" s="309">
        <v>0</v>
      </c>
      <c r="E37" s="309">
        <v>105</v>
      </c>
      <c r="F37" s="309">
        <v>119</v>
      </c>
      <c r="G37" s="309">
        <v>128</v>
      </c>
      <c r="H37" s="309">
        <v>111</v>
      </c>
      <c r="I37" s="309">
        <v>108</v>
      </c>
      <c r="J37" s="309">
        <v>126</v>
      </c>
      <c r="K37" s="309">
        <v>101</v>
      </c>
      <c r="L37" s="309">
        <v>134</v>
      </c>
      <c r="M37" s="309">
        <v>101</v>
      </c>
      <c r="N37" s="309">
        <v>160</v>
      </c>
      <c r="O37" s="309">
        <v>120</v>
      </c>
      <c r="P37" s="309">
        <v>90</v>
      </c>
      <c r="Q37" s="309">
        <v>115</v>
      </c>
      <c r="R37" s="309">
        <v>1518</v>
      </c>
    </row>
    <row r="38" spans="1:18" ht="20.100000000000001" customHeight="1" x14ac:dyDescent="0.25">
      <c r="A38" s="228" t="s">
        <v>3044</v>
      </c>
      <c r="B38" s="375"/>
      <c r="C38" s="363"/>
      <c r="D38" s="363"/>
      <c r="E38" s="363"/>
      <c r="F38" s="363"/>
      <c r="G38" s="363"/>
      <c r="H38" s="363"/>
      <c r="I38" s="363"/>
      <c r="J38" s="363"/>
      <c r="K38" s="363"/>
      <c r="L38" s="363"/>
      <c r="M38" s="363"/>
      <c r="N38" s="363"/>
      <c r="O38" s="363"/>
      <c r="P38" s="363"/>
      <c r="Q38" s="363"/>
      <c r="R38" s="363"/>
    </row>
    <row r="39" spans="1:18" ht="20.100000000000001" customHeight="1" x14ac:dyDescent="0.2">
      <c r="A39" s="372"/>
      <c r="B39" s="372"/>
      <c r="C39" s="372"/>
      <c r="D39" s="372"/>
      <c r="E39" s="372"/>
      <c r="F39" s="372"/>
      <c r="G39" s="372"/>
      <c r="H39" s="372"/>
      <c r="I39" s="372"/>
      <c r="J39" s="372"/>
      <c r="K39" s="372"/>
      <c r="L39" s="372"/>
      <c r="M39" s="372"/>
      <c r="N39" s="372"/>
      <c r="O39" s="372"/>
      <c r="P39" s="372"/>
      <c r="Q39" s="372"/>
      <c r="R39" s="373"/>
    </row>
    <row r="40" spans="1:18" ht="20.100000000000001" customHeight="1" x14ac:dyDescent="0.2">
      <c r="A40" s="372"/>
      <c r="B40" s="372"/>
      <c r="C40" s="372"/>
      <c r="D40" s="372"/>
      <c r="E40" s="372"/>
      <c r="F40" s="372"/>
      <c r="G40" s="372"/>
      <c r="H40" s="372"/>
      <c r="I40" s="372"/>
      <c r="J40" s="372"/>
      <c r="K40" s="372"/>
      <c r="L40" s="372"/>
      <c r="M40" s="372"/>
      <c r="N40" s="372"/>
      <c r="O40" s="372"/>
      <c r="P40" s="372"/>
      <c r="Q40" s="372"/>
      <c r="R40" s="373"/>
    </row>
    <row r="41" spans="1:18" ht="20.100000000000001" customHeight="1" x14ac:dyDescent="0.2">
      <c r="A41" s="372"/>
      <c r="B41" s="372"/>
      <c r="C41" s="372"/>
      <c r="D41" s="372"/>
      <c r="E41" s="372"/>
      <c r="F41" s="372"/>
      <c r="G41" s="372"/>
      <c r="H41" s="372"/>
      <c r="I41" s="372"/>
      <c r="J41" s="372"/>
      <c r="K41" s="372"/>
      <c r="L41" s="372"/>
      <c r="M41" s="372"/>
      <c r="N41" s="372"/>
      <c r="O41" s="372"/>
      <c r="P41" s="372"/>
      <c r="Q41" s="372"/>
      <c r="R41" s="373"/>
    </row>
    <row r="42" spans="1:18" ht="20.100000000000001" customHeight="1" x14ac:dyDescent="0.2">
      <c r="A42" s="372"/>
      <c r="B42" s="372"/>
      <c r="C42" s="372"/>
      <c r="D42" s="372"/>
      <c r="E42" s="372"/>
      <c r="F42" s="372"/>
      <c r="G42" s="372"/>
      <c r="H42" s="372"/>
      <c r="I42" s="372"/>
      <c r="J42" s="372"/>
      <c r="K42" s="372"/>
      <c r="L42" s="372"/>
      <c r="M42" s="372"/>
      <c r="N42" s="372"/>
      <c r="O42" s="372"/>
      <c r="P42" s="372"/>
      <c r="Q42" s="372"/>
      <c r="R42" s="373"/>
    </row>
    <row r="43" spans="1:18" ht="20.100000000000001" customHeight="1" x14ac:dyDescent="0.2">
      <c r="A43" s="372"/>
      <c r="B43" s="372"/>
      <c r="C43" s="372"/>
      <c r="D43" s="372"/>
      <c r="E43" s="372"/>
      <c r="F43" s="372"/>
      <c r="G43" s="372"/>
      <c r="H43" s="372"/>
      <c r="I43" s="372"/>
      <c r="J43" s="372"/>
      <c r="K43" s="372"/>
      <c r="L43" s="372"/>
      <c r="M43" s="372"/>
      <c r="N43" s="372"/>
      <c r="O43" s="372"/>
      <c r="P43" s="372"/>
      <c r="Q43" s="372"/>
      <c r="R43" s="373"/>
    </row>
    <row r="44" spans="1:18" ht="20.100000000000001" customHeight="1" x14ac:dyDescent="0.2">
      <c r="A44" s="372"/>
      <c r="B44" s="372"/>
      <c r="C44" s="372"/>
      <c r="D44" s="372"/>
      <c r="E44" s="372"/>
      <c r="F44" s="372"/>
      <c r="G44" s="372"/>
      <c r="H44" s="372"/>
      <c r="I44" s="372"/>
      <c r="J44" s="372"/>
      <c r="K44" s="372"/>
      <c r="L44" s="372"/>
      <c r="M44" s="372"/>
      <c r="N44" s="372"/>
      <c r="O44" s="372"/>
      <c r="P44" s="372"/>
      <c r="Q44" s="372"/>
      <c r="R44" s="373"/>
    </row>
    <row r="45" spans="1:18" ht="20.100000000000001" customHeight="1" x14ac:dyDescent="0.2">
      <c r="A45" s="372"/>
      <c r="B45" s="372"/>
      <c r="C45" s="372"/>
      <c r="D45" s="372"/>
      <c r="E45" s="372"/>
      <c r="F45" s="372"/>
      <c r="G45" s="372"/>
      <c r="H45" s="372"/>
      <c r="I45" s="372"/>
      <c r="J45" s="372"/>
      <c r="K45" s="372"/>
      <c r="L45" s="372"/>
      <c r="M45" s="372"/>
      <c r="N45" s="372"/>
      <c r="O45" s="372"/>
      <c r="P45" s="372"/>
      <c r="Q45" s="372"/>
      <c r="R45" s="373"/>
    </row>
    <row r="46" spans="1:18" ht="20.100000000000001" customHeight="1" x14ac:dyDescent="0.2">
      <c r="A46" s="372"/>
      <c r="B46" s="372"/>
      <c r="C46" s="372"/>
      <c r="D46" s="372"/>
      <c r="E46" s="372"/>
      <c r="F46" s="372"/>
      <c r="G46" s="372"/>
      <c r="H46" s="372"/>
      <c r="I46" s="372"/>
      <c r="J46" s="372"/>
      <c r="K46" s="372"/>
      <c r="L46" s="372"/>
      <c r="M46" s="372"/>
      <c r="N46" s="372"/>
      <c r="O46" s="372"/>
      <c r="P46" s="372"/>
      <c r="Q46" s="372"/>
      <c r="R46" s="373"/>
    </row>
    <row r="47" spans="1:18" ht="20.100000000000001" customHeight="1" x14ac:dyDescent="0.2">
      <c r="A47" s="372"/>
      <c r="B47" s="372"/>
      <c r="C47" s="372"/>
      <c r="D47" s="372"/>
      <c r="E47" s="372"/>
      <c r="F47" s="372"/>
      <c r="G47" s="372"/>
      <c r="H47" s="372"/>
      <c r="I47" s="372"/>
      <c r="J47" s="372"/>
      <c r="K47" s="372"/>
      <c r="L47" s="372"/>
      <c r="M47" s="372"/>
      <c r="N47" s="372"/>
      <c r="O47" s="372"/>
      <c r="P47" s="372"/>
      <c r="Q47" s="372"/>
      <c r="R47" s="373"/>
    </row>
    <row r="48" spans="1:18" ht="20.100000000000001" customHeight="1" x14ac:dyDescent="0.2">
      <c r="A48" s="372"/>
      <c r="B48" s="372"/>
      <c r="C48" s="372"/>
      <c r="D48" s="372"/>
      <c r="E48" s="372"/>
      <c r="F48" s="372"/>
      <c r="G48" s="372"/>
      <c r="H48" s="372"/>
      <c r="I48" s="372"/>
      <c r="J48" s="372"/>
      <c r="K48" s="372"/>
      <c r="L48" s="372"/>
      <c r="M48" s="372"/>
      <c r="N48" s="372"/>
      <c r="O48" s="372"/>
      <c r="P48" s="372"/>
      <c r="Q48" s="372"/>
      <c r="R48" s="373"/>
    </row>
    <row r="49" spans="1:18" ht="20.100000000000001" customHeight="1" x14ac:dyDescent="0.2">
      <c r="A49" s="372"/>
      <c r="B49" s="372"/>
      <c r="C49" s="372"/>
      <c r="D49" s="372"/>
      <c r="E49" s="372"/>
      <c r="F49" s="372"/>
      <c r="G49" s="372"/>
      <c r="H49" s="372"/>
      <c r="I49" s="372"/>
      <c r="J49" s="372"/>
      <c r="K49" s="372"/>
      <c r="L49" s="372"/>
      <c r="M49" s="372"/>
      <c r="N49" s="372"/>
      <c r="O49" s="372"/>
      <c r="P49" s="372"/>
      <c r="Q49" s="372"/>
      <c r="R49" s="373"/>
    </row>
    <row r="50" spans="1:18" ht="20.100000000000001" customHeight="1" x14ac:dyDescent="0.2">
      <c r="A50" s="372"/>
      <c r="B50" s="372"/>
      <c r="C50" s="372"/>
      <c r="D50" s="372"/>
      <c r="E50" s="372"/>
      <c r="F50" s="372"/>
      <c r="G50" s="372"/>
      <c r="H50" s="372"/>
      <c r="I50" s="372"/>
      <c r="J50" s="372"/>
      <c r="K50" s="372"/>
      <c r="L50" s="372"/>
      <c r="M50" s="372"/>
      <c r="N50" s="372"/>
      <c r="O50" s="372"/>
      <c r="P50" s="372"/>
      <c r="Q50" s="372"/>
      <c r="R50" s="373"/>
    </row>
    <row r="51" spans="1:18" ht="20.100000000000001" customHeight="1" x14ac:dyDescent="0.2">
      <c r="A51" s="372"/>
      <c r="B51" s="372"/>
      <c r="C51" s="372"/>
      <c r="D51" s="372"/>
      <c r="E51" s="372"/>
      <c r="F51" s="372"/>
      <c r="G51" s="372"/>
      <c r="H51" s="372"/>
      <c r="I51" s="372"/>
      <c r="J51" s="372"/>
      <c r="K51" s="372"/>
      <c r="L51" s="372"/>
      <c r="M51" s="372"/>
      <c r="N51" s="372"/>
      <c r="O51" s="372"/>
      <c r="P51" s="372"/>
      <c r="Q51" s="372"/>
      <c r="R51" s="373"/>
    </row>
    <row r="52" spans="1:18" ht="20.100000000000001" customHeight="1" x14ac:dyDescent="0.2">
      <c r="A52" s="372"/>
      <c r="B52" s="372"/>
      <c r="C52" s="372"/>
      <c r="D52" s="372"/>
      <c r="E52" s="372"/>
      <c r="F52" s="372"/>
      <c r="G52" s="372"/>
      <c r="H52" s="372"/>
      <c r="I52" s="372"/>
      <c r="J52" s="372"/>
      <c r="K52" s="372"/>
      <c r="L52" s="372"/>
      <c r="M52" s="372"/>
      <c r="N52" s="372"/>
      <c r="O52" s="372"/>
      <c r="P52" s="372"/>
      <c r="Q52" s="372"/>
      <c r="R52" s="373"/>
    </row>
    <row r="53" spans="1:18" ht="20.100000000000001" customHeight="1" x14ac:dyDescent="0.2">
      <c r="A53" s="372"/>
      <c r="B53" s="372"/>
      <c r="C53" s="372"/>
      <c r="D53" s="372"/>
      <c r="E53" s="372"/>
      <c r="F53" s="372"/>
      <c r="G53" s="372"/>
      <c r="H53" s="372"/>
      <c r="I53" s="372"/>
      <c r="J53" s="372"/>
      <c r="K53" s="372"/>
      <c r="L53" s="372"/>
      <c r="M53" s="372"/>
      <c r="N53" s="372"/>
      <c r="O53" s="372"/>
      <c r="P53" s="372"/>
      <c r="Q53" s="372"/>
      <c r="R53" s="373"/>
    </row>
    <row r="54" spans="1:18" ht="20.100000000000001" customHeight="1" x14ac:dyDescent="0.2">
      <c r="A54" s="372"/>
      <c r="B54" s="372"/>
      <c r="C54" s="372"/>
      <c r="D54" s="372"/>
      <c r="E54" s="372"/>
      <c r="F54" s="372"/>
      <c r="G54" s="372"/>
      <c r="H54" s="372"/>
      <c r="I54" s="372"/>
      <c r="J54" s="372"/>
      <c r="K54" s="372"/>
      <c r="L54" s="372"/>
      <c r="M54" s="372"/>
      <c r="N54" s="372"/>
      <c r="O54" s="372"/>
      <c r="P54" s="372"/>
      <c r="Q54" s="372"/>
      <c r="R54" s="373"/>
    </row>
    <row r="55" spans="1:18" ht="20.100000000000001" customHeight="1" x14ac:dyDescent="0.2">
      <c r="A55" s="372"/>
      <c r="B55" s="372"/>
      <c r="C55" s="372"/>
      <c r="D55" s="372"/>
      <c r="E55" s="372"/>
      <c r="F55" s="372"/>
      <c r="G55" s="372"/>
      <c r="H55" s="372"/>
      <c r="I55" s="372"/>
      <c r="J55" s="372"/>
      <c r="K55" s="372"/>
      <c r="L55" s="372"/>
      <c r="M55" s="372"/>
      <c r="N55" s="372"/>
      <c r="O55" s="372"/>
      <c r="P55" s="372"/>
      <c r="Q55" s="372"/>
      <c r="R55" s="373"/>
    </row>
    <row r="56" spans="1:18" ht="20.100000000000001" customHeight="1" x14ac:dyDescent="0.2">
      <c r="A56" s="372"/>
      <c r="B56" s="372"/>
      <c r="C56" s="372"/>
      <c r="D56" s="372"/>
      <c r="E56" s="372"/>
      <c r="F56" s="372"/>
      <c r="G56" s="372"/>
      <c r="H56" s="372"/>
      <c r="I56" s="372"/>
      <c r="J56" s="372"/>
      <c r="K56" s="372"/>
      <c r="L56" s="372"/>
      <c r="M56" s="372"/>
      <c r="N56" s="372"/>
      <c r="O56" s="372"/>
      <c r="P56" s="372"/>
      <c r="Q56" s="372"/>
      <c r="R56" s="373"/>
    </row>
    <row r="57" spans="1:18" ht="20.100000000000001" customHeight="1" x14ac:dyDescent="0.2">
      <c r="A57" s="350"/>
      <c r="B57" s="350"/>
      <c r="C57" s="350"/>
      <c r="D57" s="350"/>
      <c r="E57" s="350"/>
      <c r="F57" s="350"/>
      <c r="G57" s="350"/>
      <c r="H57" s="350"/>
      <c r="I57" s="350"/>
      <c r="J57" s="350"/>
      <c r="K57" s="350"/>
      <c r="L57" s="350"/>
      <c r="M57" s="350"/>
      <c r="N57" s="350"/>
      <c r="O57" s="350"/>
      <c r="P57" s="350"/>
      <c r="Q57" s="350"/>
      <c r="R57" s="351"/>
    </row>
    <row r="58" spans="1:18" ht="20.100000000000001" customHeight="1" x14ac:dyDescent="0.2">
      <c r="A58" s="350"/>
      <c r="B58" s="350"/>
      <c r="C58" s="350"/>
      <c r="D58" s="350"/>
      <c r="E58" s="350"/>
      <c r="F58" s="350"/>
      <c r="G58" s="350"/>
      <c r="H58" s="350"/>
      <c r="I58" s="350"/>
      <c r="J58" s="350"/>
      <c r="K58" s="350"/>
      <c r="L58" s="350"/>
      <c r="M58" s="350"/>
      <c r="N58" s="350"/>
      <c r="O58" s="350"/>
      <c r="P58" s="350"/>
      <c r="Q58" s="350"/>
      <c r="R58" s="351"/>
    </row>
    <row r="59" spans="1:18" ht="20.100000000000001" customHeight="1" x14ac:dyDescent="0.2">
      <c r="A59" s="350"/>
      <c r="B59" s="350"/>
      <c r="C59" s="350"/>
      <c r="D59" s="350"/>
      <c r="E59" s="350"/>
      <c r="F59" s="350"/>
      <c r="G59" s="350"/>
      <c r="H59" s="350"/>
      <c r="I59" s="350"/>
      <c r="J59" s="350"/>
      <c r="K59" s="350"/>
      <c r="L59" s="350"/>
      <c r="M59" s="350"/>
      <c r="N59" s="350"/>
      <c r="O59" s="350"/>
      <c r="P59" s="350"/>
      <c r="Q59" s="350"/>
      <c r="R59" s="351"/>
    </row>
    <row r="60" spans="1:18" ht="20.100000000000001" customHeight="1" x14ac:dyDescent="0.2">
      <c r="A60" s="350"/>
      <c r="B60" s="350"/>
      <c r="C60" s="350"/>
      <c r="D60" s="350"/>
      <c r="E60" s="350"/>
      <c r="F60" s="350"/>
      <c r="G60" s="350"/>
      <c r="H60" s="350"/>
      <c r="I60" s="350"/>
      <c r="J60" s="350"/>
      <c r="K60" s="350"/>
      <c r="L60" s="350"/>
      <c r="M60" s="350"/>
      <c r="N60" s="350"/>
      <c r="O60" s="350"/>
      <c r="P60" s="350"/>
      <c r="Q60" s="350"/>
      <c r="R60" s="351"/>
    </row>
    <row r="61" spans="1:18" ht="20.100000000000001" customHeight="1" x14ac:dyDescent="0.2">
      <c r="A61" s="350"/>
      <c r="B61" s="350"/>
      <c r="C61" s="350"/>
      <c r="D61" s="350"/>
      <c r="E61" s="350"/>
      <c r="F61" s="350"/>
      <c r="G61" s="350"/>
      <c r="H61" s="350"/>
      <c r="I61" s="350"/>
      <c r="J61" s="350"/>
      <c r="K61" s="350"/>
      <c r="L61" s="350"/>
      <c r="M61" s="350"/>
      <c r="N61" s="350"/>
      <c r="O61" s="350"/>
      <c r="P61" s="350"/>
      <c r="Q61" s="350"/>
      <c r="R61" s="351"/>
    </row>
    <row r="62" spans="1:18" ht="20.100000000000001" customHeight="1" x14ac:dyDescent="0.2">
      <c r="A62" s="350"/>
      <c r="B62" s="350"/>
      <c r="C62" s="350"/>
      <c r="D62" s="350"/>
      <c r="E62" s="350"/>
      <c r="F62" s="350"/>
      <c r="G62" s="350"/>
      <c r="H62" s="350"/>
      <c r="I62" s="350"/>
      <c r="J62" s="350"/>
      <c r="K62" s="350"/>
      <c r="L62" s="350"/>
      <c r="M62" s="350"/>
      <c r="N62" s="350"/>
      <c r="O62" s="350"/>
      <c r="P62" s="350"/>
      <c r="Q62" s="350"/>
      <c r="R62" s="351"/>
    </row>
    <row r="63" spans="1:18" ht="20.100000000000001" customHeight="1" x14ac:dyDescent="0.2">
      <c r="A63" s="350"/>
      <c r="B63" s="350"/>
      <c r="C63" s="350"/>
      <c r="D63" s="350"/>
      <c r="E63" s="350"/>
      <c r="F63" s="350"/>
      <c r="G63" s="350"/>
      <c r="H63" s="350"/>
      <c r="I63" s="350"/>
      <c r="J63" s="350"/>
      <c r="K63" s="350"/>
      <c r="L63" s="350"/>
      <c r="M63" s="350"/>
      <c r="N63" s="350"/>
      <c r="O63" s="350"/>
      <c r="P63" s="350"/>
      <c r="Q63" s="350"/>
      <c r="R63" s="351"/>
    </row>
    <row r="64" spans="1:18" ht="20.100000000000001" customHeight="1" x14ac:dyDescent="0.2">
      <c r="A64" s="350"/>
      <c r="B64" s="350"/>
      <c r="C64" s="350"/>
      <c r="D64" s="350"/>
      <c r="E64" s="350"/>
      <c r="F64" s="350"/>
      <c r="G64" s="350"/>
      <c r="H64" s="350"/>
      <c r="I64" s="350"/>
      <c r="J64" s="350"/>
      <c r="K64" s="350"/>
      <c r="L64" s="350"/>
      <c r="M64" s="350"/>
      <c r="N64" s="350"/>
      <c r="O64" s="350"/>
      <c r="P64" s="350"/>
      <c r="Q64" s="350"/>
      <c r="R64" s="351"/>
    </row>
    <row r="65" spans="1:18" ht="20.100000000000001" customHeight="1" x14ac:dyDescent="0.2">
      <c r="A65" s="350"/>
      <c r="B65" s="350"/>
      <c r="C65" s="350"/>
      <c r="D65" s="350"/>
      <c r="E65" s="350"/>
      <c r="F65" s="350"/>
      <c r="G65" s="350"/>
      <c r="H65" s="350"/>
      <c r="I65" s="350"/>
      <c r="J65" s="350"/>
      <c r="K65" s="350"/>
      <c r="L65" s="350"/>
      <c r="M65" s="350"/>
      <c r="N65" s="350"/>
      <c r="O65" s="350"/>
      <c r="P65" s="350"/>
      <c r="Q65" s="350"/>
      <c r="R65" s="351"/>
    </row>
    <row r="66" spans="1:18" ht="20.100000000000001" customHeight="1" x14ac:dyDescent="0.2">
      <c r="A66" s="350"/>
      <c r="B66" s="350"/>
      <c r="C66" s="350"/>
      <c r="D66" s="350"/>
      <c r="E66" s="350"/>
      <c r="F66" s="350"/>
      <c r="G66" s="350"/>
      <c r="H66" s="350"/>
      <c r="I66" s="350"/>
      <c r="J66" s="350"/>
      <c r="K66" s="350"/>
      <c r="L66" s="350"/>
      <c r="M66" s="350"/>
      <c r="N66" s="350"/>
      <c r="O66" s="350"/>
      <c r="P66" s="350"/>
      <c r="Q66" s="350"/>
      <c r="R66" s="351"/>
    </row>
    <row r="67" spans="1:18" ht="20.100000000000001" customHeight="1" x14ac:dyDescent="0.2">
      <c r="A67" s="350"/>
      <c r="B67" s="350"/>
      <c r="C67" s="350"/>
      <c r="D67" s="350"/>
      <c r="E67" s="350"/>
      <c r="F67" s="350"/>
      <c r="G67" s="350"/>
      <c r="H67" s="350"/>
      <c r="I67" s="350"/>
      <c r="J67" s="350"/>
      <c r="K67" s="350"/>
      <c r="L67" s="350"/>
      <c r="M67" s="350"/>
      <c r="N67" s="350"/>
      <c r="O67" s="350"/>
      <c r="P67" s="350"/>
      <c r="Q67" s="350"/>
      <c r="R67" s="351"/>
    </row>
    <row r="68" spans="1:18" ht="20.100000000000001" customHeight="1" x14ac:dyDescent="0.2">
      <c r="A68" s="350"/>
      <c r="B68" s="350"/>
      <c r="C68" s="350"/>
      <c r="D68" s="350"/>
      <c r="E68" s="350"/>
      <c r="F68" s="350"/>
      <c r="G68" s="350"/>
      <c r="H68" s="350"/>
      <c r="I68" s="350"/>
      <c r="J68" s="350"/>
      <c r="K68" s="350"/>
      <c r="L68" s="350"/>
      <c r="M68" s="350"/>
      <c r="N68" s="350"/>
      <c r="O68" s="350"/>
      <c r="P68" s="350"/>
      <c r="Q68" s="350"/>
      <c r="R68" s="351"/>
    </row>
    <row r="69" spans="1:18" ht="20.100000000000001" customHeight="1" x14ac:dyDescent="0.2">
      <c r="A69" s="350"/>
      <c r="B69" s="350"/>
      <c r="C69" s="350"/>
      <c r="D69" s="350"/>
      <c r="E69" s="350"/>
      <c r="F69" s="350"/>
      <c r="G69" s="350"/>
      <c r="H69" s="350"/>
      <c r="I69" s="350"/>
      <c r="J69" s="350"/>
      <c r="K69" s="350"/>
      <c r="L69" s="350"/>
      <c r="M69" s="350"/>
      <c r="N69" s="350"/>
      <c r="O69" s="350"/>
      <c r="P69" s="350"/>
      <c r="Q69" s="350"/>
      <c r="R69" s="351"/>
    </row>
    <row r="70" spans="1:18" ht="20.100000000000001" customHeight="1" x14ac:dyDescent="0.2">
      <c r="A70" s="350"/>
      <c r="B70" s="350"/>
      <c r="C70" s="350"/>
      <c r="D70" s="350"/>
      <c r="E70" s="350"/>
      <c r="F70" s="350"/>
      <c r="G70" s="350"/>
      <c r="H70" s="350"/>
      <c r="I70" s="350"/>
      <c r="J70" s="350"/>
      <c r="K70" s="350"/>
      <c r="L70" s="350"/>
      <c r="M70" s="350"/>
      <c r="N70" s="350"/>
      <c r="O70" s="350"/>
      <c r="P70" s="350"/>
      <c r="Q70" s="350"/>
      <c r="R70" s="351"/>
    </row>
    <row r="71" spans="1:18" ht="20.100000000000001" customHeight="1" x14ac:dyDescent="0.2">
      <c r="A71" s="350"/>
      <c r="B71" s="350"/>
      <c r="C71" s="350"/>
      <c r="D71" s="350"/>
      <c r="E71" s="350"/>
      <c r="F71" s="350"/>
      <c r="G71" s="350"/>
      <c r="H71" s="350"/>
      <c r="I71" s="350"/>
      <c r="J71" s="350"/>
      <c r="K71" s="350"/>
      <c r="L71" s="350"/>
      <c r="M71" s="350"/>
      <c r="N71" s="350"/>
      <c r="O71" s="350"/>
      <c r="P71" s="350"/>
      <c r="Q71" s="350"/>
      <c r="R71" s="351"/>
    </row>
    <row r="72" spans="1:18" ht="20.100000000000001" customHeight="1" x14ac:dyDescent="0.2">
      <c r="A72" s="350"/>
      <c r="B72" s="350"/>
      <c r="C72" s="350"/>
      <c r="D72" s="350"/>
      <c r="E72" s="350"/>
      <c r="F72" s="350"/>
      <c r="G72" s="350"/>
      <c r="H72" s="350"/>
      <c r="I72" s="350"/>
      <c r="J72" s="350"/>
      <c r="K72" s="350"/>
      <c r="L72" s="350"/>
      <c r="M72" s="350"/>
      <c r="N72" s="350"/>
      <c r="O72" s="350"/>
      <c r="P72" s="350"/>
      <c r="Q72" s="350"/>
      <c r="R72" s="351"/>
    </row>
    <row r="73" spans="1:18" ht="20.100000000000001" customHeight="1" x14ac:dyDescent="0.2">
      <c r="A73" s="350"/>
      <c r="B73" s="350"/>
      <c r="C73" s="350"/>
      <c r="D73" s="350"/>
      <c r="E73" s="350"/>
      <c r="F73" s="350"/>
      <c r="G73" s="350"/>
      <c r="H73" s="350"/>
      <c r="I73" s="350"/>
      <c r="J73" s="350"/>
      <c r="K73" s="350"/>
      <c r="L73" s="350"/>
      <c r="M73" s="350"/>
      <c r="N73" s="350"/>
      <c r="O73" s="350"/>
      <c r="P73" s="350"/>
      <c r="Q73" s="350"/>
      <c r="R73" s="351"/>
    </row>
    <row r="74" spans="1:18" ht="20.100000000000001" customHeight="1" x14ac:dyDescent="0.2">
      <c r="A74" s="350"/>
      <c r="B74" s="350"/>
      <c r="C74" s="350"/>
      <c r="D74" s="350"/>
      <c r="E74" s="350"/>
      <c r="F74" s="350"/>
      <c r="G74" s="350"/>
      <c r="H74" s="350"/>
      <c r="I74" s="350"/>
      <c r="J74" s="350"/>
      <c r="K74" s="350"/>
      <c r="L74" s="350"/>
      <c r="M74" s="350"/>
      <c r="N74" s="350"/>
      <c r="O74" s="350"/>
      <c r="P74" s="350"/>
      <c r="Q74" s="350"/>
      <c r="R74" s="351"/>
    </row>
    <row r="75" spans="1:18" ht="20.100000000000001" customHeight="1" x14ac:dyDescent="0.2">
      <c r="A75" s="350"/>
      <c r="B75" s="350"/>
      <c r="C75" s="350"/>
      <c r="D75" s="350"/>
      <c r="E75" s="350"/>
      <c r="F75" s="350"/>
      <c r="G75" s="350"/>
      <c r="H75" s="350"/>
      <c r="I75" s="350"/>
      <c r="J75" s="350"/>
      <c r="K75" s="350"/>
      <c r="L75" s="350"/>
      <c r="M75" s="350"/>
      <c r="N75" s="350"/>
      <c r="O75" s="350"/>
      <c r="P75" s="350"/>
      <c r="Q75" s="350"/>
      <c r="R75" s="351"/>
    </row>
    <row r="76" spans="1:18" ht="20.100000000000001" customHeight="1" x14ac:dyDescent="0.2">
      <c r="A76" s="350"/>
      <c r="B76" s="350"/>
      <c r="C76" s="350"/>
      <c r="D76" s="350"/>
      <c r="E76" s="350"/>
      <c r="F76" s="350"/>
      <c r="G76" s="350"/>
      <c r="H76" s="350"/>
      <c r="I76" s="350"/>
      <c r="J76" s="350"/>
      <c r="K76" s="350"/>
      <c r="L76" s="350"/>
      <c r="M76" s="350"/>
      <c r="N76" s="350"/>
      <c r="O76" s="350"/>
      <c r="P76" s="350"/>
      <c r="Q76" s="350"/>
      <c r="R76" s="351"/>
    </row>
    <row r="77" spans="1:18" ht="20.100000000000001" customHeight="1" x14ac:dyDescent="0.2">
      <c r="A77" s="350"/>
      <c r="B77" s="350"/>
      <c r="C77" s="350"/>
      <c r="D77" s="350"/>
      <c r="E77" s="350"/>
      <c r="F77" s="350"/>
      <c r="G77" s="350"/>
      <c r="H77" s="350"/>
      <c r="I77" s="350"/>
      <c r="J77" s="350"/>
      <c r="K77" s="350"/>
      <c r="L77" s="350"/>
      <c r="M77" s="350"/>
      <c r="N77" s="350"/>
      <c r="O77" s="350"/>
      <c r="P77" s="350"/>
      <c r="Q77" s="350"/>
      <c r="R77" s="351"/>
    </row>
    <row r="78" spans="1:18" ht="20.100000000000001" customHeight="1" x14ac:dyDescent="0.2">
      <c r="A78" s="350"/>
      <c r="B78" s="350"/>
      <c r="C78" s="350"/>
      <c r="D78" s="350"/>
      <c r="E78" s="350"/>
      <c r="F78" s="350"/>
      <c r="G78" s="350"/>
      <c r="H78" s="350"/>
      <c r="I78" s="350"/>
      <c r="J78" s="350"/>
      <c r="K78" s="350"/>
      <c r="L78" s="350"/>
      <c r="M78" s="350"/>
      <c r="N78" s="350"/>
      <c r="O78" s="350"/>
      <c r="P78" s="350"/>
      <c r="Q78" s="350"/>
      <c r="R78" s="351"/>
    </row>
    <row r="79" spans="1:18" ht="20.100000000000001" customHeight="1" x14ac:dyDescent="0.2">
      <c r="A79" s="350"/>
      <c r="B79" s="350"/>
      <c r="C79" s="350"/>
      <c r="D79" s="350"/>
      <c r="E79" s="350"/>
      <c r="F79" s="350"/>
      <c r="G79" s="350"/>
      <c r="H79" s="350"/>
      <c r="I79" s="350"/>
      <c r="J79" s="350"/>
      <c r="K79" s="350"/>
      <c r="L79" s="350"/>
      <c r="M79" s="350"/>
      <c r="N79" s="350"/>
      <c r="O79" s="350"/>
      <c r="P79" s="350"/>
      <c r="Q79" s="350"/>
      <c r="R79" s="351"/>
    </row>
    <row r="80" spans="1:18" ht="20.100000000000001" customHeight="1" x14ac:dyDescent="0.2">
      <c r="A80" s="350"/>
      <c r="B80" s="350"/>
      <c r="C80" s="350"/>
      <c r="D80" s="350"/>
      <c r="E80" s="350"/>
      <c r="F80" s="350"/>
      <c r="G80" s="350"/>
      <c r="H80" s="350"/>
      <c r="I80" s="350"/>
      <c r="J80" s="350"/>
      <c r="K80" s="350"/>
      <c r="L80" s="350"/>
      <c r="M80" s="350"/>
      <c r="N80" s="350"/>
      <c r="O80" s="350"/>
      <c r="P80" s="350"/>
      <c r="Q80" s="350"/>
      <c r="R80" s="351"/>
    </row>
    <row r="81" spans="1:18" ht="20.100000000000001" customHeight="1" x14ac:dyDescent="0.2">
      <c r="A81" s="350"/>
      <c r="B81" s="350"/>
      <c r="C81" s="350"/>
      <c r="D81" s="350"/>
      <c r="E81" s="350"/>
      <c r="F81" s="350"/>
      <c r="G81" s="350"/>
      <c r="H81" s="350"/>
      <c r="I81" s="350"/>
      <c r="J81" s="350"/>
      <c r="K81" s="350"/>
      <c r="L81" s="350"/>
      <c r="M81" s="350"/>
      <c r="N81" s="350"/>
      <c r="O81" s="350"/>
      <c r="P81" s="350"/>
      <c r="Q81" s="350"/>
      <c r="R81" s="351"/>
    </row>
    <row r="82" spans="1:18" ht="20.100000000000001" customHeight="1" x14ac:dyDescent="0.2">
      <c r="A82" s="350"/>
      <c r="B82" s="350"/>
      <c r="C82" s="350"/>
      <c r="D82" s="350"/>
      <c r="E82" s="350"/>
      <c r="F82" s="350"/>
      <c r="G82" s="350"/>
      <c r="H82" s="350"/>
      <c r="I82" s="350"/>
      <c r="J82" s="350"/>
      <c r="K82" s="350"/>
      <c r="L82" s="350"/>
      <c r="M82" s="350"/>
      <c r="N82" s="350"/>
      <c r="O82" s="350"/>
      <c r="P82" s="350"/>
      <c r="Q82" s="350"/>
      <c r="R82" s="351"/>
    </row>
    <row r="83" spans="1:18" ht="20.100000000000001" customHeight="1" x14ac:dyDescent="0.2">
      <c r="A83" s="350"/>
      <c r="B83" s="350"/>
      <c r="C83" s="350"/>
      <c r="D83" s="350"/>
      <c r="E83" s="350"/>
      <c r="F83" s="350"/>
      <c r="G83" s="350"/>
      <c r="H83" s="350"/>
      <c r="I83" s="350"/>
      <c r="J83" s="350"/>
      <c r="K83" s="350"/>
      <c r="L83" s="350"/>
      <c r="M83" s="350"/>
      <c r="N83" s="350"/>
      <c r="O83" s="350"/>
      <c r="P83" s="350"/>
      <c r="Q83" s="350"/>
      <c r="R83" s="351"/>
    </row>
    <row r="84" spans="1:18" ht="20.100000000000001" customHeight="1" x14ac:dyDescent="0.2">
      <c r="A84" s="350"/>
      <c r="B84" s="350"/>
      <c r="C84" s="350"/>
      <c r="D84" s="350"/>
      <c r="E84" s="350"/>
      <c r="F84" s="350"/>
      <c r="G84" s="350"/>
      <c r="H84" s="350"/>
      <c r="I84" s="350"/>
      <c r="J84" s="350"/>
      <c r="K84" s="350"/>
      <c r="L84" s="350"/>
      <c r="M84" s="350"/>
      <c r="N84" s="350"/>
      <c r="O84" s="350"/>
      <c r="P84" s="350"/>
      <c r="Q84" s="350"/>
      <c r="R84" s="351"/>
    </row>
    <row r="85" spans="1:18" ht="20.100000000000001" customHeight="1" x14ac:dyDescent="0.2">
      <c r="A85" s="350"/>
      <c r="B85" s="350"/>
      <c r="C85" s="350"/>
      <c r="D85" s="350"/>
      <c r="E85" s="350"/>
      <c r="F85" s="350"/>
      <c r="G85" s="350"/>
      <c r="H85" s="350"/>
      <c r="I85" s="350"/>
      <c r="J85" s="350"/>
      <c r="K85" s="350"/>
      <c r="L85" s="350"/>
      <c r="M85" s="350"/>
      <c r="N85" s="350"/>
      <c r="O85" s="350"/>
      <c r="P85" s="350"/>
      <c r="Q85" s="350"/>
      <c r="R85" s="351"/>
    </row>
    <row r="86" spans="1:18" ht="20.100000000000001" customHeight="1" x14ac:dyDescent="0.2">
      <c r="A86" s="350"/>
      <c r="B86" s="350"/>
      <c r="C86" s="350"/>
      <c r="D86" s="350"/>
      <c r="E86" s="350"/>
      <c r="F86" s="350"/>
      <c r="G86" s="350"/>
      <c r="H86" s="350"/>
      <c r="I86" s="350"/>
      <c r="J86" s="350"/>
      <c r="K86" s="350"/>
      <c r="L86" s="350"/>
      <c r="M86" s="350"/>
      <c r="N86" s="350"/>
      <c r="O86" s="350"/>
      <c r="P86" s="350"/>
      <c r="Q86" s="350"/>
      <c r="R86" s="351"/>
    </row>
    <row r="87" spans="1:18" ht="20.100000000000001" customHeight="1" x14ac:dyDescent="0.2">
      <c r="A87" s="350"/>
      <c r="B87" s="350"/>
      <c r="C87" s="350"/>
      <c r="D87" s="350"/>
      <c r="E87" s="350"/>
      <c r="F87" s="350"/>
      <c r="G87" s="350"/>
      <c r="H87" s="350"/>
      <c r="I87" s="350"/>
      <c r="J87" s="350"/>
      <c r="K87" s="350"/>
      <c r="L87" s="350"/>
      <c r="M87" s="350"/>
      <c r="N87" s="350"/>
      <c r="O87" s="350"/>
      <c r="P87" s="350"/>
      <c r="Q87" s="350"/>
      <c r="R87" s="351"/>
    </row>
    <row r="88" spans="1:18" ht="20.100000000000001" customHeight="1" x14ac:dyDescent="0.2">
      <c r="A88" s="350"/>
      <c r="B88" s="350"/>
      <c r="C88" s="350"/>
      <c r="D88" s="350"/>
      <c r="E88" s="350"/>
      <c r="F88" s="350"/>
      <c r="G88" s="350"/>
      <c r="H88" s="350"/>
      <c r="I88" s="350"/>
      <c r="J88" s="350"/>
      <c r="K88" s="350"/>
      <c r="L88" s="350"/>
      <c r="M88" s="350"/>
      <c r="N88" s="350"/>
      <c r="O88" s="350"/>
      <c r="P88" s="350"/>
      <c r="Q88" s="350"/>
      <c r="R88" s="351"/>
    </row>
    <row r="89" spans="1:18" ht="20.100000000000001" customHeight="1" x14ac:dyDescent="0.2">
      <c r="A89" s="350"/>
      <c r="B89" s="350"/>
      <c r="C89" s="350"/>
      <c r="D89" s="350"/>
      <c r="E89" s="350"/>
      <c r="F89" s="350"/>
      <c r="G89" s="350"/>
      <c r="H89" s="350"/>
      <c r="I89" s="350"/>
      <c r="J89" s="350"/>
      <c r="K89" s="350"/>
      <c r="L89" s="350"/>
      <c r="M89" s="350"/>
      <c r="N89" s="350"/>
      <c r="O89" s="350"/>
      <c r="P89" s="350"/>
      <c r="Q89" s="350"/>
      <c r="R89" s="351"/>
    </row>
    <row r="90" spans="1:18" ht="20.100000000000001" customHeight="1" x14ac:dyDescent="0.2">
      <c r="A90" s="350"/>
      <c r="B90" s="350"/>
      <c r="C90" s="350"/>
      <c r="D90" s="350"/>
      <c r="E90" s="350"/>
      <c r="F90" s="350"/>
      <c r="G90" s="350"/>
      <c r="H90" s="350"/>
      <c r="I90" s="350"/>
      <c r="J90" s="350"/>
      <c r="K90" s="350"/>
      <c r="L90" s="350"/>
      <c r="M90" s="350"/>
      <c r="N90" s="350"/>
      <c r="O90" s="350"/>
      <c r="P90" s="350"/>
      <c r="Q90" s="350"/>
      <c r="R90" s="351"/>
    </row>
    <row r="91" spans="1:18" ht="20.100000000000001" customHeight="1" x14ac:dyDescent="0.2">
      <c r="A91" s="350"/>
      <c r="B91" s="350"/>
      <c r="C91" s="350"/>
      <c r="D91" s="350"/>
      <c r="E91" s="350"/>
      <c r="F91" s="350"/>
      <c r="G91" s="350"/>
      <c r="H91" s="350"/>
      <c r="I91" s="350"/>
      <c r="J91" s="350"/>
      <c r="K91" s="350"/>
      <c r="L91" s="350"/>
      <c r="M91" s="350"/>
      <c r="N91" s="350"/>
      <c r="O91" s="350"/>
      <c r="P91" s="350"/>
      <c r="Q91" s="350"/>
      <c r="R91" s="351"/>
    </row>
    <row r="92" spans="1:18" ht="20.100000000000001" customHeight="1" x14ac:dyDescent="0.2">
      <c r="A92" s="350"/>
      <c r="B92" s="350"/>
      <c r="C92" s="350"/>
      <c r="D92" s="350"/>
      <c r="E92" s="350"/>
      <c r="F92" s="350"/>
      <c r="G92" s="350"/>
      <c r="H92" s="350"/>
      <c r="I92" s="350"/>
      <c r="J92" s="350"/>
      <c r="K92" s="350"/>
      <c r="L92" s="350"/>
      <c r="M92" s="350"/>
      <c r="N92" s="350"/>
      <c r="O92" s="350"/>
      <c r="P92" s="350"/>
      <c r="Q92" s="350"/>
      <c r="R92" s="351"/>
    </row>
    <row r="93" spans="1:18" ht="20.100000000000001" customHeight="1" x14ac:dyDescent="0.2">
      <c r="A93" s="350"/>
      <c r="B93" s="350"/>
      <c r="C93" s="350"/>
      <c r="D93" s="350"/>
      <c r="E93" s="350"/>
      <c r="F93" s="350"/>
      <c r="G93" s="350"/>
      <c r="H93" s="350"/>
      <c r="I93" s="350"/>
      <c r="J93" s="350"/>
      <c r="K93" s="350"/>
      <c r="L93" s="350"/>
      <c r="M93" s="350"/>
      <c r="N93" s="350"/>
      <c r="O93" s="350"/>
      <c r="P93" s="350"/>
      <c r="Q93" s="350"/>
      <c r="R93" s="351"/>
    </row>
    <row r="94" spans="1:18" ht="20.100000000000001" customHeight="1" x14ac:dyDescent="0.2">
      <c r="A94" s="350"/>
      <c r="B94" s="350"/>
      <c r="C94" s="350"/>
      <c r="D94" s="350"/>
      <c r="E94" s="350"/>
      <c r="F94" s="350"/>
      <c r="G94" s="350"/>
      <c r="H94" s="350"/>
      <c r="I94" s="350"/>
      <c r="J94" s="350"/>
      <c r="K94" s="350"/>
      <c r="L94" s="350"/>
      <c r="M94" s="350"/>
      <c r="N94" s="350"/>
      <c r="O94" s="350"/>
      <c r="P94" s="350"/>
      <c r="Q94" s="350"/>
      <c r="R94" s="351"/>
    </row>
    <row r="95" spans="1:18" ht="20.100000000000001" customHeight="1" x14ac:dyDescent="0.2">
      <c r="A95" s="350"/>
      <c r="B95" s="350"/>
      <c r="C95" s="350"/>
      <c r="D95" s="350"/>
      <c r="E95" s="350"/>
      <c r="F95" s="350"/>
      <c r="G95" s="350"/>
      <c r="H95" s="350"/>
      <c r="I95" s="350"/>
      <c r="J95" s="350"/>
      <c r="K95" s="350"/>
      <c r="L95" s="350"/>
      <c r="M95" s="350"/>
      <c r="N95" s="350"/>
      <c r="O95" s="350"/>
      <c r="P95" s="350"/>
      <c r="Q95" s="350"/>
      <c r="R95" s="351"/>
    </row>
    <row r="96" spans="1:18" ht="20.100000000000001" customHeight="1" x14ac:dyDescent="0.2">
      <c r="A96" s="350"/>
      <c r="B96" s="350"/>
      <c r="C96" s="350"/>
      <c r="D96" s="350"/>
      <c r="E96" s="350"/>
      <c r="F96" s="350"/>
      <c r="G96" s="350"/>
      <c r="H96" s="350"/>
      <c r="I96" s="350"/>
      <c r="J96" s="350"/>
      <c r="K96" s="350"/>
      <c r="L96" s="350"/>
      <c r="M96" s="350"/>
      <c r="N96" s="350"/>
      <c r="O96" s="350"/>
      <c r="P96" s="350"/>
      <c r="Q96" s="350"/>
      <c r="R96" s="351"/>
    </row>
    <row r="97" spans="1:18" ht="20.100000000000001" customHeight="1" x14ac:dyDescent="0.2">
      <c r="A97" s="350"/>
      <c r="B97" s="350"/>
      <c r="C97" s="350"/>
      <c r="D97" s="350"/>
      <c r="E97" s="350"/>
      <c r="F97" s="350"/>
      <c r="G97" s="350"/>
      <c r="H97" s="350"/>
      <c r="I97" s="350"/>
      <c r="J97" s="350"/>
      <c r="K97" s="350"/>
      <c r="L97" s="350"/>
      <c r="M97" s="350"/>
      <c r="N97" s="350"/>
      <c r="O97" s="350"/>
      <c r="P97" s="350"/>
      <c r="Q97" s="350"/>
      <c r="R97" s="351"/>
    </row>
    <row r="98" spans="1:18" ht="20.100000000000001" customHeight="1" x14ac:dyDescent="0.2"/>
    <row r="99" spans="1:18" ht="20.100000000000001" customHeight="1" x14ac:dyDescent="0.2"/>
    <row r="100" spans="1:18" ht="20.100000000000001" customHeight="1" x14ac:dyDescent="0.2"/>
    <row r="101" spans="1:18" ht="20.100000000000001" customHeight="1" x14ac:dyDescent="0.2"/>
    <row r="102" spans="1:18" ht="20.100000000000001" customHeight="1" x14ac:dyDescent="0.2"/>
    <row r="103" spans="1:18" ht="20.100000000000001" customHeight="1" x14ac:dyDescent="0.2"/>
    <row r="104" spans="1:18" ht="20.100000000000001" customHeight="1" x14ac:dyDescent="0.2"/>
    <row r="105" spans="1:18" ht="20.100000000000001" customHeight="1" x14ac:dyDescent="0.2"/>
    <row r="106" spans="1:18" ht="20.100000000000001" customHeight="1" x14ac:dyDescent="0.2"/>
    <row r="107" spans="1:18" ht="20.100000000000001" customHeight="1" x14ac:dyDescent="0.2"/>
    <row r="108" spans="1:18" ht="20.100000000000001" customHeight="1" x14ac:dyDescent="0.2"/>
    <row r="109" spans="1:18" ht="20.100000000000001" customHeight="1" x14ac:dyDescent="0.2"/>
    <row r="110" spans="1:18" ht="20.100000000000001" customHeight="1" x14ac:dyDescent="0.2"/>
    <row r="111" spans="1:18" ht="20.100000000000001" customHeight="1" x14ac:dyDescent="0.2"/>
    <row r="112" spans="1:18" ht="20.100000000000001" customHeight="1" x14ac:dyDescent="0.2"/>
    <row r="113" ht="20.100000000000001" customHeight="1" x14ac:dyDescent="0.2"/>
    <row r="114" ht="20.100000000000001" customHeight="1" x14ac:dyDescent="0.2"/>
    <row r="115" ht="20.100000000000001" customHeight="1" x14ac:dyDescent="0.2"/>
  </sheetData>
  <sortState ref="A6:R27">
    <sortCondition ref="A6:A27"/>
  </sortState>
  <mergeCells count="4">
    <mergeCell ref="A4:R4"/>
    <mergeCell ref="A30:R30"/>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Narrow,Regular"&amp;12- 14 -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6"/>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3731</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1326</v>
      </c>
      <c r="B6" s="341" t="s">
        <v>3732</v>
      </c>
      <c r="C6" s="329">
        <v>0</v>
      </c>
      <c r="D6" s="329">
        <v>0</v>
      </c>
      <c r="E6" s="329">
        <v>9</v>
      </c>
      <c r="F6" s="329">
        <v>11</v>
      </c>
      <c r="G6" s="329">
        <v>8</v>
      </c>
      <c r="H6" s="329">
        <v>13</v>
      </c>
      <c r="I6" s="329">
        <v>8</v>
      </c>
      <c r="J6" s="329">
        <v>6</v>
      </c>
      <c r="K6" s="329">
        <v>5</v>
      </c>
      <c r="L6" s="329">
        <v>8</v>
      </c>
      <c r="M6" s="329">
        <v>14</v>
      </c>
      <c r="N6" s="329">
        <v>0</v>
      </c>
      <c r="O6" s="329">
        <v>0</v>
      </c>
      <c r="P6" s="329">
        <v>0</v>
      </c>
      <c r="Q6" s="329">
        <v>0</v>
      </c>
      <c r="R6" s="330">
        <v>82</v>
      </c>
    </row>
    <row r="7" spans="1:20" ht="20.100000000000001" customHeight="1" x14ac:dyDescent="0.25">
      <c r="A7" s="339" t="s">
        <v>1327</v>
      </c>
      <c r="B7" s="341" t="s">
        <v>3733</v>
      </c>
      <c r="C7" s="329">
        <v>0</v>
      </c>
      <c r="D7" s="329">
        <v>0</v>
      </c>
      <c r="E7" s="329">
        <v>0</v>
      </c>
      <c r="F7" s="329">
        <v>0</v>
      </c>
      <c r="G7" s="329">
        <v>0</v>
      </c>
      <c r="H7" s="329">
        <v>0</v>
      </c>
      <c r="I7" s="329">
        <v>0</v>
      </c>
      <c r="J7" s="329">
        <v>12</v>
      </c>
      <c r="K7" s="329">
        <v>17</v>
      </c>
      <c r="L7" s="329">
        <v>13</v>
      </c>
      <c r="M7" s="329">
        <v>21</v>
      </c>
      <c r="N7" s="329">
        <v>33</v>
      </c>
      <c r="O7" s="329">
        <v>35</v>
      </c>
      <c r="P7" s="329">
        <v>24</v>
      </c>
      <c r="Q7" s="329">
        <v>24</v>
      </c>
      <c r="R7" s="330">
        <v>179</v>
      </c>
    </row>
    <row r="8" spans="1:20" ht="20.100000000000001" customHeight="1" x14ac:dyDescent="0.25">
      <c r="A8" s="339" t="s">
        <v>1328</v>
      </c>
      <c r="B8" s="341" t="s">
        <v>3733</v>
      </c>
      <c r="C8" s="329">
        <v>0</v>
      </c>
      <c r="D8" s="329">
        <v>0</v>
      </c>
      <c r="E8" s="329">
        <v>15</v>
      </c>
      <c r="F8" s="329">
        <v>11</v>
      </c>
      <c r="G8" s="329">
        <v>17</v>
      </c>
      <c r="H8" s="329">
        <v>11</v>
      </c>
      <c r="I8" s="329">
        <v>16</v>
      </c>
      <c r="J8" s="329">
        <v>0</v>
      </c>
      <c r="K8" s="329">
        <v>0</v>
      </c>
      <c r="L8" s="329">
        <v>0</v>
      </c>
      <c r="M8" s="329">
        <v>0</v>
      </c>
      <c r="N8" s="329">
        <v>0</v>
      </c>
      <c r="O8" s="329">
        <v>0</v>
      </c>
      <c r="P8" s="329">
        <v>0</v>
      </c>
      <c r="Q8" s="329">
        <v>0</v>
      </c>
      <c r="R8" s="330">
        <v>70</v>
      </c>
    </row>
    <row r="9" spans="1:20" ht="20.100000000000001" customHeight="1" x14ac:dyDescent="0.25">
      <c r="A9" s="339" t="s">
        <v>1329</v>
      </c>
      <c r="B9" s="341" t="s">
        <v>3734</v>
      </c>
      <c r="C9" s="329">
        <v>0</v>
      </c>
      <c r="D9" s="329">
        <v>0</v>
      </c>
      <c r="E9" s="329">
        <v>3</v>
      </c>
      <c r="F9" s="329">
        <v>4</v>
      </c>
      <c r="G9" s="329">
        <v>1</v>
      </c>
      <c r="H9" s="329">
        <v>5</v>
      </c>
      <c r="I9" s="329">
        <v>2</v>
      </c>
      <c r="J9" s="329">
        <v>2</v>
      </c>
      <c r="K9" s="329">
        <v>2</v>
      </c>
      <c r="L9" s="329">
        <v>4</v>
      </c>
      <c r="M9" s="329">
        <v>2</v>
      </c>
      <c r="N9" s="329">
        <v>1</v>
      </c>
      <c r="O9" s="329">
        <v>2</v>
      </c>
      <c r="P9" s="329">
        <v>0</v>
      </c>
      <c r="Q9" s="329">
        <v>0</v>
      </c>
      <c r="R9" s="330">
        <v>28</v>
      </c>
    </row>
    <row r="10" spans="1:20" ht="20.100000000000001" customHeight="1" x14ac:dyDescent="0.25">
      <c r="A10" s="339" t="s">
        <v>1330</v>
      </c>
      <c r="B10" s="341" t="s">
        <v>3735</v>
      </c>
      <c r="C10" s="329">
        <v>0</v>
      </c>
      <c r="D10" s="329">
        <v>0</v>
      </c>
      <c r="E10" s="329">
        <v>9</v>
      </c>
      <c r="F10" s="329">
        <v>17</v>
      </c>
      <c r="G10" s="329">
        <v>9</v>
      </c>
      <c r="H10" s="329">
        <v>3</v>
      </c>
      <c r="I10" s="329">
        <v>8</v>
      </c>
      <c r="J10" s="329">
        <v>24</v>
      </c>
      <c r="K10" s="329">
        <v>25</v>
      </c>
      <c r="L10" s="329">
        <v>28</v>
      </c>
      <c r="M10" s="329">
        <v>27</v>
      </c>
      <c r="N10" s="329">
        <v>0</v>
      </c>
      <c r="O10" s="329">
        <v>0</v>
      </c>
      <c r="P10" s="329">
        <v>0</v>
      </c>
      <c r="Q10" s="329">
        <v>0</v>
      </c>
      <c r="R10" s="330">
        <v>150</v>
      </c>
    </row>
    <row r="11" spans="1:20" ht="20.100000000000001" customHeight="1" x14ac:dyDescent="0.25">
      <c r="A11" s="339" t="s">
        <v>1331</v>
      </c>
      <c r="B11" s="341" t="s">
        <v>3736</v>
      </c>
      <c r="C11" s="329">
        <v>0</v>
      </c>
      <c r="D11" s="329">
        <v>0</v>
      </c>
      <c r="E11" s="329">
        <v>0</v>
      </c>
      <c r="F11" s="329">
        <v>0</v>
      </c>
      <c r="G11" s="329">
        <v>0</v>
      </c>
      <c r="H11" s="329">
        <v>0</v>
      </c>
      <c r="I11" s="329">
        <v>0</v>
      </c>
      <c r="J11" s="329">
        <v>14</v>
      </c>
      <c r="K11" s="329">
        <v>27</v>
      </c>
      <c r="L11" s="329">
        <v>22</v>
      </c>
      <c r="M11" s="329">
        <v>13</v>
      </c>
      <c r="N11" s="329">
        <v>24</v>
      </c>
      <c r="O11" s="329">
        <v>14</v>
      </c>
      <c r="P11" s="329">
        <v>15</v>
      </c>
      <c r="Q11" s="329">
        <v>21</v>
      </c>
      <c r="R11" s="330">
        <v>150</v>
      </c>
    </row>
    <row r="12" spans="1:20" ht="20.100000000000001" customHeight="1" x14ac:dyDescent="0.25">
      <c r="A12" s="339" t="s">
        <v>1332</v>
      </c>
      <c r="B12" s="341" t="s">
        <v>3736</v>
      </c>
      <c r="C12" s="329">
        <v>0</v>
      </c>
      <c r="D12" s="329">
        <v>0</v>
      </c>
      <c r="E12" s="329">
        <v>18</v>
      </c>
      <c r="F12" s="329">
        <v>16</v>
      </c>
      <c r="G12" s="329">
        <v>7</v>
      </c>
      <c r="H12" s="329">
        <v>20</v>
      </c>
      <c r="I12" s="329">
        <v>20</v>
      </c>
      <c r="J12" s="329">
        <v>0</v>
      </c>
      <c r="K12" s="329">
        <v>0</v>
      </c>
      <c r="L12" s="329">
        <v>0</v>
      </c>
      <c r="M12" s="329">
        <v>0</v>
      </c>
      <c r="N12" s="329">
        <v>0</v>
      </c>
      <c r="O12" s="329">
        <v>0</v>
      </c>
      <c r="P12" s="329">
        <v>0</v>
      </c>
      <c r="Q12" s="329">
        <v>0</v>
      </c>
      <c r="R12" s="330">
        <v>81</v>
      </c>
    </row>
    <row r="13" spans="1:20" ht="20.100000000000001" customHeight="1" x14ac:dyDescent="0.25">
      <c r="A13" s="339" t="s">
        <v>1333</v>
      </c>
      <c r="B13" s="341" t="s">
        <v>3737</v>
      </c>
      <c r="C13" s="329">
        <v>0</v>
      </c>
      <c r="D13" s="329">
        <v>0</v>
      </c>
      <c r="E13" s="329">
        <v>5</v>
      </c>
      <c r="F13" s="329">
        <v>2</v>
      </c>
      <c r="G13" s="329">
        <v>7</v>
      </c>
      <c r="H13" s="329">
        <v>0</v>
      </c>
      <c r="I13" s="329">
        <v>3</v>
      </c>
      <c r="J13" s="329">
        <v>5</v>
      </c>
      <c r="K13" s="329">
        <v>3</v>
      </c>
      <c r="L13" s="329">
        <v>2</v>
      </c>
      <c r="M13" s="329">
        <v>5</v>
      </c>
      <c r="N13" s="329">
        <v>0</v>
      </c>
      <c r="O13" s="329">
        <v>7</v>
      </c>
      <c r="P13" s="329">
        <v>3</v>
      </c>
      <c r="Q13" s="329">
        <v>3</v>
      </c>
      <c r="R13" s="330">
        <v>45</v>
      </c>
    </row>
    <row r="14" spans="1:20" ht="20.100000000000001" customHeight="1" x14ac:dyDescent="0.25">
      <c r="A14" s="339" t="s">
        <v>1334</v>
      </c>
      <c r="B14" s="341" t="s">
        <v>3738</v>
      </c>
      <c r="C14" s="329">
        <v>0</v>
      </c>
      <c r="D14" s="329">
        <v>0</v>
      </c>
      <c r="E14" s="329">
        <v>16</v>
      </c>
      <c r="F14" s="329">
        <v>12</v>
      </c>
      <c r="G14" s="329">
        <v>11</v>
      </c>
      <c r="H14" s="329">
        <v>17</v>
      </c>
      <c r="I14" s="329">
        <v>23</v>
      </c>
      <c r="J14" s="329">
        <v>0</v>
      </c>
      <c r="K14" s="329">
        <v>0</v>
      </c>
      <c r="L14" s="329">
        <v>0</v>
      </c>
      <c r="M14" s="329">
        <v>0</v>
      </c>
      <c r="N14" s="329">
        <v>24</v>
      </c>
      <c r="O14" s="329">
        <v>16</v>
      </c>
      <c r="P14" s="329">
        <v>26</v>
      </c>
      <c r="Q14" s="329">
        <v>30</v>
      </c>
      <c r="R14" s="330">
        <v>175</v>
      </c>
    </row>
    <row r="15" spans="1:20" ht="20.100000000000001" customHeight="1" x14ac:dyDescent="0.25">
      <c r="A15" s="365" t="s">
        <v>1335</v>
      </c>
      <c r="B15" s="341" t="s">
        <v>3739</v>
      </c>
      <c r="C15" s="331">
        <v>0</v>
      </c>
      <c r="D15" s="329">
        <v>0</v>
      </c>
      <c r="E15" s="329">
        <v>1</v>
      </c>
      <c r="F15" s="329">
        <v>3</v>
      </c>
      <c r="G15" s="329">
        <v>0</v>
      </c>
      <c r="H15" s="329">
        <v>1</v>
      </c>
      <c r="I15" s="329">
        <v>1</v>
      </c>
      <c r="J15" s="329">
        <v>1</v>
      </c>
      <c r="K15" s="329">
        <v>2</v>
      </c>
      <c r="L15" s="329">
        <v>3</v>
      </c>
      <c r="M15" s="329">
        <v>1</v>
      </c>
      <c r="N15" s="329">
        <v>2</v>
      </c>
      <c r="O15" s="329">
        <v>1</v>
      </c>
      <c r="P15" s="329">
        <v>2</v>
      </c>
      <c r="Q15" s="329">
        <v>0</v>
      </c>
      <c r="R15" s="330">
        <v>18</v>
      </c>
    </row>
    <row r="16" spans="1:20" ht="20.100000000000001" customHeight="1" x14ac:dyDescent="0.25">
      <c r="A16" s="335" t="s">
        <v>3035</v>
      </c>
      <c r="B16" s="343" t="s">
        <v>3041</v>
      </c>
      <c r="C16" s="309">
        <v>0</v>
      </c>
      <c r="D16" s="309">
        <v>0</v>
      </c>
      <c r="E16" s="309">
        <v>76</v>
      </c>
      <c r="F16" s="309">
        <v>76</v>
      </c>
      <c r="G16" s="309">
        <v>60</v>
      </c>
      <c r="H16" s="309">
        <v>70</v>
      </c>
      <c r="I16" s="309">
        <v>81</v>
      </c>
      <c r="J16" s="309">
        <v>64</v>
      </c>
      <c r="K16" s="309">
        <v>81</v>
      </c>
      <c r="L16" s="309">
        <v>80</v>
      </c>
      <c r="M16" s="309">
        <v>83</v>
      </c>
      <c r="N16" s="309">
        <v>84</v>
      </c>
      <c r="O16" s="309">
        <v>75</v>
      </c>
      <c r="P16" s="309">
        <v>70</v>
      </c>
      <c r="Q16" s="309">
        <v>78</v>
      </c>
      <c r="R16" s="309">
        <v>978</v>
      </c>
    </row>
    <row r="17" spans="1:19" ht="15" customHeight="1" x14ac:dyDescent="0.25">
      <c r="A17" s="389"/>
      <c r="B17" s="305"/>
      <c r="C17" s="390"/>
      <c r="D17" s="390"/>
      <c r="E17" s="390"/>
      <c r="F17" s="390"/>
      <c r="G17" s="390"/>
      <c r="H17" s="390"/>
      <c r="I17" s="390"/>
      <c r="J17" s="390"/>
      <c r="K17" s="390"/>
      <c r="L17" s="390"/>
      <c r="M17" s="390"/>
      <c r="N17" s="390"/>
      <c r="O17" s="390"/>
      <c r="P17" s="390"/>
      <c r="Q17" s="390"/>
      <c r="R17" s="364"/>
      <c r="S17" s="25"/>
    </row>
    <row r="18" spans="1:19" ht="20.100000000000001" customHeight="1" x14ac:dyDescent="0.2">
      <c r="A18" s="781" t="s">
        <v>3740</v>
      </c>
      <c r="B18" s="782"/>
      <c r="C18" s="782"/>
      <c r="D18" s="782"/>
      <c r="E18" s="782"/>
      <c r="F18" s="782"/>
      <c r="G18" s="782"/>
      <c r="H18" s="782"/>
      <c r="I18" s="782"/>
      <c r="J18" s="782"/>
      <c r="K18" s="782"/>
      <c r="L18" s="782"/>
      <c r="M18" s="782"/>
      <c r="N18" s="782"/>
      <c r="O18" s="782"/>
      <c r="P18" s="782"/>
      <c r="Q18" s="782"/>
      <c r="R18" s="783"/>
    </row>
    <row r="19" spans="1:19" ht="24.95" customHeight="1" x14ac:dyDescent="0.25">
      <c r="A19" s="335" t="s">
        <v>3030</v>
      </c>
      <c r="B19" s="335" t="s">
        <v>3031</v>
      </c>
      <c r="C19" s="336" t="s">
        <v>3032</v>
      </c>
      <c r="D19" s="337" t="s">
        <v>3012</v>
      </c>
      <c r="E19" s="337" t="s">
        <v>3013</v>
      </c>
      <c r="F19" s="338" t="s">
        <v>273</v>
      </c>
      <c r="G19" s="338" t="s">
        <v>274</v>
      </c>
      <c r="H19" s="338" t="s">
        <v>275</v>
      </c>
      <c r="I19" s="338" t="s">
        <v>276</v>
      </c>
      <c r="J19" s="338" t="s">
        <v>270</v>
      </c>
      <c r="K19" s="338" t="s">
        <v>271</v>
      </c>
      <c r="L19" s="338" t="s">
        <v>272</v>
      </c>
      <c r="M19" s="338" t="s">
        <v>901</v>
      </c>
      <c r="N19" s="338" t="s">
        <v>902</v>
      </c>
      <c r="O19" s="338" t="s">
        <v>903</v>
      </c>
      <c r="P19" s="338" t="s">
        <v>2166</v>
      </c>
      <c r="Q19" s="338" t="s">
        <v>904</v>
      </c>
      <c r="R19" s="309" t="s">
        <v>292</v>
      </c>
    </row>
    <row r="20" spans="1:19" ht="20.100000000000001" customHeight="1" x14ac:dyDescent="0.25">
      <c r="A20" s="339" t="s">
        <v>1336</v>
      </c>
      <c r="B20" s="341" t="s">
        <v>3741</v>
      </c>
      <c r="C20" s="329">
        <v>0</v>
      </c>
      <c r="D20" s="329">
        <v>0</v>
      </c>
      <c r="E20" s="329">
        <v>11</v>
      </c>
      <c r="F20" s="329">
        <v>22</v>
      </c>
      <c r="G20" s="329">
        <v>14</v>
      </c>
      <c r="H20" s="329">
        <v>14</v>
      </c>
      <c r="I20" s="329">
        <v>13</v>
      </c>
      <c r="J20" s="329">
        <v>28</v>
      </c>
      <c r="K20" s="329">
        <v>15</v>
      </c>
      <c r="L20" s="329">
        <v>0</v>
      </c>
      <c r="M20" s="329">
        <v>0</v>
      </c>
      <c r="N20" s="329">
        <v>0</v>
      </c>
      <c r="O20" s="329">
        <v>0</v>
      </c>
      <c r="P20" s="329">
        <v>0</v>
      </c>
      <c r="Q20" s="329">
        <v>0</v>
      </c>
      <c r="R20" s="330">
        <v>117</v>
      </c>
    </row>
    <row r="21" spans="1:19" ht="20.100000000000001" customHeight="1" x14ac:dyDescent="0.25">
      <c r="A21" s="339" t="s">
        <v>1337</v>
      </c>
      <c r="B21" s="341" t="s">
        <v>3741</v>
      </c>
      <c r="C21" s="329">
        <v>0</v>
      </c>
      <c r="D21" s="329">
        <v>0</v>
      </c>
      <c r="E21" s="329">
        <v>21</v>
      </c>
      <c r="F21" s="329">
        <v>15</v>
      </c>
      <c r="G21" s="329">
        <v>17</v>
      </c>
      <c r="H21" s="329">
        <v>15</v>
      </c>
      <c r="I21" s="329">
        <v>18</v>
      </c>
      <c r="J21" s="329">
        <v>14</v>
      </c>
      <c r="K21" s="329">
        <v>13</v>
      </c>
      <c r="L21" s="329">
        <v>0</v>
      </c>
      <c r="M21" s="329">
        <v>0</v>
      </c>
      <c r="N21" s="329">
        <v>0</v>
      </c>
      <c r="O21" s="329">
        <v>0</v>
      </c>
      <c r="P21" s="329">
        <v>0</v>
      </c>
      <c r="Q21" s="329">
        <v>0</v>
      </c>
      <c r="R21" s="330">
        <v>113</v>
      </c>
    </row>
    <row r="22" spans="1:19" ht="20.100000000000001" customHeight="1" x14ac:dyDescent="0.25">
      <c r="A22" s="339" t="s">
        <v>2124</v>
      </c>
      <c r="B22" s="341" t="s">
        <v>3742</v>
      </c>
      <c r="C22" s="329">
        <v>0</v>
      </c>
      <c r="D22" s="329">
        <v>0</v>
      </c>
      <c r="E22" s="329">
        <v>0</v>
      </c>
      <c r="F22" s="329">
        <v>0</v>
      </c>
      <c r="G22" s="329">
        <v>0</v>
      </c>
      <c r="H22" s="329">
        <v>0</v>
      </c>
      <c r="I22" s="329">
        <v>0</v>
      </c>
      <c r="J22" s="329">
        <v>63</v>
      </c>
      <c r="K22" s="329">
        <v>60</v>
      </c>
      <c r="L22" s="329">
        <v>72</v>
      </c>
      <c r="M22" s="329">
        <v>59</v>
      </c>
      <c r="N22" s="329">
        <v>51</v>
      </c>
      <c r="O22" s="329">
        <v>0</v>
      </c>
      <c r="P22" s="329">
        <v>0</v>
      </c>
      <c r="Q22" s="329">
        <v>0</v>
      </c>
      <c r="R22" s="330">
        <v>305</v>
      </c>
    </row>
    <row r="23" spans="1:19" ht="20.100000000000001" customHeight="1" x14ac:dyDescent="0.25">
      <c r="A23" s="339" t="s">
        <v>1338</v>
      </c>
      <c r="B23" s="341" t="s">
        <v>3741</v>
      </c>
      <c r="C23" s="329">
        <v>0</v>
      </c>
      <c r="D23" s="329">
        <v>0</v>
      </c>
      <c r="E23" s="329">
        <v>37</v>
      </c>
      <c r="F23" s="329">
        <v>40</v>
      </c>
      <c r="G23" s="329">
        <v>32</v>
      </c>
      <c r="H23" s="329">
        <v>43</v>
      </c>
      <c r="I23" s="329">
        <v>31</v>
      </c>
      <c r="J23" s="329">
        <v>26</v>
      </c>
      <c r="K23" s="329">
        <v>35</v>
      </c>
      <c r="L23" s="329">
        <v>0</v>
      </c>
      <c r="M23" s="329">
        <v>0</v>
      </c>
      <c r="N23" s="329">
        <v>0</v>
      </c>
      <c r="O23" s="329">
        <v>0</v>
      </c>
      <c r="P23" s="329">
        <v>0</v>
      </c>
      <c r="Q23" s="329">
        <v>0</v>
      </c>
      <c r="R23" s="330">
        <v>244</v>
      </c>
    </row>
    <row r="24" spans="1:19" ht="20.100000000000001" customHeight="1" x14ac:dyDescent="0.25">
      <c r="A24" s="339" t="s">
        <v>1339</v>
      </c>
      <c r="B24" s="341" t="s">
        <v>3742</v>
      </c>
      <c r="C24" s="329">
        <v>0</v>
      </c>
      <c r="D24" s="329">
        <v>0</v>
      </c>
      <c r="E24" s="329">
        <v>62</v>
      </c>
      <c r="F24" s="329">
        <v>66</v>
      </c>
      <c r="G24" s="329">
        <v>77</v>
      </c>
      <c r="H24" s="329">
        <v>67</v>
      </c>
      <c r="I24" s="329">
        <v>66</v>
      </c>
      <c r="J24" s="329">
        <v>0</v>
      </c>
      <c r="K24" s="329">
        <v>0</v>
      </c>
      <c r="L24" s="329">
        <v>0</v>
      </c>
      <c r="M24" s="329">
        <v>0</v>
      </c>
      <c r="N24" s="329">
        <v>0</v>
      </c>
      <c r="O24" s="329">
        <v>0</v>
      </c>
      <c r="P24" s="329">
        <v>0</v>
      </c>
      <c r="Q24" s="329">
        <v>0</v>
      </c>
      <c r="R24" s="330">
        <v>338</v>
      </c>
    </row>
    <row r="25" spans="1:19" ht="20.100000000000001" customHeight="1" x14ac:dyDescent="0.25">
      <c r="A25" s="339" t="s">
        <v>1340</v>
      </c>
      <c r="B25" s="341" t="s">
        <v>3743</v>
      </c>
      <c r="C25" s="329">
        <v>0</v>
      </c>
      <c r="D25" s="329">
        <v>0</v>
      </c>
      <c r="E25" s="329">
        <v>0</v>
      </c>
      <c r="F25" s="329">
        <v>0</v>
      </c>
      <c r="G25" s="329">
        <v>0</v>
      </c>
      <c r="H25" s="329">
        <v>0</v>
      </c>
      <c r="I25" s="329">
        <v>0</v>
      </c>
      <c r="J25" s="329">
        <v>0</v>
      </c>
      <c r="K25" s="329">
        <v>0</v>
      </c>
      <c r="L25" s="329">
        <v>106</v>
      </c>
      <c r="M25" s="329">
        <v>122</v>
      </c>
      <c r="N25" s="329">
        <v>111</v>
      </c>
      <c r="O25" s="329">
        <v>0</v>
      </c>
      <c r="P25" s="329">
        <v>0</v>
      </c>
      <c r="Q25" s="329">
        <v>0</v>
      </c>
      <c r="R25" s="330">
        <v>339</v>
      </c>
    </row>
    <row r="26" spans="1:19" ht="20.100000000000001" customHeight="1" x14ac:dyDescent="0.25">
      <c r="A26" s="339" t="s">
        <v>1341</v>
      </c>
      <c r="B26" s="341" t="s">
        <v>3741</v>
      </c>
      <c r="C26" s="329">
        <v>0</v>
      </c>
      <c r="D26" s="329">
        <v>0</v>
      </c>
      <c r="E26" s="329">
        <v>0</v>
      </c>
      <c r="F26" s="329">
        <v>0</v>
      </c>
      <c r="G26" s="329">
        <v>0</v>
      </c>
      <c r="H26" s="329">
        <v>0</v>
      </c>
      <c r="I26" s="329">
        <v>0</v>
      </c>
      <c r="J26" s="329">
        <v>0</v>
      </c>
      <c r="K26" s="329">
        <v>0</v>
      </c>
      <c r="L26" s="329">
        <v>0</v>
      </c>
      <c r="M26" s="329">
        <v>0</v>
      </c>
      <c r="N26" s="329">
        <v>0</v>
      </c>
      <c r="O26" s="329">
        <v>316</v>
      </c>
      <c r="P26" s="329">
        <v>308</v>
      </c>
      <c r="Q26" s="329">
        <v>373</v>
      </c>
      <c r="R26" s="330">
        <v>997</v>
      </c>
    </row>
    <row r="27" spans="1:19" ht="20.100000000000001" customHeight="1" x14ac:dyDescent="0.25">
      <c r="A27" s="339" t="s">
        <v>1342</v>
      </c>
      <c r="B27" s="341" t="s">
        <v>3741</v>
      </c>
      <c r="C27" s="329">
        <v>0</v>
      </c>
      <c r="D27" s="329">
        <v>0</v>
      </c>
      <c r="E27" s="329">
        <v>14</v>
      </c>
      <c r="F27" s="329">
        <v>10</v>
      </c>
      <c r="G27" s="329">
        <v>10</v>
      </c>
      <c r="H27" s="329">
        <v>16</v>
      </c>
      <c r="I27" s="329">
        <v>17</v>
      </c>
      <c r="J27" s="329">
        <v>11</v>
      </c>
      <c r="K27" s="329">
        <v>19</v>
      </c>
      <c r="L27" s="329">
        <v>0</v>
      </c>
      <c r="M27" s="329">
        <v>0</v>
      </c>
      <c r="N27" s="329">
        <v>0</v>
      </c>
      <c r="O27" s="329">
        <v>0</v>
      </c>
      <c r="P27" s="329">
        <v>0</v>
      </c>
      <c r="Q27" s="329">
        <v>0</v>
      </c>
      <c r="R27" s="330">
        <v>97</v>
      </c>
    </row>
    <row r="28" spans="1:19" ht="20.100000000000001" customHeight="1" x14ac:dyDescent="0.25">
      <c r="A28" s="339" t="s">
        <v>1343</v>
      </c>
      <c r="B28" s="341" t="s">
        <v>3744</v>
      </c>
      <c r="C28" s="329">
        <v>0</v>
      </c>
      <c r="D28" s="329">
        <v>0</v>
      </c>
      <c r="E28" s="329">
        <v>0</v>
      </c>
      <c r="F28" s="329">
        <v>5</v>
      </c>
      <c r="G28" s="329">
        <v>1</v>
      </c>
      <c r="H28" s="329">
        <v>2</v>
      </c>
      <c r="I28" s="329">
        <v>5</v>
      </c>
      <c r="J28" s="329">
        <v>1</v>
      </c>
      <c r="K28" s="329">
        <v>2</v>
      </c>
      <c r="L28" s="329">
        <v>4</v>
      </c>
      <c r="M28" s="329">
        <v>0</v>
      </c>
      <c r="N28" s="329">
        <v>2</v>
      </c>
      <c r="O28" s="329">
        <v>3</v>
      </c>
      <c r="P28" s="329">
        <v>1</v>
      </c>
      <c r="Q28" s="329">
        <v>2</v>
      </c>
      <c r="R28" s="330">
        <v>28</v>
      </c>
    </row>
    <row r="29" spans="1:19" ht="20.100000000000001" customHeight="1" x14ac:dyDescent="0.25">
      <c r="A29" s="339" t="s">
        <v>1344</v>
      </c>
      <c r="B29" s="341" t="s">
        <v>3741</v>
      </c>
      <c r="C29" s="329">
        <v>0</v>
      </c>
      <c r="D29" s="329">
        <v>0</v>
      </c>
      <c r="E29" s="329">
        <v>31</v>
      </c>
      <c r="F29" s="329">
        <v>33</v>
      </c>
      <c r="G29" s="329">
        <v>26</v>
      </c>
      <c r="H29" s="329">
        <v>24</v>
      </c>
      <c r="I29" s="329">
        <v>18</v>
      </c>
      <c r="J29" s="329">
        <v>30</v>
      </c>
      <c r="K29" s="329">
        <v>31</v>
      </c>
      <c r="L29" s="329">
        <v>0</v>
      </c>
      <c r="M29" s="329">
        <v>0</v>
      </c>
      <c r="N29" s="329">
        <v>0</v>
      </c>
      <c r="O29" s="329">
        <v>0</v>
      </c>
      <c r="P29" s="329">
        <v>0</v>
      </c>
      <c r="Q29" s="329">
        <v>0</v>
      </c>
      <c r="R29" s="330">
        <v>193</v>
      </c>
    </row>
    <row r="30" spans="1:19" ht="20.100000000000001" customHeight="1" x14ac:dyDescent="0.25">
      <c r="A30" s="339" t="s">
        <v>1345</v>
      </c>
      <c r="B30" s="341" t="s">
        <v>3741</v>
      </c>
      <c r="C30" s="329">
        <v>0</v>
      </c>
      <c r="D30" s="329">
        <v>0</v>
      </c>
      <c r="E30" s="329">
        <v>19</v>
      </c>
      <c r="F30" s="329">
        <v>16</v>
      </c>
      <c r="G30" s="329">
        <v>11</v>
      </c>
      <c r="H30" s="329">
        <v>23</v>
      </c>
      <c r="I30" s="329">
        <v>18</v>
      </c>
      <c r="J30" s="329">
        <v>23</v>
      </c>
      <c r="K30" s="329">
        <v>19</v>
      </c>
      <c r="L30" s="329">
        <v>0</v>
      </c>
      <c r="M30" s="329">
        <v>0</v>
      </c>
      <c r="N30" s="329">
        <v>0</v>
      </c>
      <c r="O30" s="329">
        <v>0</v>
      </c>
      <c r="P30" s="329">
        <v>0</v>
      </c>
      <c r="Q30" s="329">
        <v>0</v>
      </c>
      <c r="R30" s="330">
        <v>129</v>
      </c>
    </row>
    <row r="31" spans="1:19" ht="20.100000000000001" customHeight="1" x14ac:dyDescent="0.25">
      <c r="A31" s="339" t="s">
        <v>1925</v>
      </c>
      <c r="B31" s="341" t="s">
        <v>3741</v>
      </c>
      <c r="C31" s="329">
        <v>0</v>
      </c>
      <c r="D31" s="329">
        <v>0</v>
      </c>
      <c r="E31" s="329">
        <v>0</v>
      </c>
      <c r="F31" s="329">
        <v>0</v>
      </c>
      <c r="G31" s="329">
        <v>0</v>
      </c>
      <c r="H31" s="329">
        <v>0</v>
      </c>
      <c r="I31" s="329">
        <v>0</v>
      </c>
      <c r="J31" s="329">
        <v>0</v>
      </c>
      <c r="K31" s="329">
        <v>0</v>
      </c>
      <c r="L31" s="329">
        <v>131</v>
      </c>
      <c r="M31" s="329">
        <v>122</v>
      </c>
      <c r="N31" s="329">
        <v>119</v>
      </c>
      <c r="O31" s="329">
        <v>0</v>
      </c>
      <c r="P31" s="329">
        <v>0</v>
      </c>
      <c r="Q31" s="329">
        <v>0</v>
      </c>
      <c r="R31" s="330">
        <v>372</v>
      </c>
    </row>
    <row r="32" spans="1:19" ht="20.100000000000001" customHeight="1" x14ac:dyDescent="0.25">
      <c r="A32" s="339" t="s">
        <v>1926</v>
      </c>
      <c r="B32" s="341" t="s">
        <v>3745</v>
      </c>
      <c r="C32" s="329">
        <v>0</v>
      </c>
      <c r="D32" s="329">
        <v>0</v>
      </c>
      <c r="E32" s="329">
        <v>52</v>
      </c>
      <c r="F32" s="329">
        <v>48</v>
      </c>
      <c r="G32" s="329">
        <v>51</v>
      </c>
      <c r="H32" s="329">
        <v>55</v>
      </c>
      <c r="I32" s="329">
        <v>64</v>
      </c>
      <c r="J32" s="329">
        <v>61</v>
      </c>
      <c r="K32" s="329">
        <v>58</v>
      </c>
      <c r="L32" s="329">
        <v>0</v>
      </c>
      <c r="M32" s="329">
        <v>0</v>
      </c>
      <c r="N32" s="329">
        <v>0</v>
      </c>
      <c r="O32" s="329">
        <v>0</v>
      </c>
      <c r="P32" s="329">
        <v>0</v>
      </c>
      <c r="Q32" s="329">
        <v>0</v>
      </c>
      <c r="R32" s="330">
        <v>389</v>
      </c>
    </row>
    <row r="33" spans="1:18" ht="20.100000000000001" customHeight="1" x14ac:dyDescent="0.25">
      <c r="A33" s="339" t="s">
        <v>1927</v>
      </c>
      <c r="B33" s="341" t="s">
        <v>3746</v>
      </c>
      <c r="C33" s="329">
        <v>0</v>
      </c>
      <c r="D33" s="329">
        <v>0</v>
      </c>
      <c r="E33" s="329">
        <v>12</v>
      </c>
      <c r="F33" s="329">
        <v>15</v>
      </c>
      <c r="G33" s="329">
        <v>12</v>
      </c>
      <c r="H33" s="329">
        <v>7</v>
      </c>
      <c r="I33" s="329">
        <v>10</v>
      </c>
      <c r="J33" s="329">
        <v>13</v>
      </c>
      <c r="K33" s="329">
        <v>9</v>
      </c>
      <c r="L33" s="329">
        <v>8</v>
      </c>
      <c r="M33" s="329">
        <v>13</v>
      </c>
      <c r="N33" s="329">
        <v>13</v>
      </c>
      <c r="O33" s="329">
        <v>0</v>
      </c>
      <c r="P33" s="329">
        <v>0</v>
      </c>
      <c r="Q33" s="329">
        <v>0</v>
      </c>
      <c r="R33" s="330">
        <v>112</v>
      </c>
    </row>
    <row r="34" spans="1:18" ht="20.100000000000001" customHeight="1" x14ac:dyDescent="0.25">
      <c r="A34" s="374" t="s">
        <v>1928</v>
      </c>
      <c r="B34" s="341" t="s">
        <v>3747</v>
      </c>
      <c r="C34" s="331">
        <v>0</v>
      </c>
      <c r="D34" s="331">
        <v>0</v>
      </c>
      <c r="E34" s="331">
        <v>16</v>
      </c>
      <c r="F34" s="331">
        <v>17</v>
      </c>
      <c r="G34" s="331">
        <v>16</v>
      </c>
      <c r="H34" s="331">
        <v>14</v>
      </c>
      <c r="I34" s="331">
        <v>18</v>
      </c>
      <c r="J34" s="331">
        <v>16</v>
      </c>
      <c r="K34" s="331">
        <v>13</v>
      </c>
      <c r="L34" s="331">
        <v>0</v>
      </c>
      <c r="M34" s="331">
        <v>0</v>
      </c>
      <c r="N34" s="331">
        <v>0</v>
      </c>
      <c r="O34" s="331">
        <v>0</v>
      </c>
      <c r="P34" s="331">
        <v>0</v>
      </c>
      <c r="Q34" s="331">
        <v>0</v>
      </c>
      <c r="R34" s="301">
        <v>110</v>
      </c>
    </row>
    <row r="35" spans="1:18" ht="20.100000000000001" customHeight="1" x14ac:dyDescent="0.25">
      <c r="A35" s="335" t="s">
        <v>3035</v>
      </c>
      <c r="B35" s="343" t="s">
        <v>3037</v>
      </c>
      <c r="C35" s="309">
        <v>0</v>
      </c>
      <c r="D35" s="309">
        <v>0</v>
      </c>
      <c r="E35" s="309">
        <v>275</v>
      </c>
      <c r="F35" s="309">
        <v>287</v>
      </c>
      <c r="G35" s="309">
        <v>267</v>
      </c>
      <c r="H35" s="309">
        <v>280</v>
      </c>
      <c r="I35" s="309">
        <v>278</v>
      </c>
      <c r="J35" s="309">
        <v>286</v>
      </c>
      <c r="K35" s="309">
        <v>274</v>
      </c>
      <c r="L35" s="309">
        <v>321</v>
      </c>
      <c r="M35" s="309">
        <v>316</v>
      </c>
      <c r="N35" s="309">
        <v>296</v>
      </c>
      <c r="O35" s="309">
        <v>319</v>
      </c>
      <c r="P35" s="309">
        <v>309</v>
      </c>
      <c r="Q35" s="309">
        <v>375</v>
      </c>
      <c r="R35" s="309">
        <v>3883</v>
      </c>
    </row>
    <row r="36" spans="1:18" ht="20.100000000000001" customHeight="1" x14ac:dyDescent="0.25">
      <c r="A36" s="228" t="s">
        <v>3044</v>
      </c>
      <c r="B36" s="375"/>
      <c r="C36" s="363"/>
      <c r="D36" s="363"/>
      <c r="E36" s="363"/>
      <c r="F36" s="363"/>
      <c r="G36" s="363"/>
      <c r="H36" s="363"/>
      <c r="I36" s="363"/>
      <c r="J36" s="363"/>
      <c r="K36" s="363"/>
      <c r="L36" s="363"/>
      <c r="M36" s="363"/>
      <c r="N36" s="363"/>
      <c r="O36" s="363"/>
      <c r="P36" s="363"/>
      <c r="Q36" s="363"/>
      <c r="R36" s="363"/>
    </row>
    <row r="37" spans="1:18" x14ac:dyDescent="0.2">
      <c r="A37" s="350"/>
      <c r="B37" s="350"/>
      <c r="C37" s="350"/>
      <c r="D37" s="350"/>
      <c r="E37" s="350"/>
      <c r="F37" s="350"/>
      <c r="G37" s="350"/>
      <c r="H37" s="350"/>
      <c r="I37" s="350"/>
      <c r="J37" s="350"/>
      <c r="K37" s="350"/>
      <c r="L37" s="350"/>
      <c r="M37" s="350"/>
      <c r="N37" s="350"/>
      <c r="O37" s="350"/>
      <c r="P37" s="350"/>
      <c r="Q37" s="350"/>
      <c r="R37" s="351"/>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sheetData>
  <mergeCells count="4">
    <mergeCell ref="A4:R4"/>
    <mergeCell ref="A18:R18"/>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Narrow,Regular"&amp;12- 15 -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8"/>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3724</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9.5" customHeight="1" x14ac:dyDescent="0.25">
      <c r="A6" s="339" t="s">
        <v>1929</v>
      </c>
      <c r="B6" s="341" t="s">
        <v>1654</v>
      </c>
      <c r="C6" s="329">
        <v>0</v>
      </c>
      <c r="D6" s="329">
        <v>0</v>
      </c>
      <c r="E6" s="329">
        <v>19</v>
      </c>
      <c r="F6" s="329">
        <v>15</v>
      </c>
      <c r="G6" s="329">
        <v>27</v>
      </c>
      <c r="H6" s="329">
        <v>23</v>
      </c>
      <c r="I6" s="329">
        <v>24</v>
      </c>
      <c r="J6" s="329">
        <v>21</v>
      </c>
      <c r="K6" s="329">
        <v>15</v>
      </c>
      <c r="L6" s="329">
        <v>28</v>
      </c>
      <c r="M6" s="329">
        <v>35</v>
      </c>
      <c r="N6" s="329">
        <v>0</v>
      </c>
      <c r="O6" s="329">
        <v>0</v>
      </c>
      <c r="P6" s="329">
        <v>0</v>
      </c>
      <c r="Q6" s="329">
        <v>0</v>
      </c>
      <c r="R6" s="330">
        <v>207</v>
      </c>
    </row>
    <row r="7" spans="1:20" ht="19.5" customHeight="1" x14ac:dyDescent="0.25">
      <c r="A7" s="339" t="s">
        <v>1930</v>
      </c>
      <c r="B7" s="341" t="s">
        <v>1654</v>
      </c>
      <c r="C7" s="329">
        <v>0</v>
      </c>
      <c r="D7" s="329">
        <v>0</v>
      </c>
      <c r="E7" s="329">
        <v>0</v>
      </c>
      <c r="F7" s="329">
        <v>0</v>
      </c>
      <c r="G7" s="329">
        <v>0</v>
      </c>
      <c r="H7" s="329">
        <v>0</v>
      </c>
      <c r="I7" s="329">
        <v>0</v>
      </c>
      <c r="J7" s="329">
        <v>0</v>
      </c>
      <c r="K7" s="329">
        <v>0</v>
      </c>
      <c r="L7" s="329">
        <v>59</v>
      </c>
      <c r="M7" s="329">
        <v>89</v>
      </c>
      <c r="N7" s="329">
        <v>123</v>
      </c>
      <c r="O7" s="329">
        <v>124</v>
      </c>
      <c r="P7" s="329">
        <v>130</v>
      </c>
      <c r="Q7" s="329">
        <v>102</v>
      </c>
      <c r="R7" s="330">
        <v>627</v>
      </c>
    </row>
    <row r="8" spans="1:20" ht="19.5" customHeight="1" x14ac:dyDescent="0.25">
      <c r="A8" s="339" t="s">
        <v>1931</v>
      </c>
      <c r="B8" s="341" t="s">
        <v>1654</v>
      </c>
      <c r="C8" s="329">
        <v>0</v>
      </c>
      <c r="D8" s="329">
        <v>0</v>
      </c>
      <c r="E8" s="329">
        <v>0</v>
      </c>
      <c r="F8" s="329">
        <v>0</v>
      </c>
      <c r="G8" s="329">
        <v>0</v>
      </c>
      <c r="H8" s="329">
        <v>0</v>
      </c>
      <c r="I8" s="329">
        <v>0</v>
      </c>
      <c r="J8" s="329">
        <v>0</v>
      </c>
      <c r="K8" s="329">
        <v>0</v>
      </c>
      <c r="L8" s="329">
        <v>0</v>
      </c>
      <c r="M8" s="329">
        <v>0</v>
      </c>
      <c r="N8" s="329">
        <v>156</v>
      </c>
      <c r="O8" s="329">
        <v>174</v>
      </c>
      <c r="P8" s="329">
        <v>151</v>
      </c>
      <c r="Q8" s="329">
        <v>148</v>
      </c>
      <c r="R8" s="330">
        <v>629</v>
      </c>
    </row>
    <row r="9" spans="1:20" ht="19.5" customHeight="1" x14ac:dyDescent="0.25">
      <c r="A9" s="339" t="s">
        <v>1932</v>
      </c>
      <c r="B9" s="341" t="s">
        <v>1654</v>
      </c>
      <c r="C9" s="329">
        <v>65</v>
      </c>
      <c r="D9" s="329">
        <v>0</v>
      </c>
      <c r="E9" s="329">
        <v>0</v>
      </c>
      <c r="F9" s="329">
        <v>0</v>
      </c>
      <c r="G9" s="329">
        <v>0</v>
      </c>
      <c r="H9" s="329">
        <v>0</v>
      </c>
      <c r="I9" s="329">
        <v>0</v>
      </c>
      <c r="J9" s="329">
        <v>0</v>
      </c>
      <c r="K9" s="329">
        <v>0</v>
      </c>
      <c r="L9" s="329">
        <v>0</v>
      </c>
      <c r="M9" s="329">
        <v>0</v>
      </c>
      <c r="N9" s="329">
        <v>273</v>
      </c>
      <c r="O9" s="329">
        <v>288</v>
      </c>
      <c r="P9" s="329">
        <v>302</v>
      </c>
      <c r="Q9" s="329">
        <v>321</v>
      </c>
      <c r="R9" s="330">
        <v>1249</v>
      </c>
    </row>
    <row r="10" spans="1:20" ht="19.5" customHeight="1" x14ac:dyDescent="0.25">
      <c r="A10" s="339" t="s">
        <v>1933</v>
      </c>
      <c r="B10" s="341" t="s">
        <v>1654</v>
      </c>
      <c r="C10" s="329">
        <v>0</v>
      </c>
      <c r="D10" s="329">
        <v>0</v>
      </c>
      <c r="E10" s="329">
        <v>15</v>
      </c>
      <c r="F10" s="329">
        <v>17</v>
      </c>
      <c r="G10" s="329">
        <v>21</v>
      </c>
      <c r="H10" s="329">
        <v>23</v>
      </c>
      <c r="I10" s="329">
        <v>25</v>
      </c>
      <c r="J10" s="329">
        <v>26</v>
      </c>
      <c r="K10" s="329">
        <v>25</v>
      </c>
      <c r="L10" s="329">
        <v>48</v>
      </c>
      <c r="M10" s="329">
        <v>35</v>
      </c>
      <c r="N10" s="329">
        <v>0</v>
      </c>
      <c r="O10" s="329">
        <v>0</v>
      </c>
      <c r="P10" s="329">
        <v>0</v>
      </c>
      <c r="Q10" s="329">
        <v>0</v>
      </c>
      <c r="R10" s="330">
        <v>235</v>
      </c>
    </row>
    <row r="11" spans="1:20" ht="19.5" customHeight="1" x14ac:dyDescent="0.25">
      <c r="A11" s="339" t="s">
        <v>334</v>
      </c>
      <c r="B11" s="341" t="s">
        <v>1654</v>
      </c>
      <c r="C11" s="329">
        <v>0</v>
      </c>
      <c r="D11" s="329">
        <v>0</v>
      </c>
      <c r="E11" s="329">
        <v>28</v>
      </c>
      <c r="F11" s="329">
        <v>19</v>
      </c>
      <c r="G11" s="329">
        <v>29</v>
      </c>
      <c r="H11" s="329">
        <v>29</v>
      </c>
      <c r="I11" s="329">
        <v>16</v>
      </c>
      <c r="J11" s="329">
        <v>21</v>
      </c>
      <c r="K11" s="329">
        <v>18</v>
      </c>
      <c r="L11" s="329">
        <v>0</v>
      </c>
      <c r="M11" s="329">
        <v>0</v>
      </c>
      <c r="N11" s="329">
        <v>0</v>
      </c>
      <c r="O11" s="329">
        <v>0</v>
      </c>
      <c r="P11" s="329">
        <v>0</v>
      </c>
      <c r="Q11" s="329">
        <v>0</v>
      </c>
      <c r="R11" s="330">
        <v>160</v>
      </c>
    </row>
    <row r="12" spans="1:20" ht="19.5" customHeight="1" x14ac:dyDescent="0.25">
      <c r="A12" s="353" t="s">
        <v>3277</v>
      </c>
      <c r="B12" s="341" t="s">
        <v>1654</v>
      </c>
      <c r="C12" s="355">
        <v>0</v>
      </c>
      <c r="D12" s="355">
        <v>0</v>
      </c>
      <c r="E12" s="355">
        <v>0</v>
      </c>
      <c r="F12" s="355">
        <v>0</v>
      </c>
      <c r="G12" s="355">
        <v>0</v>
      </c>
      <c r="H12" s="355">
        <v>0</v>
      </c>
      <c r="I12" s="355">
        <v>0</v>
      </c>
      <c r="J12" s="355">
        <v>0</v>
      </c>
      <c r="K12" s="355">
        <v>141</v>
      </c>
      <c r="L12" s="355">
        <v>135</v>
      </c>
      <c r="M12" s="355">
        <v>114</v>
      </c>
      <c r="N12" s="355">
        <v>0</v>
      </c>
      <c r="O12" s="355">
        <v>0</v>
      </c>
      <c r="P12" s="355">
        <v>0</v>
      </c>
      <c r="Q12" s="355">
        <v>0</v>
      </c>
      <c r="R12" s="356">
        <v>390</v>
      </c>
    </row>
    <row r="13" spans="1:20" ht="19.5" customHeight="1" x14ac:dyDescent="0.25">
      <c r="A13" s="339" t="s">
        <v>335</v>
      </c>
      <c r="B13" s="341" t="s">
        <v>1654</v>
      </c>
      <c r="C13" s="329">
        <v>0</v>
      </c>
      <c r="D13" s="329">
        <v>0</v>
      </c>
      <c r="E13" s="329">
        <v>55</v>
      </c>
      <c r="F13" s="329">
        <v>53</v>
      </c>
      <c r="G13" s="329">
        <v>53</v>
      </c>
      <c r="H13" s="329">
        <v>43</v>
      </c>
      <c r="I13" s="329">
        <v>41</v>
      </c>
      <c r="J13" s="329">
        <v>47</v>
      </c>
      <c r="K13" s="329">
        <v>45</v>
      </c>
      <c r="L13" s="329">
        <v>46</v>
      </c>
      <c r="M13" s="329">
        <v>0</v>
      </c>
      <c r="N13" s="329">
        <v>0</v>
      </c>
      <c r="O13" s="329">
        <v>0</v>
      </c>
      <c r="P13" s="329">
        <v>0</v>
      </c>
      <c r="Q13" s="329">
        <v>0</v>
      </c>
      <c r="R13" s="330">
        <v>383</v>
      </c>
    </row>
    <row r="14" spans="1:20" ht="19.5" customHeight="1" x14ac:dyDescent="0.25">
      <c r="A14" s="339" t="s">
        <v>336</v>
      </c>
      <c r="B14" s="341" t="s">
        <v>1654</v>
      </c>
      <c r="C14" s="329">
        <v>0</v>
      </c>
      <c r="D14" s="329">
        <v>0</v>
      </c>
      <c r="E14" s="329">
        <v>0</v>
      </c>
      <c r="F14" s="329">
        <v>0</v>
      </c>
      <c r="G14" s="329">
        <v>0</v>
      </c>
      <c r="H14" s="329">
        <v>0</v>
      </c>
      <c r="I14" s="329">
        <v>72</v>
      </c>
      <c r="J14" s="329">
        <v>36</v>
      </c>
      <c r="K14" s="329">
        <v>43</v>
      </c>
      <c r="L14" s="329">
        <v>43</v>
      </c>
      <c r="M14" s="329">
        <v>34</v>
      </c>
      <c r="N14" s="329">
        <v>0</v>
      </c>
      <c r="O14" s="329">
        <v>0</v>
      </c>
      <c r="P14" s="329">
        <v>0</v>
      </c>
      <c r="Q14" s="329">
        <v>0</v>
      </c>
      <c r="R14" s="330">
        <v>228</v>
      </c>
    </row>
    <row r="15" spans="1:20" ht="19.5" customHeight="1" x14ac:dyDescent="0.25">
      <c r="A15" s="339" t="s">
        <v>337</v>
      </c>
      <c r="B15" s="341" t="s">
        <v>1654</v>
      </c>
      <c r="C15" s="329">
        <v>0</v>
      </c>
      <c r="D15" s="329">
        <v>0</v>
      </c>
      <c r="E15" s="329">
        <v>60</v>
      </c>
      <c r="F15" s="329">
        <v>46</v>
      </c>
      <c r="G15" s="329">
        <v>46</v>
      </c>
      <c r="H15" s="329">
        <v>47</v>
      </c>
      <c r="I15" s="329">
        <v>37</v>
      </c>
      <c r="J15" s="329">
        <v>49</v>
      </c>
      <c r="K15" s="329">
        <v>49</v>
      </c>
      <c r="L15" s="329">
        <v>0</v>
      </c>
      <c r="M15" s="329">
        <v>0</v>
      </c>
      <c r="N15" s="329">
        <v>0</v>
      </c>
      <c r="O15" s="329">
        <v>0</v>
      </c>
      <c r="P15" s="329">
        <v>0</v>
      </c>
      <c r="Q15" s="329">
        <v>0</v>
      </c>
      <c r="R15" s="330">
        <v>334</v>
      </c>
    </row>
    <row r="16" spans="1:20" ht="19.5" customHeight="1" x14ac:dyDescent="0.25">
      <c r="A16" s="339" t="s">
        <v>338</v>
      </c>
      <c r="B16" s="341" t="s">
        <v>1654</v>
      </c>
      <c r="C16" s="329">
        <v>0</v>
      </c>
      <c r="D16" s="329">
        <v>0</v>
      </c>
      <c r="E16" s="329">
        <v>37</v>
      </c>
      <c r="F16" s="329">
        <v>46</v>
      </c>
      <c r="G16" s="329">
        <v>59</v>
      </c>
      <c r="H16" s="329">
        <v>35</v>
      </c>
      <c r="I16" s="329">
        <v>78</v>
      </c>
      <c r="J16" s="329">
        <v>87</v>
      </c>
      <c r="K16" s="329">
        <v>0</v>
      </c>
      <c r="L16" s="329">
        <v>0</v>
      </c>
      <c r="M16" s="329">
        <v>0</v>
      </c>
      <c r="N16" s="329">
        <v>0</v>
      </c>
      <c r="O16" s="329">
        <v>0</v>
      </c>
      <c r="P16" s="329">
        <v>0</v>
      </c>
      <c r="Q16" s="329">
        <v>0</v>
      </c>
      <c r="R16" s="330">
        <v>342</v>
      </c>
    </row>
    <row r="17" spans="1:18" ht="19.5" customHeight="1" x14ac:dyDescent="0.25">
      <c r="A17" s="339" t="s">
        <v>339</v>
      </c>
      <c r="B17" s="341" t="s">
        <v>1654</v>
      </c>
      <c r="C17" s="329">
        <v>0</v>
      </c>
      <c r="D17" s="329">
        <v>0</v>
      </c>
      <c r="E17" s="329">
        <v>54</v>
      </c>
      <c r="F17" s="329">
        <v>55</v>
      </c>
      <c r="G17" s="329">
        <v>59</v>
      </c>
      <c r="H17" s="329">
        <v>43</v>
      </c>
      <c r="I17" s="329">
        <v>44</v>
      </c>
      <c r="J17" s="329">
        <v>44</v>
      </c>
      <c r="K17" s="329">
        <v>34</v>
      </c>
      <c r="L17" s="329">
        <v>47</v>
      </c>
      <c r="M17" s="329">
        <v>35</v>
      </c>
      <c r="N17" s="329">
        <v>0</v>
      </c>
      <c r="O17" s="329">
        <v>0</v>
      </c>
      <c r="P17" s="329">
        <v>0</v>
      </c>
      <c r="Q17" s="329">
        <v>0</v>
      </c>
      <c r="R17" s="330">
        <v>415</v>
      </c>
    </row>
    <row r="18" spans="1:18" ht="19.5" customHeight="1" x14ac:dyDescent="0.25">
      <c r="A18" s="339" t="s">
        <v>340</v>
      </c>
      <c r="B18" s="341" t="s">
        <v>1654</v>
      </c>
      <c r="C18" s="329">
        <v>0</v>
      </c>
      <c r="D18" s="329">
        <v>0</v>
      </c>
      <c r="E18" s="329">
        <v>70</v>
      </c>
      <c r="F18" s="329">
        <v>79</v>
      </c>
      <c r="G18" s="329">
        <v>64</v>
      </c>
      <c r="H18" s="329">
        <v>51</v>
      </c>
      <c r="I18" s="329">
        <v>0</v>
      </c>
      <c r="J18" s="329">
        <v>0</v>
      </c>
      <c r="K18" s="329">
        <v>0</v>
      </c>
      <c r="L18" s="329">
        <v>0</v>
      </c>
      <c r="M18" s="329">
        <v>0</v>
      </c>
      <c r="N18" s="329">
        <v>0</v>
      </c>
      <c r="O18" s="329">
        <v>0</v>
      </c>
      <c r="P18" s="329">
        <v>0</v>
      </c>
      <c r="Q18" s="329">
        <v>0</v>
      </c>
      <c r="R18" s="330">
        <v>264</v>
      </c>
    </row>
    <row r="19" spans="1:18" ht="19.5" customHeight="1" x14ac:dyDescent="0.25">
      <c r="A19" s="100" t="s">
        <v>3285</v>
      </c>
      <c r="B19" s="341" t="s">
        <v>1654</v>
      </c>
      <c r="C19" s="329">
        <v>0</v>
      </c>
      <c r="D19" s="329">
        <v>0</v>
      </c>
      <c r="E19" s="329">
        <v>119</v>
      </c>
      <c r="F19" s="329">
        <v>104</v>
      </c>
      <c r="G19" s="329">
        <v>118</v>
      </c>
      <c r="H19" s="329">
        <v>123</v>
      </c>
      <c r="I19" s="329">
        <v>80</v>
      </c>
      <c r="J19" s="329">
        <v>91</v>
      </c>
      <c r="K19" s="329">
        <v>70</v>
      </c>
      <c r="L19" s="329">
        <v>0</v>
      </c>
      <c r="M19" s="329">
        <v>0</v>
      </c>
      <c r="N19" s="329">
        <v>0</v>
      </c>
      <c r="O19" s="329">
        <v>0</v>
      </c>
      <c r="P19" s="329">
        <v>0</v>
      </c>
      <c r="Q19" s="329">
        <v>0</v>
      </c>
      <c r="R19" s="330">
        <v>705</v>
      </c>
    </row>
    <row r="20" spans="1:18" ht="19.5" customHeight="1" x14ac:dyDescent="0.25">
      <c r="A20" s="383" t="s">
        <v>341</v>
      </c>
      <c r="B20" s="341" t="s">
        <v>1654</v>
      </c>
      <c r="C20" s="384">
        <v>0</v>
      </c>
      <c r="D20" s="384">
        <v>0</v>
      </c>
      <c r="E20" s="384">
        <v>83</v>
      </c>
      <c r="F20" s="384">
        <v>77</v>
      </c>
      <c r="G20" s="384">
        <v>87</v>
      </c>
      <c r="H20" s="384">
        <v>92</v>
      </c>
      <c r="I20" s="384">
        <v>88</v>
      </c>
      <c r="J20" s="384">
        <v>77</v>
      </c>
      <c r="K20" s="384">
        <v>0</v>
      </c>
      <c r="L20" s="384">
        <v>0</v>
      </c>
      <c r="M20" s="384">
        <v>0</v>
      </c>
      <c r="N20" s="384">
        <v>0</v>
      </c>
      <c r="O20" s="384">
        <v>0</v>
      </c>
      <c r="P20" s="384">
        <v>0</v>
      </c>
      <c r="Q20" s="384">
        <v>0</v>
      </c>
      <c r="R20" s="385">
        <v>504</v>
      </c>
    </row>
    <row r="21" spans="1:18" ht="19.5" customHeight="1" x14ac:dyDescent="0.25">
      <c r="A21" s="386" t="s">
        <v>342</v>
      </c>
      <c r="B21" s="341" t="s">
        <v>1654</v>
      </c>
      <c r="C21" s="387">
        <v>0</v>
      </c>
      <c r="D21" s="387">
        <v>0</v>
      </c>
      <c r="E21" s="387">
        <v>40</v>
      </c>
      <c r="F21" s="387">
        <v>53</v>
      </c>
      <c r="G21" s="387">
        <v>56</v>
      </c>
      <c r="H21" s="387">
        <v>46</v>
      </c>
      <c r="I21" s="387">
        <v>43</v>
      </c>
      <c r="J21" s="387">
        <v>44</v>
      </c>
      <c r="K21" s="387">
        <v>38</v>
      </c>
      <c r="L21" s="387">
        <v>28</v>
      </c>
      <c r="M21" s="387">
        <v>35</v>
      </c>
      <c r="N21" s="387">
        <v>0</v>
      </c>
      <c r="O21" s="387">
        <v>0</v>
      </c>
      <c r="P21" s="387">
        <v>0</v>
      </c>
      <c r="Q21" s="387">
        <v>0</v>
      </c>
      <c r="R21" s="388">
        <v>383</v>
      </c>
    </row>
    <row r="22" spans="1:18" ht="19.5" customHeight="1" x14ac:dyDescent="0.25">
      <c r="A22" s="339" t="s">
        <v>2067</v>
      </c>
      <c r="B22" s="341" t="s">
        <v>1654</v>
      </c>
      <c r="C22" s="329">
        <v>0</v>
      </c>
      <c r="D22" s="329">
        <v>0</v>
      </c>
      <c r="E22" s="329">
        <v>59</v>
      </c>
      <c r="F22" s="329">
        <v>63</v>
      </c>
      <c r="G22" s="329">
        <v>56</v>
      </c>
      <c r="H22" s="329">
        <v>32</v>
      </c>
      <c r="I22" s="329">
        <v>40</v>
      </c>
      <c r="J22" s="329">
        <v>41</v>
      </c>
      <c r="K22" s="329">
        <v>38</v>
      </c>
      <c r="L22" s="329">
        <v>32</v>
      </c>
      <c r="M22" s="329">
        <v>26</v>
      </c>
      <c r="N22" s="329">
        <v>0</v>
      </c>
      <c r="O22" s="329">
        <v>0</v>
      </c>
      <c r="P22" s="329">
        <v>0</v>
      </c>
      <c r="Q22" s="329">
        <v>0</v>
      </c>
      <c r="R22" s="330">
        <v>387</v>
      </c>
    </row>
    <row r="23" spans="1:18" ht="19.5" customHeight="1" x14ac:dyDescent="0.25">
      <c r="A23" s="339" t="s">
        <v>2068</v>
      </c>
      <c r="B23" s="341" t="s">
        <v>1654</v>
      </c>
      <c r="C23" s="329">
        <v>0</v>
      </c>
      <c r="D23" s="329">
        <v>0</v>
      </c>
      <c r="E23" s="329">
        <v>37</v>
      </c>
      <c r="F23" s="329">
        <v>33</v>
      </c>
      <c r="G23" s="329">
        <v>46</v>
      </c>
      <c r="H23" s="329">
        <v>52</v>
      </c>
      <c r="I23" s="329">
        <v>45</v>
      </c>
      <c r="J23" s="329">
        <v>69</v>
      </c>
      <c r="K23" s="329">
        <v>48</v>
      </c>
      <c r="L23" s="329">
        <v>57</v>
      </c>
      <c r="M23" s="329">
        <v>45</v>
      </c>
      <c r="N23" s="329">
        <v>0</v>
      </c>
      <c r="O23" s="329">
        <v>0</v>
      </c>
      <c r="P23" s="329">
        <v>0</v>
      </c>
      <c r="Q23" s="329">
        <v>0</v>
      </c>
      <c r="R23" s="330">
        <v>432</v>
      </c>
    </row>
    <row r="24" spans="1:18" ht="19.5" customHeight="1" x14ac:dyDescent="0.25">
      <c r="A24" s="339" t="s">
        <v>2069</v>
      </c>
      <c r="B24" s="341" t="s">
        <v>1654</v>
      </c>
      <c r="C24" s="329">
        <v>18</v>
      </c>
      <c r="D24" s="329">
        <v>0</v>
      </c>
      <c r="E24" s="329">
        <v>24</v>
      </c>
      <c r="F24" s="329">
        <v>17</v>
      </c>
      <c r="G24" s="329">
        <v>22</v>
      </c>
      <c r="H24" s="329">
        <v>34</v>
      </c>
      <c r="I24" s="329">
        <v>23</v>
      </c>
      <c r="J24" s="329">
        <v>30</v>
      </c>
      <c r="K24" s="329">
        <v>22</v>
      </c>
      <c r="L24" s="329">
        <v>24</v>
      </c>
      <c r="M24" s="329">
        <v>27</v>
      </c>
      <c r="N24" s="329">
        <v>0</v>
      </c>
      <c r="O24" s="329">
        <v>0</v>
      </c>
      <c r="P24" s="329">
        <v>0</v>
      </c>
      <c r="Q24" s="329">
        <v>0</v>
      </c>
      <c r="R24" s="330">
        <v>241</v>
      </c>
    </row>
    <row r="25" spans="1:18" ht="19.5" customHeight="1" x14ac:dyDescent="0.25">
      <c r="A25" s="339" t="s">
        <v>2071</v>
      </c>
      <c r="B25" s="341" t="s">
        <v>1654</v>
      </c>
      <c r="C25" s="329">
        <v>45</v>
      </c>
      <c r="D25" s="329">
        <v>0</v>
      </c>
      <c r="E25" s="329">
        <v>0</v>
      </c>
      <c r="F25" s="329">
        <v>0</v>
      </c>
      <c r="G25" s="329">
        <v>0</v>
      </c>
      <c r="H25" s="329">
        <v>0</v>
      </c>
      <c r="I25" s="329">
        <v>0</v>
      </c>
      <c r="J25" s="329">
        <v>0</v>
      </c>
      <c r="K25" s="329">
        <v>0</v>
      </c>
      <c r="L25" s="329">
        <v>0</v>
      </c>
      <c r="M25" s="329">
        <v>0</v>
      </c>
      <c r="N25" s="329">
        <v>182</v>
      </c>
      <c r="O25" s="329">
        <v>225</v>
      </c>
      <c r="P25" s="329">
        <v>254</v>
      </c>
      <c r="Q25" s="329">
        <v>271</v>
      </c>
      <c r="R25" s="330">
        <v>977</v>
      </c>
    </row>
    <row r="26" spans="1:18" ht="19.5" customHeight="1" x14ac:dyDescent="0.25">
      <c r="A26" s="339" t="s">
        <v>2072</v>
      </c>
      <c r="B26" s="341" t="s">
        <v>1654</v>
      </c>
      <c r="C26" s="329">
        <v>0</v>
      </c>
      <c r="D26" s="329">
        <v>0</v>
      </c>
      <c r="E26" s="329">
        <v>20</v>
      </c>
      <c r="F26" s="329">
        <v>20</v>
      </c>
      <c r="G26" s="329">
        <v>17</v>
      </c>
      <c r="H26" s="329">
        <v>18</v>
      </c>
      <c r="I26" s="329">
        <v>16</v>
      </c>
      <c r="J26" s="329">
        <v>30</v>
      </c>
      <c r="K26" s="329">
        <v>18</v>
      </c>
      <c r="L26" s="329">
        <v>21</v>
      </c>
      <c r="M26" s="329">
        <v>29</v>
      </c>
      <c r="N26" s="329">
        <v>0</v>
      </c>
      <c r="O26" s="329">
        <v>0</v>
      </c>
      <c r="P26" s="329">
        <v>0</v>
      </c>
      <c r="Q26" s="329">
        <v>0</v>
      </c>
      <c r="R26" s="330">
        <v>189</v>
      </c>
    </row>
    <row r="27" spans="1:18" ht="19.5" customHeight="1" x14ac:dyDescent="0.25">
      <c r="A27" s="339" t="s">
        <v>2351</v>
      </c>
      <c r="B27" s="341" t="s">
        <v>1654</v>
      </c>
      <c r="C27" s="329">
        <v>0</v>
      </c>
      <c r="D27" s="329">
        <v>0</v>
      </c>
      <c r="E27" s="329">
        <v>33</v>
      </c>
      <c r="F27" s="329">
        <v>41</v>
      </c>
      <c r="G27" s="329">
        <v>35</v>
      </c>
      <c r="H27" s="329">
        <v>45</v>
      </c>
      <c r="I27" s="329">
        <v>55</v>
      </c>
      <c r="J27" s="329">
        <v>56</v>
      </c>
      <c r="K27" s="329">
        <v>53</v>
      </c>
      <c r="L27" s="329">
        <v>48</v>
      </c>
      <c r="M27" s="329">
        <v>65</v>
      </c>
      <c r="N27" s="329">
        <v>0</v>
      </c>
      <c r="O27" s="329">
        <v>0</v>
      </c>
      <c r="P27" s="329">
        <v>0</v>
      </c>
      <c r="Q27" s="329">
        <v>0</v>
      </c>
      <c r="R27" s="330">
        <v>431</v>
      </c>
    </row>
    <row r="28" spans="1:18" ht="19.5" customHeight="1" x14ac:dyDescent="0.25">
      <c r="A28" s="339" t="s">
        <v>2073</v>
      </c>
      <c r="B28" s="341" t="s">
        <v>1654</v>
      </c>
      <c r="C28" s="329">
        <v>0</v>
      </c>
      <c r="D28" s="329">
        <v>0</v>
      </c>
      <c r="E28" s="329">
        <v>14</v>
      </c>
      <c r="F28" s="329">
        <v>18</v>
      </c>
      <c r="G28" s="329">
        <v>28</v>
      </c>
      <c r="H28" s="329">
        <v>29</v>
      </c>
      <c r="I28" s="329">
        <v>31</v>
      </c>
      <c r="J28" s="329">
        <v>34</v>
      </c>
      <c r="K28" s="329">
        <v>25</v>
      </c>
      <c r="L28" s="329">
        <v>24</v>
      </c>
      <c r="M28" s="329">
        <v>31</v>
      </c>
      <c r="N28" s="329">
        <v>0</v>
      </c>
      <c r="O28" s="329">
        <v>0</v>
      </c>
      <c r="P28" s="329">
        <v>0</v>
      </c>
      <c r="Q28" s="329">
        <v>0</v>
      </c>
      <c r="R28" s="330">
        <v>234</v>
      </c>
    </row>
    <row r="29" spans="1:18" ht="19.5" customHeight="1" x14ac:dyDescent="0.25">
      <c r="A29" s="339" t="s">
        <v>2074</v>
      </c>
      <c r="B29" s="341" t="s">
        <v>1654</v>
      </c>
      <c r="C29" s="329">
        <v>0</v>
      </c>
      <c r="D29" s="329">
        <v>0</v>
      </c>
      <c r="E29" s="329">
        <v>39</v>
      </c>
      <c r="F29" s="329">
        <v>47</v>
      </c>
      <c r="G29" s="329">
        <v>43</v>
      </c>
      <c r="H29" s="329">
        <v>45</v>
      </c>
      <c r="I29" s="329">
        <v>42</v>
      </c>
      <c r="J29" s="329">
        <v>45</v>
      </c>
      <c r="K29" s="329">
        <v>57</v>
      </c>
      <c r="L29" s="329">
        <v>52</v>
      </c>
      <c r="M29" s="329">
        <v>54</v>
      </c>
      <c r="N29" s="329">
        <v>0</v>
      </c>
      <c r="O29" s="329">
        <v>0</v>
      </c>
      <c r="P29" s="329">
        <v>0</v>
      </c>
      <c r="Q29" s="329">
        <v>0</v>
      </c>
      <c r="R29" s="330">
        <v>424</v>
      </c>
    </row>
    <row r="30" spans="1:18" ht="19.5" customHeight="1" x14ac:dyDescent="0.25">
      <c r="A30" s="339" t="s">
        <v>2075</v>
      </c>
      <c r="B30" s="341" t="s">
        <v>1654</v>
      </c>
      <c r="C30" s="329">
        <v>0</v>
      </c>
      <c r="D30" s="329">
        <v>0</v>
      </c>
      <c r="E30" s="329">
        <v>24</v>
      </c>
      <c r="F30" s="329">
        <v>40</v>
      </c>
      <c r="G30" s="329">
        <v>37</v>
      </c>
      <c r="H30" s="329">
        <v>42</v>
      </c>
      <c r="I30" s="329">
        <v>51</v>
      </c>
      <c r="J30" s="329">
        <v>51</v>
      </c>
      <c r="K30" s="329">
        <v>57</v>
      </c>
      <c r="L30" s="329">
        <v>65</v>
      </c>
      <c r="M30" s="329">
        <v>84</v>
      </c>
      <c r="N30" s="329">
        <v>0</v>
      </c>
      <c r="O30" s="329">
        <v>0</v>
      </c>
      <c r="P30" s="329">
        <v>0</v>
      </c>
      <c r="Q30" s="329">
        <v>0</v>
      </c>
      <c r="R30" s="330">
        <v>451</v>
      </c>
    </row>
    <row r="31" spans="1:18" ht="19.5" customHeight="1" x14ac:dyDescent="0.25">
      <c r="A31" s="339" t="s">
        <v>2076</v>
      </c>
      <c r="B31" s="341" t="s">
        <v>1654</v>
      </c>
      <c r="C31" s="329">
        <v>17</v>
      </c>
      <c r="D31" s="329">
        <v>0</v>
      </c>
      <c r="E31" s="329">
        <v>0</v>
      </c>
      <c r="F31" s="329">
        <v>0</v>
      </c>
      <c r="G31" s="329">
        <v>0</v>
      </c>
      <c r="H31" s="329">
        <v>0</v>
      </c>
      <c r="I31" s="329">
        <v>0</v>
      </c>
      <c r="J31" s="329">
        <v>0</v>
      </c>
      <c r="K31" s="329">
        <v>0</v>
      </c>
      <c r="L31" s="329">
        <v>0</v>
      </c>
      <c r="M31" s="329">
        <v>0</v>
      </c>
      <c r="N31" s="329">
        <v>166</v>
      </c>
      <c r="O31" s="329">
        <v>182</v>
      </c>
      <c r="P31" s="329">
        <v>199</v>
      </c>
      <c r="Q31" s="329">
        <v>225</v>
      </c>
      <c r="R31" s="330">
        <v>789</v>
      </c>
    </row>
    <row r="32" spans="1:18" ht="19.5" customHeight="1" x14ac:dyDescent="0.25">
      <c r="A32" s="339" t="s">
        <v>2077</v>
      </c>
      <c r="B32" s="341" t="s">
        <v>1654</v>
      </c>
      <c r="C32" s="329">
        <v>7</v>
      </c>
      <c r="D32" s="329">
        <v>0</v>
      </c>
      <c r="E32" s="329">
        <v>15</v>
      </c>
      <c r="F32" s="329">
        <v>20</v>
      </c>
      <c r="G32" s="329">
        <v>17</v>
      </c>
      <c r="H32" s="329">
        <v>14</v>
      </c>
      <c r="I32" s="329">
        <v>12</v>
      </c>
      <c r="J32" s="329">
        <v>17</v>
      </c>
      <c r="K32" s="329">
        <v>13</v>
      </c>
      <c r="L32" s="329">
        <v>15</v>
      </c>
      <c r="M32" s="329">
        <v>20</v>
      </c>
      <c r="N32" s="329">
        <v>0</v>
      </c>
      <c r="O32" s="329">
        <v>0</v>
      </c>
      <c r="P32" s="329">
        <v>0</v>
      </c>
      <c r="Q32" s="329">
        <v>0</v>
      </c>
      <c r="R32" s="330">
        <v>150</v>
      </c>
    </row>
    <row r="33" spans="1:18" ht="19.5" customHeight="1" x14ac:dyDescent="0.25">
      <c r="A33" s="339" t="s">
        <v>2078</v>
      </c>
      <c r="B33" s="341" t="s">
        <v>1654</v>
      </c>
      <c r="C33" s="329">
        <v>0</v>
      </c>
      <c r="D33" s="329">
        <v>0</v>
      </c>
      <c r="E33" s="329">
        <v>0</v>
      </c>
      <c r="F33" s="329">
        <v>0</v>
      </c>
      <c r="G33" s="329">
        <v>0</v>
      </c>
      <c r="H33" s="329">
        <v>0</v>
      </c>
      <c r="I33" s="329">
        <v>0</v>
      </c>
      <c r="J33" s="329">
        <v>0</v>
      </c>
      <c r="K33" s="329">
        <v>0</v>
      </c>
      <c r="L33" s="329">
        <v>0</v>
      </c>
      <c r="M33" s="329">
        <v>0</v>
      </c>
      <c r="N33" s="329">
        <v>0</v>
      </c>
      <c r="O33" s="329">
        <v>0</v>
      </c>
      <c r="P33" s="329">
        <v>3</v>
      </c>
      <c r="Q33" s="329">
        <v>152</v>
      </c>
      <c r="R33" s="330">
        <v>155</v>
      </c>
    </row>
    <row r="34" spans="1:18" ht="19.5" customHeight="1" x14ac:dyDescent="0.25">
      <c r="A34" s="339" t="s">
        <v>234</v>
      </c>
      <c r="B34" s="341" t="s">
        <v>1654</v>
      </c>
      <c r="C34" s="329">
        <v>0</v>
      </c>
      <c r="D34" s="329">
        <v>0</v>
      </c>
      <c r="E34" s="329">
        <v>13</v>
      </c>
      <c r="F34" s="329">
        <v>18</v>
      </c>
      <c r="G34" s="329">
        <v>13</v>
      </c>
      <c r="H34" s="329">
        <v>17</v>
      </c>
      <c r="I34" s="329">
        <v>7</v>
      </c>
      <c r="J34" s="329">
        <v>9</v>
      </c>
      <c r="K34" s="329">
        <v>18</v>
      </c>
      <c r="L34" s="329">
        <v>14</v>
      </c>
      <c r="M34" s="329">
        <v>17</v>
      </c>
      <c r="N34" s="329">
        <v>0</v>
      </c>
      <c r="O34" s="329">
        <v>0</v>
      </c>
      <c r="P34" s="329">
        <v>0</v>
      </c>
      <c r="Q34" s="329">
        <v>0</v>
      </c>
      <c r="R34" s="330">
        <v>126</v>
      </c>
    </row>
    <row r="35" spans="1:18" ht="19.5" customHeight="1" x14ac:dyDescent="0.25">
      <c r="A35" s="339" t="s">
        <v>235</v>
      </c>
      <c r="B35" s="341" t="s">
        <v>1654</v>
      </c>
      <c r="C35" s="329">
        <v>0</v>
      </c>
      <c r="D35" s="329">
        <v>0</v>
      </c>
      <c r="E35" s="329">
        <v>18</v>
      </c>
      <c r="F35" s="329">
        <v>18</v>
      </c>
      <c r="G35" s="329">
        <v>14</v>
      </c>
      <c r="H35" s="329">
        <v>13</v>
      </c>
      <c r="I35" s="329">
        <v>22</v>
      </c>
      <c r="J35" s="329">
        <v>21</v>
      </c>
      <c r="K35" s="329">
        <v>17</v>
      </c>
      <c r="L35" s="329">
        <v>22</v>
      </c>
      <c r="M35" s="329">
        <v>26</v>
      </c>
      <c r="N35" s="329">
        <v>0</v>
      </c>
      <c r="O35" s="329">
        <v>0</v>
      </c>
      <c r="P35" s="329">
        <v>0</v>
      </c>
      <c r="Q35" s="329">
        <v>0</v>
      </c>
      <c r="R35" s="330">
        <v>171</v>
      </c>
    </row>
    <row r="36" spans="1:18" ht="19.5" customHeight="1" x14ac:dyDescent="0.25">
      <c r="A36" s="339" t="s">
        <v>3276</v>
      </c>
      <c r="B36" s="341" t="s">
        <v>1654</v>
      </c>
      <c r="C36" s="329">
        <v>33</v>
      </c>
      <c r="D36" s="329">
        <v>0</v>
      </c>
      <c r="E36" s="329">
        <v>0</v>
      </c>
      <c r="F36" s="329">
        <v>0</v>
      </c>
      <c r="G36" s="329">
        <v>0</v>
      </c>
      <c r="H36" s="329">
        <v>0</v>
      </c>
      <c r="I36" s="329">
        <v>0</v>
      </c>
      <c r="J36" s="329">
        <v>0</v>
      </c>
      <c r="K36" s="329">
        <v>0</v>
      </c>
      <c r="L36" s="329">
        <v>0</v>
      </c>
      <c r="M36" s="329">
        <v>0</v>
      </c>
      <c r="N36" s="329">
        <v>70</v>
      </c>
      <c r="O36" s="329">
        <v>53</v>
      </c>
      <c r="P36" s="329">
        <v>69</v>
      </c>
      <c r="Q36" s="329">
        <v>80</v>
      </c>
      <c r="R36" s="330">
        <v>305</v>
      </c>
    </row>
    <row r="37" spans="1:18" ht="19.5" customHeight="1" x14ac:dyDescent="0.25">
      <c r="A37" s="339" t="s">
        <v>237</v>
      </c>
      <c r="B37" s="341" t="s">
        <v>1654</v>
      </c>
      <c r="C37" s="329">
        <v>0</v>
      </c>
      <c r="D37" s="329">
        <v>0</v>
      </c>
      <c r="E37" s="329">
        <v>20</v>
      </c>
      <c r="F37" s="329">
        <v>19</v>
      </c>
      <c r="G37" s="329">
        <v>22</v>
      </c>
      <c r="H37" s="329">
        <v>28</v>
      </c>
      <c r="I37" s="329">
        <v>26</v>
      </c>
      <c r="J37" s="329">
        <v>24</v>
      </c>
      <c r="K37" s="329">
        <v>37</v>
      </c>
      <c r="L37" s="329">
        <v>45</v>
      </c>
      <c r="M37" s="329">
        <v>31</v>
      </c>
      <c r="N37" s="329">
        <v>0</v>
      </c>
      <c r="O37" s="329">
        <v>0</v>
      </c>
      <c r="P37" s="329">
        <v>0</v>
      </c>
      <c r="Q37" s="329">
        <v>0</v>
      </c>
      <c r="R37" s="330">
        <v>252</v>
      </c>
    </row>
    <row r="38" spans="1:18" ht="19.5" customHeight="1" x14ac:dyDescent="0.25">
      <c r="A38" s="374" t="s">
        <v>238</v>
      </c>
      <c r="B38" s="342" t="s">
        <v>1654</v>
      </c>
      <c r="C38" s="308">
        <v>0</v>
      </c>
      <c r="D38" s="308">
        <v>0</v>
      </c>
      <c r="E38" s="308">
        <v>14</v>
      </c>
      <c r="F38" s="308">
        <v>20</v>
      </c>
      <c r="G38" s="308">
        <v>10</v>
      </c>
      <c r="H38" s="308">
        <v>23</v>
      </c>
      <c r="I38" s="308">
        <v>9</v>
      </c>
      <c r="J38" s="308">
        <v>19</v>
      </c>
      <c r="K38" s="308">
        <v>16</v>
      </c>
      <c r="L38" s="308">
        <v>21</v>
      </c>
      <c r="M38" s="308">
        <v>39</v>
      </c>
      <c r="N38" s="308">
        <v>0</v>
      </c>
      <c r="O38" s="308">
        <v>0</v>
      </c>
      <c r="P38" s="308">
        <v>0</v>
      </c>
      <c r="Q38" s="308">
        <v>0</v>
      </c>
      <c r="R38" s="300">
        <v>171</v>
      </c>
    </row>
    <row r="39" spans="1:18" ht="15" customHeight="1" x14ac:dyDescent="0.25">
      <c r="A39" s="376"/>
      <c r="B39" s="305"/>
      <c r="C39" s="306"/>
      <c r="D39" s="306"/>
      <c r="E39" s="306"/>
      <c r="F39" s="306"/>
      <c r="G39" s="306"/>
      <c r="H39" s="306"/>
      <c r="I39" s="306"/>
      <c r="J39" s="306"/>
      <c r="K39" s="306"/>
      <c r="L39" s="306"/>
      <c r="M39" s="306"/>
      <c r="N39" s="306"/>
      <c r="O39" s="306"/>
      <c r="P39" s="306"/>
      <c r="Q39" s="306"/>
      <c r="R39" s="363"/>
    </row>
    <row r="40" spans="1:18" ht="20.100000000000001" customHeight="1" x14ac:dyDescent="0.2">
      <c r="A40" s="380"/>
      <c r="B40" s="350"/>
      <c r="C40" s="350"/>
      <c r="D40" s="350"/>
      <c r="E40" s="350"/>
      <c r="F40" s="350"/>
      <c r="G40" s="350"/>
      <c r="H40" s="350"/>
      <c r="I40" s="350"/>
      <c r="J40" s="350"/>
      <c r="K40" s="350"/>
      <c r="L40" s="350"/>
      <c r="M40" s="350"/>
      <c r="N40" s="350"/>
      <c r="O40" s="350"/>
      <c r="P40" s="350"/>
      <c r="Q40" s="350"/>
      <c r="R40" s="351"/>
    </row>
    <row r="41" spans="1:18" ht="20.100000000000001" customHeight="1" x14ac:dyDescent="0.2">
      <c r="A41" s="350"/>
      <c r="B41" s="350"/>
      <c r="C41" s="350"/>
      <c r="D41" s="350"/>
      <c r="E41" s="350"/>
      <c r="F41" s="350"/>
      <c r="G41" s="350"/>
      <c r="H41" s="350"/>
      <c r="I41" s="350"/>
      <c r="J41" s="350"/>
      <c r="K41" s="350"/>
      <c r="L41" s="350"/>
      <c r="M41" s="350"/>
      <c r="N41" s="350"/>
      <c r="O41" s="350"/>
      <c r="P41" s="350"/>
      <c r="Q41" s="350"/>
      <c r="R41" s="351"/>
    </row>
    <row r="42" spans="1:18" ht="20.100000000000001" customHeight="1" x14ac:dyDescent="0.2">
      <c r="A42" s="350"/>
      <c r="B42" s="350"/>
      <c r="C42" s="350"/>
      <c r="D42" s="350"/>
      <c r="E42" s="350"/>
      <c r="F42" s="350"/>
      <c r="G42" s="350"/>
      <c r="H42" s="350"/>
      <c r="I42" s="350"/>
      <c r="J42" s="350"/>
      <c r="K42" s="350"/>
      <c r="L42" s="350"/>
      <c r="M42" s="350"/>
      <c r="N42" s="350"/>
      <c r="O42" s="350"/>
      <c r="P42" s="350"/>
      <c r="Q42" s="350"/>
      <c r="R42" s="351"/>
    </row>
    <row r="43" spans="1:18" ht="20.100000000000001" customHeight="1" x14ac:dyDescent="0.2">
      <c r="A43" s="350"/>
      <c r="B43" s="350"/>
      <c r="C43" s="350"/>
      <c r="D43" s="350"/>
      <c r="E43" s="350"/>
      <c r="F43" s="350"/>
      <c r="G43" s="350"/>
      <c r="H43" s="350"/>
      <c r="I43" s="350"/>
      <c r="J43" s="350"/>
      <c r="K43" s="350"/>
      <c r="L43" s="350"/>
      <c r="M43" s="350"/>
      <c r="N43" s="350"/>
      <c r="O43" s="350"/>
      <c r="P43" s="350"/>
      <c r="Q43" s="350"/>
      <c r="R43" s="351"/>
    </row>
    <row r="44" spans="1:18" ht="20.100000000000001" customHeight="1" x14ac:dyDescent="0.2">
      <c r="A44" s="350"/>
      <c r="B44" s="350"/>
      <c r="C44" s="350"/>
      <c r="D44" s="350"/>
      <c r="E44" s="350"/>
      <c r="F44" s="350"/>
      <c r="G44" s="350"/>
      <c r="H44" s="350"/>
      <c r="I44" s="350"/>
      <c r="J44" s="350"/>
      <c r="K44" s="350"/>
      <c r="L44" s="350"/>
      <c r="M44" s="350"/>
      <c r="N44" s="350"/>
      <c r="O44" s="350"/>
      <c r="P44" s="350"/>
      <c r="Q44" s="350"/>
      <c r="R44" s="351"/>
    </row>
    <row r="45" spans="1:18" ht="20.100000000000001" customHeight="1" x14ac:dyDescent="0.2">
      <c r="A45" s="350"/>
      <c r="B45" s="350"/>
      <c r="C45" s="350"/>
      <c r="D45" s="350"/>
      <c r="E45" s="350"/>
      <c r="F45" s="350"/>
      <c r="G45" s="350"/>
      <c r="H45" s="350"/>
      <c r="I45" s="350"/>
      <c r="J45" s="350"/>
      <c r="K45" s="350"/>
      <c r="L45" s="350"/>
      <c r="M45" s="350"/>
      <c r="N45" s="350"/>
      <c r="O45" s="350"/>
      <c r="P45" s="350"/>
      <c r="Q45" s="350"/>
      <c r="R45" s="351"/>
    </row>
    <row r="46" spans="1:18" ht="20.100000000000001" customHeight="1" x14ac:dyDescent="0.2">
      <c r="A46" s="350"/>
      <c r="B46" s="350"/>
      <c r="C46" s="350"/>
      <c r="D46" s="350"/>
      <c r="E46" s="350"/>
      <c r="F46" s="350"/>
      <c r="G46" s="350"/>
      <c r="H46" s="350"/>
      <c r="I46" s="350"/>
      <c r="J46" s="350"/>
      <c r="K46" s="350"/>
      <c r="L46" s="350"/>
      <c r="M46" s="350"/>
      <c r="N46" s="350"/>
      <c r="O46" s="350"/>
      <c r="P46" s="350"/>
      <c r="Q46" s="350"/>
      <c r="R46" s="351"/>
    </row>
    <row r="47" spans="1:18" ht="20.100000000000001" customHeight="1" x14ac:dyDescent="0.2">
      <c r="A47" s="350"/>
      <c r="B47" s="350"/>
      <c r="C47" s="350"/>
      <c r="D47" s="350"/>
      <c r="E47" s="350"/>
      <c r="F47" s="350"/>
      <c r="G47" s="350"/>
      <c r="H47" s="350"/>
      <c r="I47" s="350"/>
      <c r="J47" s="350"/>
      <c r="K47" s="350"/>
      <c r="L47" s="350"/>
      <c r="M47" s="350"/>
      <c r="N47" s="350"/>
      <c r="O47" s="350"/>
      <c r="P47" s="350"/>
      <c r="Q47" s="350"/>
      <c r="R47" s="351"/>
    </row>
    <row r="48" spans="1:18" ht="20.100000000000001" customHeight="1" x14ac:dyDescent="0.2">
      <c r="A48" s="350"/>
      <c r="B48" s="350"/>
      <c r="C48" s="350"/>
      <c r="D48" s="350"/>
      <c r="E48" s="350"/>
      <c r="F48" s="350"/>
      <c r="G48" s="350"/>
      <c r="H48" s="350"/>
      <c r="I48" s="350"/>
      <c r="J48" s="350"/>
      <c r="K48" s="350"/>
      <c r="L48" s="350"/>
      <c r="M48" s="350"/>
      <c r="N48" s="350"/>
      <c r="O48" s="350"/>
      <c r="P48" s="350"/>
      <c r="Q48" s="350"/>
      <c r="R48" s="351"/>
    </row>
    <row r="49" spans="1:18" ht="20.100000000000001" customHeight="1" x14ac:dyDescent="0.2">
      <c r="A49" s="350"/>
      <c r="B49" s="350"/>
      <c r="C49" s="350"/>
      <c r="D49" s="350"/>
      <c r="E49" s="350"/>
      <c r="F49" s="350"/>
      <c r="G49" s="350"/>
      <c r="H49" s="350"/>
      <c r="I49" s="350"/>
      <c r="J49" s="350"/>
      <c r="K49" s="350"/>
      <c r="L49" s="350"/>
      <c r="M49" s="350"/>
      <c r="N49" s="350"/>
      <c r="O49" s="350"/>
      <c r="P49" s="350"/>
      <c r="Q49" s="350"/>
      <c r="R49" s="351"/>
    </row>
    <row r="50" spans="1:18" ht="20.100000000000001" customHeight="1" x14ac:dyDescent="0.2">
      <c r="A50" s="350"/>
      <c r="B50" s="350"/>
      <c r="C50" s="350"/>
      <c r="D50" s="350"/>
      <c r="E50" s="350"/>
      <c r="F50" s="350"/>
      <c r="G50" s="350"/>
      <c r="H50" s="350"/>
      <c r="I50" s="350"/>
      <c r="J50" s="350"/>
      <c r="K50" s="350"/>
      <c r="L50" s="350"/>
      <c r="M50" s="350"/>
      <c r="N50" s="350"/>
      <c r="O50" s="350"/>
      <c r="P50" s="350"/>
      <c r="Q50" s="350"/>
      <c r="R50" s="351"/>
    </row>
    <row r="51" spans="1:18" ht="20.100000000000001" customHeight="1"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row r="97" spans="1:18" x14ac:dyDescent="0.2">
      <c r="A97" s="350"/>
      <c r="B97" s="350"/>
      <c r="C97" s="350"/>
      <c r="D97" s="350"/>
      <c r="E97" s="350"/>
      <c r="F97" s="350"/>
      <c r="G97" s="350"/>
      <c r="H97" s="350"/>
      <c r="I97" s="350"/>
      <c r="J97" s="350"/>
      <c r="K97" s="350"/>
      <c r="L97" s="350"/>
      <c r="M97" s="350"/>
      <c r="N97" s="350"/>
      <c r="O97" s="350"/>
      <c r="P97" s="350"/>
      <c r="Q97" s="350"/>
      <c r="R97" s="351"/>
    </row>
    <row r="98" spans="1:18" x14ac:dyDescent="0.2">
      <c r="A98" s="350"/>
      <c r="B98" s="350"/>
      <c r="C98" s="350"/>
      <c r="D98" s="350"/>
      <c r="E98" s="350"/>
      <c r="F98" s="350"/>
      <c r="G98" s="350"/>
      <c r="H98" s="350"/>
      <c r="I98" s="350"/>
      <c r="J98" s="350"/>
      <c r="K98" s="350"/>
      <c r="L98" s="350"/>
      <c r="M98" s="350"/>
      <c r="N98" s="350"/>
      <c r="O98" s="350"/>
      <c r="P98" s="350"/>
      <c r="Q98" s="350"/>
      <c r="R98" s="351"/>
    </row>
  </sheetData>
  <mergeCells count="3">
    <mergeCell ref="A4:R4"/>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Narrow,Regular"&amp;12- 16 -</oddFooter>
  </headerFooter>
  <rowBreaks count="1" manualBreakCount="1">
    <brk id="3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C46"/>
  <sheetViews>
    <sheetView showGridLines="0" showRowColHeaders="0" workbookViewId="0">
      <selection activeCell="B13" sqref="B13"/>
    </sheetView>
  </sheetViews>
  <sheetFormatPr defaultColWidth="8" defaultRowHeight="12.75" x14ac:dyDescent="0.2"/>
  <cols>
    <col min="1" max="1" width="24.28515625" style="256" customWidth="1"/>
    <col min="2" max="2" width="40.7109375" style="256" customWidth="1"/>
    <col min="3" max="3" width="30.7109375" style="256" customWidth="1"/>
    <col min="4" max="16384" width="8" style="256"/>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24.95" customHeight="1" x14ac:dyDescent="0.35">
      <c r="B12" s="496" t="s">
        <v>3234</v>
      </c>
    </row>
    <row r="13" spans="2:2" ht="24.95" customHeight="1" x14ac:dyDescent="0.35">
      <c r="B13" s="258" t="s">
        <v>3361</v>
      </c>
    </row>
    <row r="20" spans="2:3" ht="15" customHeight="1" x14ac:dyDescent="0.2"/>
    <row r="21" spans="2:3" ht="15" customHeight="1" x14ac:dyDescent="0.2"/>
    <row r="22" spans="2:3" ht="15" customHeight="1" x14ac:dyDescent="0.2"/>
    <row r="23" spans="2:3" ht="15" customHeight="1" x14ac:dyDescent="0.2"/>
    <row r="24" spans="2:3" ht="15" customHeight="1" x14ac:dyDescent="0.2"/>
    <row r="25" spans="2:3" ht="15" customHeight="1" x14ac:dyDescent="0.2"/>
    <row r="26" spans="2:3" ht="15" customHeight="1" x14ac:dyDescent="0.2"/>
    <row r="27" spans="2:3" ht="15" customHeight="1" x14ac:dyDescent="0.2"/>
    <row r="28" spans="2:3" ht="15" customHeight="1" x14ac:dyDescent="0.2"/>
    <row r="29" spans="2:3" ht="15" customHeight="1" x14ac:dyDescent="0.2">
      <c r="B29" s="497" t="s">
        <v>3500</v>
      </c>
    </row>
    <row r="30" spans="2:3" x14ac:dyDescent="0.2">
      <c r="B30" s="498" t="s">
        <v>3235</v>
      </c>
    </row>
    <row r="31" spans="2:3" ht="12.6" customHeight="1" x14ac:dyDescent="0.2">
      <c r="B31" s="498" t="s">
        <v>3236</v>
      </c>
      <c r="C31" s="259"/>
    </row>
    <row r="32" spans="2:3" ht="12.6" customHeight="1" x14ac:dyDescent="0.2">
      <c r="B32" s="498" t="s">
        <v>3237</v>
      </c>
      <c r="C32" s="259"/>
    </row>
    <row r="33" spans="1:3" ht="12.6" customHeight="1" x14ac:dyDescent="0.2">
      <c r="B33" s="498" t="s">
        <v>3238</v>
      </c>
      <c r="C33" s="260"/>
    </row>
    <row r="34" spans="1:3" ht="12.6" customHeight="1" x14ac:dyDescent="0.2">
      <c r="B34" s="498" t="s">
        <v>3239</v>
      </c>
      <c r="C34" s="260"/>
    </row>
    <row r="35" spans="1:3" ht="12.6" customHeight="1" x14ac:dyDescent="0.2">
      <c r="B35" s="497" t="s">
        <v>3240</v>
      </c>
      <c r="C35" s="260"/>
    </row>
    <row r="36" spans="1:3" ht="12.6" customHeight="1" x14ac:dyDescent="0.2">
      <c r="C36" s="260"/>
    </row>
    <row r="37" spans="1:3" ht="12.6" customHeight="1" x14ac:dyDescent="0.2">
      <c r="B37" s="499" t="s">
        <v>3360</v>
      </c>
      <c r="C37" s="260"/>
    </row>
    <row r="38" spans="1:3" ht="12.6" customHeight="1" x14ac:dyDescent="0.2">
      <c r="C38" s="261"/>
    </row>
    <row r="39" spans="1:3" ht="12.6" customHeight="1" x14ac:dyDescent="0.2"/>
    <row r="40" spans="1:3" ht="12.6" customHeight="1" x14ac:dyDescent="0.2">
      <c r="B40" s="264" t="s">
        <v>3241</v>
      </c>
      <c r="C40" s="262"/>
    </row>
    <row r="42" spans="1:3" x14ac:dyDescent="0.2">
      <c r="A42" s="265"/>
      <c r="B42" s="266"/>
      <c r="C42" s="265"/>
    </row>
    <row r="43" spans="1:3" ht="15" customHeight="1" x14ac:dyDescent="0.2">
      <c r="A43" s="682" t="s">
        <v>3242</v>
      </c>
      <c r="B43" s="683"/>
      <c r="C43" s="683"/>
    </row>
    <row r="44" spans="1:3" x14ac:dyDescent="0.2">
      <c r="A44" s="684" t="s">
        <v>3243</v>
      </c>
      <c r="B44" s="685"/>
      <c r="C44" s="685"/>
    </row>
    <row r="45" spans="1:3" x14ac:dyDescent="0.2">
      <c r="A45" s="267"/>
      <c r="B45" s="267"/>
      <c r="C45" s="267"/>
    </row>
    <row r="46" spans="1:3" x14ac:dyDescent="0.2">
      <c r="A46" s="263"/>
    </row>
  </sheetData>
  <mergeCells count="2">
    <mergeCell ref="A43:C43"/>
    <mergeCell ref="A44:C44"/>
  </mergeCells>
  <hyperlinks>
    <hyperlink ref="A44" r:id="rId1" display="www.edu.gov.mb.ca/k12/finance/sch_enrol/index.html"/>
  </hyperlinks>
  <printOptions horizontalCentered="1"/>
  <pageMargins left="0.59055118110236227" right="0.39370078740157483" top="0.98425196850393704" bottom="0.74803149606299213" header="0.51181102362204722" footer="0.51181102362204722"/>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5"/>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3724</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239</v>
      </c>
      <c r="B6" s="341" t="s">
        <v>1654</v>
      </c>
      <c r="C6" s="329">
        <v>0</v>
      </c>
      <c r="D6" s="329">
        <v>0</v>
      </c>
      <c r="E6" s="329">
        <v>44</v>
      </c>
      <c r="F6" s="329">
        <v>46</v>
      </c>
      <c r="G6" s="329">
        <v>51</v>
      </c>
      <c r="H6" s="329">
        <v>42</v>
      </c>
      <c r="I6" s="329">
        <v>49</v>
      </c>
      <c r="J6" s="329">
        <v>61</v>
      </c>
      <c r="K6" s="329">
        <v>60</v>
      </c>
      <c r="L6" s="329">
        <v>60</v>
      </c>
      <c r="M6" s="329">
        <v>62</v>
      </c>
      <c r="N6" s="329">
        <v>0</v>
      </c>
      <c r="O6" s="329">
        <v>0</v>
      </c>
      <c r="P6" s="329">
        <v>0</v>
      </c>
      <c r="Q6" s="329">
        <v>0</v>
      </c>
      <c r="R6" s="330">
        <v>475</v>
      </c>
    </row>
    <row r="7" spans="1:20" ht="20.100000000000001" customHeight="1" x14ac:dyDescent="0.25">
      <c r="A7" s="339" t="s">
        <v>240</v>
      </c>
      <c r="B7" s="341" t="s">
        <v>1654</v>
      </c>
      <c r="C7" s="329">
        <v>16</v>
      </c>
      <c r="D7" s="329">
        <v>0</v>
      </c>
      <c r="E7" s="329">
        <v>32</v>
      </c>
      <c r="F7" s="329">
        <v>39</v>
      </c>
      <c r="G7" s="329">
        <v>43</v>
      </c>
      <c r="H7" s="329">
        <v>41</v>
      </c>
      <c r="I7" s="329">
        <v>50</v>
      </c>
      <c r="J7" s="329">
        <v>60</v>
      </c>
      <c r="K7" s="329">
        <v>58</v>
      </c>
      <c r="L7" s="329">
        <v>64</v>
      </c>
      <c r="M7" s="329">
        <v>53</v>
      </c>
      <c r="N7" s="329">
        <v>0</v>
      </c>
      <c r="O7" s="329">
        <v>0</v>
      </c>
      <c r="P7" s="329">
        <v>0</v>
      </c>
      <c r="Q7" s="329">
        <v>0</v>
      </c>
      <c r="R7" s="330">
        <v>456</v>
      </c>
    </row>
    <row r="8" spans="1:20" ht="20.100000000000001" customHeight="1" x14ac:dyDescent="0.25">
      <c r="A8" s="353" t="s">
        <v>1346</v>
      </c>
      <c r="B8" s="341" t="s">
        <v>1654</v>
      </c>
      <c r="C8" s="355">
        <v>0</v>
      </c>
      <c r="D8" s="355">
        <v>0</v>
      </c>
      <c r="E8" s="355">
        <v>43</v>
      </c>
      <c r="F8" s="355">
        <v>35</v>
      </c>
      <c r="G8" s="355">
        <v>28</v>
      </c>
      <c r="H8" s="355">
        <v>41</v>
      </c>
      <c r="I8" s="355">
        <v>33</v>
      </c>
      <c r="J8" s="355">
        <v>41</v>
      </c>
      <c r="K8" s="355">
        <v>43</v>
      </c>
      <c r="L8" s="355">
        <v>40</v>
      </c>
      <c r="M8" s="355">
        <v>46</v>
      </c>
      <c r="N8" s="355">
        <v>0</v>
      </c>
      <c r="O8" s="355">
        <v>0</v>
      </c>
      <c r="P8" s="355">
        <v>0</v>
      </c>
      <c r="Q8" s="355">
        <v>0</v>
      </c>
      <c r="R8" s="356">
        <v>350</v>
      </c>
    </row>
    <row r="9" spans="1:20" ht="20.100000000000001" customHeight="1" x14ac:dyDescent="0.25">
      <c r="A9" s="339" t="s">
        <v>1347</v>
      </c>
      <c r="B9" s="341" t="s">
        <v>1654</v>
      </c>
      <c r="C9" s="329">
        <v>0</v>
      </c>
      <c r="D9" s="329">
        <v>0</v>
      </c>
      <c r="E9" s="329">
        <v>32</v>
      </c>
      <c r="F9" s="329">
        <v>21</v>
      </c>
      <c r="G9" s="329">
        <v>29</v>
      </c>
      <c r="H9" s="329">
        <v>29</v>
      </c>
      <c r="I9" s="329">
        <v>24</v>
      </c>
      <c r="J9" s="329">
        <v>31</v>
      </c>
      <c r="K9" s="329">
        <v>30</v>
      </c>
      <c r="L9" s="329">
        <v>32</v>
      </c>
      <c r="M9" s="329">
        <v>26</v>
      </c>
      <c r="N9" s="329">
        <v>0</v>
      </c>
      <c r="O9" s="329">
        <v>0</v>
      </c>
      <c r="P9" s="329">
        <v>0</v>
      </c>
      <c r="Q9" s="329">
        <v>0</v>
      </c>
      <c r="R9" s="330">
        <v>254</v>
      </c>
    </row>
    <row r="10" spans="1:20" ht="20.100000000000001" customHeight="1" x14ac:dyDescent="0.25">
      <c r="A10" s="339" t="s">
        <v>1348</v>
      </c>
      <c r="B10" s="341" t="s">
        <v>1654</v>
      </c>
      <c r="C10" s="329">
        <v>0</v>
      </c>
      <c r="D10" s="329">
        <v>0</v>
      </c>
      <c r="E10" s="329">
        <v>39</v>
      </c>
      <c r="F10" s="329">
        <v>47</v>
      </c>
      <c r="G10" s="329">
        <v>66</v>
      </c>
      <c r="H10" s="329">
        <v>52</v>
      </c>
      <c r="I10" s="329">
        <v>40</v>
      </c>
      <c r="J10" s="329">
        <v>33</v>
      </c>
      <c r="K10" s="329">
        <v>35</v>
      </c>
      <c r="L10" s="329">
        <v>33</v>
      </c>
      <c r="M10" s="329">
        <v>39</v>
      </c>
      <c r="N10" s="329">
        <v>0</v>
      </c>
      <c r="O10" s="329">
        <v>0</v>
      </c>
      <c r="P10" s="329">
        <v>0</v>
      </c>
      <c r="Q10" s="329">
        <v>0</v>
      </c>
      <c r="R10" s="330">
        <v>384</v>
      </c>
    </row>
    <row r="11" spans="1:20" ht="20.100000000000001" customHeight="1" x14ac:dyDescent="0.25">
      <c r="A11" s="339" t="s">
        <v>1349</v>
      </c>
      <c r="B11" s="341" t="s">
        <v>1654</v>
      </c>
      <c r="C11" s="329">
        <v>50</v>
      </c>
      <c r="D11" s="329">
        <v>0</v>
      </c>
      <c r="E11" s="329">
        <v>0</v>
      </c>
      <c r="F11" s="329">
        <v>0</v>
      </c>
      <c r="G11" s="329">
        <v>0</v>
      </c>
      <c r="H11" s="329">
        <v>0</v>
      </c>
      <c r="I11" s="329">
        <v>0</v>
      </c>
      <c r="J11" s="329">
        <v>0</v>
      </c>
      <c r="K11" s="329">
        <v>0</v>
      </c>
      <c r="L11" s="329">
        <v>41</v>
      </c>
      <c r="M11" s="329">
        <v>31</v>
      </c>
      <c r="N11" s="329">
        <v>112</v>
      </c>
      <c r="O11" s="329">
        <v>125</v>
      </c>
      <c r="P11" s="329">
        <v>112</v>
      </c>
      <c r="Q11" s="329">
        <v>120</v>
      </c>
      <c r="R11" s="330">
        <v>591</v>
      </c>
    </row>
    <row r="12" spans="1:20" ht="20.100000000000001" customHeight="1" x14ac:dyDescent="0.25">
      <c r="A12" s="365" t="s">
        <v>1350</v>
      </c>
      <c r="B12" s="341" t="s">
        <v>1654</v>
      </c>
      <c r="C12" s="331">
        <v>0</v>
      </c>
      <c r="D12" s="329">
        <v>0</v>
      </c>
      <c r="E12" s="329">
        <v>13</v>
      </c>
      <c r="F12" s="329">
        <v>11</v>
      </c>
      <c r="G12" s="329">
        <v>10</v>
      </c>
      <c r="H12" s="329">
        <v>20</v>
      </c>
      <c r="I12" s="329">
        <v>17</v>
      </c>
      <c r="J12" s="329">
        <v>25</v>
      </c>
      <c r="K12" s="329">
        <v>18</v>
      </c>
      <c r="L12" s="329">
        <v>30</v>
      </c>
      <c r="M12" s="329">
        <v>25</v>
      </c>
      <c r="N12" s="329">
        <v>0</v>
      </c>
      <c r="O12" s="329">
        <v>0</v>
      </c>
      <c r="P12" s="329">
        <v>0</v>
      </c>
      <c r="Q12" s="329">
        <v>0</v>
      </c>
      <c r="R12" s="330">
        <v>169</v>
      </c>
    </row>
    <row r="13" spans="1:20" ht="20.100000000000001" customHeight="1" x14ac:dyDescent="0.25">
      <c r="A13" s="335" t="s">
        <v>3035</v>
      </c>
      <c r="B13" s="343" t="s">
        <v>3043</v>
      </c>
      <c r="C13" s="309">
        <v>251</v>
      </c>
      <c r="D13" s="309">
        <v>0</v>
      </c>
      <c r="E13" s="309">
        <v>1113</v>
      </c>
      <c r="F13" s="309">
        <v>1137</v>
      </c>
      <c r="G13" s="309">
        <v>1206</v>
      </c>
      <c r="H13" s="309">
        <v>1172</v>
      </c>
      <c r="I13" s="309">
        <v>1140</v>
      </c>
      <c r="J13" s="309">
        <v>1240</v>
      </c>
      <c r="K13" s="309">
        <v>1141</v>
      </c>
      <c r="L13" s="309">
        <v>1174</v>
      </c>
      <c r="M13" s="309">
        <v>1153</v>
      </c>
      <c r="N13" s="309">
        <v>1082</v>
      </c>
      <c r="O13" s="309">
        <v>1171</v>
      </c>
      <c r="P13" s="309">
        <v>1220</v>
      </c>
      <c r="Q13" s="309">
        <v>1419</v>
      </c>
      <c r="R13" s="309">
        <v>15619</v>
      </c>
    </row>
    <row r="14" spans="1:20" ht="15" customHeight="1" x14ac:dyDescent="0.25">
      <c r="A14" s="371"/>
      <c r="B14" s="305"/>
      <c r="C14" s="306"/>
      <c r="D14" s="306"/>
      <c r="E14" s="306"/>
      <c r="F14" s="306"/>
      <c r="G14" s="306"/>
      <c r="H14" s="306"/>
      <c r="I14" s="306"/>
      <c r="J14" s="306"/>
      <c r="K14" s="306"/>
      <c r="L14" s="306"/>
      <c r="M14" s="306"/>
      <c r="N14" s="306"/>
      <c r="O14" s="306"/>
      <c r="P14" s="306"/>
      <c r="Q14" s="306"/>
      <c r="R14" s="363"/>
      <c r="S14" s="25"/>
    </row>
    <row r="15" spans="1:20" ht="20.100000000000001" customHeight="1" x14ac:dyDescent="0.2">
      <c r="A15" s="781" t="s">
        <v>3725</v>
      </c>
      <c r="B15" s="782"/>
      <c r="C15" s="782"/>
      <c r="D15" s="782"/>
      <c r="E15" s="782"/>
      <c r="F15" s="782"/>
      <c r="G15" s="782"/>
      <c r="H15" s="782"/>
      <c r="I15" s="782"/>
      <c r="J15" s="782"/>
      <c r="K15" s="782"/>
      <c r="L15" s="782"/>
      <c r="M15" s="782"/>
      <c r="N15" s="782"/>
      <c r="O15" s="782"/>
      <c r="P15" s="782"/>
      <c r="Q15" s="782"/>
      <c r="R15" s="783"/>
    </row>
    <row r="16" spans="1:20" ht="24.95" customHeight="1" x14ac:dyDescent="0.25">
      <c r="A16" s="335" t="s">
        <v>3030</v>
      </c>
      <c r="B16" s="335" t="s">
        <v>3031</v>
      </c>
      <c r="C16" s="336" t="s">
        <v>3032</v>
      </c>
      <c r="D16" s="337" t="s">
        <v>3012</v>
      </c>
      <c r="E16" s="337" t="s">
        <v>3013</v>
      </c>
      <c r="F16" s="338" t="s">
        <v>273</v>
      </c>
      <c r="G16" s="338" t="s">
        <v>274</v>
      </c>
      <c r="H16" s="338" t="s">
        <v>275</v>
      </c>
      <c r="I16" s="338" t="s">
        <v>276</v>
      </c>
      <c r="J16" s="338" t="s">
        <v>270</v>
      </c>
      <c r="K16" s="338" t="s">
        <v>271</v>
      </c>
      <c r="L16" s="338" t="s">
        <v>272</v>
      </c>
      <c r="M16" s="338" t="s">
        <v>901</v>
      </c>
      <c r="N16" s="338" t="s">
        <v>902</v>
      </c>
      <c r="O16" s="338" t="s">
        <v>903</v>
      </c>
      <c r="P16" s="338" t="s">
        <v>2166</v>
      </c>
      <c r="Q16" s="338" t="s">
        <v>904</v>
      </c>
      <c r="R16" s="309" t="s">
        <v>292</v>
      </c>
    </row>
    <row r="17" spans="1:18" ht="20.100000000000001" customHeight="1" x14ac:dyDescent="0.25">
      <c r="A17" s="339" t="s">
        <v>1351</v>
      </c>
      <c r="B17" s="341" t="s">
        <v>3726</v>
      </c>
      <c r="C17" s="329">
        <v>0</v>
      </c>
      <c r="D17" s="329">
        <v>0</v>
      </c>
      <c r="E17" s="329">
        <v>0</v>
      </c>
      <c r="F17" s="329">
        <v>0</v>
      </c>
      <c r="G17" s="329">
        <v>0</v>
      </c>
      <c r="H17" s="329">
        <v>0</v>
      </c>
      <c r="I17" s="329">
        <v>0</v>
      </c>
      <c r="J17" s="329">
        <v>0</v>
      </c>
      <c r="K17" s="329">
        <v>0</v>
      </c>
      <c r="L17" s="329">
        <v>0</v>
      </c>
      <c r="M17" s="329">
        <v>0</v>
      </c>
      <c r="N17" s="329">
        <v>143</v>
      </c>
      <c r="O17" s="329">
        <v>142</v>
      </c>
      <c r="P17" s="329">
        <v>159</v>
      </c>
      <c r="Q17" s="329">
        <v>208</v>
      </c>
      <c r="R17" s="330">
        <v>652</v>
      </c>
    </row>
    <row r="18" spans="1:18" ht="20.100000000000001" customHeight="1" x14ac:dyDescent="0.25">
      <c r="A18" s="339" t="s">
        <v>3269</v>
      </c>
      <c r="B18" s="341" t="s">
        <v>3726</v>
      </c>
      <c r="C18" s="329">
        <v>0</v>
      </c>
      <c r="D18" s="329">
        <v>0</v>
      </c>
      <c r="E18" s="329">
        <v>32</v>
      </c>
      <c r="F18" s="329">
        <v>28</v>
      </c>
      <c r="G18" s="329">
        <v>19</v>
      </c>
      <c r="H18" s="329">
        <v>28</v>
      </c>
      <c r="I18" s="329">
        <v>25</v>
      </c>
      <c r="J18" s="329">
        <v>33</v>
      </c>
      <c r="K18" s="329">
        <v>0</v>
      </c>
      <c r="L18" s="329">
        <v>0</v>
      </c>
      <c r="M18" s="329">
        <v>0</v>
      </c>
      <c r="N18" s="329">
        <v>0</v>
      </c>
      <c r="O18" s="329">
        <v>0</v>
      </c>
      <c r="P18" s="329">
        <v>0</v>
      </c>
      <c r="Q18" s="329">
        <v>0</v>
      </c>
      <c r="R18" s="330">
        <v>165</v>
      </c>
    </row>
    <row r="19" spans="1:18" ht="20.100000000000001" customHeight="1" x14ac:dyDescent="0.25">
      <c r="A19" s="339" t="s">
        <v>1352</v>
      </c>
      <c r="B19" s="341" t="s">
        <v>3727</v>
      </c>
      <c r="C19" s="329">
        <v>0</v>
      </c>
      <c r="D19" s="329">
        <v>0</v>
      </c>
      <c r="E19" s="329">
        <v>8</v>
      </c>
      <c r="F19" s="329">
        <v>15</v>
      </c>
      <c r="G19" s="329">
        <v>4</v>
      </c>
      <c r="H19" s="329">
        <v>8</v>
      </c>
      <c r="I19" s="329">
        <v>14</v>
      </c>
      <c r="J19" s="329">
        <v>5</v>
      </c>
      <c r="K19" s="329">
        <v>2</v>
      </c>
      <c r="L19" s="329">
        <v>14</v>
      </c>
      <c r="M19" s="329">
        <v>9</v>
      </c>
      <c r="N19" s="329">
        <v>5</v>
      </c>
      <c r="O19" s="329">
        <v>8</v>
      </c>
      <c r="P19" s="329">
        <v>10</v>
      </c>
      <c r="Q19" s="329">
        <v>6</v>
      </c>
      <c r="R19" s="330">
        <v>108</v>
      </c>
    </row>
    <row r="20" spans="1:18" ht="20.100000000000001" customHeight="1" x14ac:dyDescent="0.25">
      <c r="A20" s="339" t="s">
        <v>1353</v>
      </c>
      <c r="B20" s="341" t="s">
        <v>3728</v>
      </c>
      <c r="C20" s="329">
        <v>0</v>
      </c>
      <c r="D20" s="329">
        <v>0</v>
      </c>
      <c r="E20" s="329">
        <v>0</v>
      </c>
      <c r="F20" s="329">
        <v>0</v>
      </c>
      <c r="G20" s="329">
        <v>0</v>
      </c>
      <c r="H20" s="329">
        <v>0</v>
      </c>
      <c r="I20" s="329">
        <v>0</v>
      </c>
      <c r="J20" s="329">
        <v>0</v>
      </c>
      <c r="K20" s="329">
        <v>0</v>
      </c>
      <c r="L20" s="329">
        <v>0</v>
      </c>
      <c r="M20" s="329">
        <v>0</v>
      </c>
      <c r="N20" s="329">
        <v>16</v>
      </c>
      <c r="O20" s="329">
        <v>10</v>
      </c>
      <c r="P20" s="329">
        <v>13</v>
      </c>
      <c r="Q20" s="329">
        <v>16</v>
      </c>
      <c r="R20" s="330">
        <v>55</v>
      </c>
    </row>
    <row r="21" spans="1:18" ht="20.100000000000001" customHeight="1" x14ac:dyDescent="0.25">
      <c r="A21" s="339" t="s">
        <v>1354</v>
      </c>
      <c r="B21" s="341" t="s">
        <v>3728</v>
      </c>
      <c r="C21" s="329">
        <v>0</v>
      </c>
      <c r="D21" s="329">
        <v>0</v>
      </c>
      <c r="E21" s="329">
        <v>10</v>
      </c>
      <c r="F21" s="329">
        <v>14</v>
      </c>
      <c r="G21" s="329">
        <v>9</v>
      </c>
      <c r="H21" s="329">
        <v>17</v>
      </c>
      <c r="I21" s="329">
        <v>22</v>
      </c>
      <c r="J21" s="329">
        <v>10</v>
      </c>
      <c r="K21" s="329">
        <v>15</v>
      </c>
      <c r="L21" s="329">
        <v>16</v>
      </c>
      <c r="M21" s="329">
        <v>18</v>
      </c>
      <c r="N21" s="329">
        <v>0</v>
      </c>
      <c r="O21" s="329">
        <v>0</v>
      </c>
      <c r="P21" s="329">
        <v>0</v>
      </c>
      <c r="Q21" s="329">
        <v>0</v>
      </c>
      <c r="R21" s="330">
        <v>131</v>
      </c>
    </row>
    <row r="22" spans="1:18" ht="20.100000000000001" customHeight="1" x14ac:dyDescent="0.25">
      <c r="A22" s="339" t="s">
        <v>1355</v>
      </c>
      <c r="B22" s="341" t="s">
        <v>3569</v>
      </c>
      <c r="C22" s="329">
        <v>0</v>
      </c>
      <c r="D22" s="329">
        <v>0</v>
      </c>
      <c r="E22" s="329">
        <v>0</v>
      </c>
      <c r="F22" s="329">
        <v>0</v>
      </c>
      <c r="G22" s="329">
        <v>0</v>
      </c>
      <c r="H22" s="329">
        <v>0</v>
      </c>
      <c r="I22" s="329">
        <v>0</v>
      </c>
      <c r="J22" s="329">
        <v>0</v>
      </c>
      <c r="K22" s="329">
        <v>0</v>
      </c>
      <c r="L22" s="329">
        <v>0</v>
      </c>
      <c r="M22" s="329">
        <v>0</v>
      </c>
      <c r="N22" s="329">
        <v>44</v>
      </c>
      <c r="O22" s="329">
        <v>37</v>
      </c>
      <c r="P22" s="329">
        <v>33</v>
      </c>
      <c r="Q22" s="329">
        <v>20</v>
      </c>
      <c r="R22" s="330">
        <v>134</v>
      </c>
    </row>
    <row r="23" spans="1:18" ht="20.100000000000001" customHeight="1" x14ac:dyDescent="0.25">
      <c r="A23" s="339" t="s">
        <v>1356</v>
      </c>
      <c r="B23" s="341" t="s">
        <v>3571</v>
      </c>
      <c r="C23" s="329">
        <v>0</v>
      </c>
      <c r="D23" s="329">
        <v>0</v>
      </c>
      <c r="E23" s="329">
        <v>15</v>
      </c>
      <c r="F23" s="329">
        <v>20</v>
      </c>
      <c r="G23" s="329">
        <v>18</v>
      </c>
      <c r="H23" s="329">
        <v>15</v>
      </c>
      <c r="I23" s="329">
        <v>21</v>
      </c>
      <c r="J23" s="329">
        <v>13</v>
      </c>
      <c r="K23" s="329">
        <v>13</v>
      </c>
      <c r="L23" s="329">
        <v>15</v>
      </c>
      <c r="M23" s="329">
        <v>22</v>
      </c>
      <c r="N23" s="329">
        <v>30</v>
      </c>
      <c r="O23" s="329">
        <v>16</v>
      </c>
      <c r="P23" s="329">
        <v>27</v>
      </c>
      <c r="Q23" s="329">
        <v>17</v>
      </c>
      <c r="R23" s="330">
        <v>242</v>
      </c>
    </row>
    <row r="24" spans="1:18" ht="20.100000000000001" customHeight="1" x14ac:dyDescent="0.25">
      <c r="A24" s="339" t="s">
        <v>1357</v>
      </c>
      <c r="B24" s="341" t="s">
        <v>3726</v>
      </c>
      <c r="C24" s="329">
        <v>0</v>
      </c>
      <c r="D24" s="329">
        <v>0</v>
      </c>
      <c r="E24" s="329">
        <v>40</v>
      </c>
      <c r="F24" s="329">
        <v>27</v>
      </c>
      <c r="G24" s="329">
        <v>48</v>
      </c>
      <c r="H24" s="329">
        <v>32</v>
      </c>
      <c r="I24" s="329">
        <v>35</v>
      </c>
      <c r="J24" s="329">
        <v>43</v>
      </c>
      <c r="K24" s="329">
        <v>0</v>
      </c>
      <c r="L24" s="329">
        <v>0</v>
      </c>
      <c r="M24" s="329">
        <v>0</v>
      </c>
      <c r="N24" s="329">
        <v>0</v>
      </c>
      <c r="O24" s="329">
        <v>0</v>
      </c>
      <c r="P24" s="329">
        <v>0</v>
      </c>
      <c r="Q24" s="329">
        <v>0</v>
      </c>
      <c r="R24" s="330">
        <v>225</v>
      </c>
    </row>
    <row r="25" spans="1:18" ht="20.100000000000001" customHeight="1" x14ac:dyDescent="0.25">
      <c r="A25" s="339" t="s">
        <v>2353</v>
      </c>
      <c r="B25" s="341" t="s">
        <v>3726</v>
      </c>
      <c r="C25" s="329">
        <v>0</v>
      </c>
      <c r="D25" s="329">
        <v>0</v>
      </c>
      <c r="E25" s="329">
        <v>39</v>
      </c>
      <c r="F25" s="329">
        <v>35</v>
      </c>
      <c r="G25" s="329">
        <v>38</v>
      </c>
      <c r="H25" s="329">
        <v>30</v>
      </c>
      <c r="I25" s="329">
        <v>34</v>
      </c>
      <c r="J25" s="329">
        <v>43</v>
      </c>
      <c r="K25" s="329">
        <v>0</v>
      </c>
      <c r="L25" s="329">
        <v>0</v>
      </c>
      <c r="M25" s="329">
        <v>0</v>
      </c>
      <c r="N25" s="329">
        <v>0</v>
      </c>
      <c r="O25" s="329">
        <v>0</v>
      </c>
      <c r="P25" s="329">
        <v>0</v>
      </c>
      <c r="Q25" s="329">
        <v>0</v>
      </c>
      <c r="R25" s="330">
        <v>219</v>
      </c>
    </row>
    <row r="26" spans="1:18" ht="20.100000000000001" customHeight="1" x14ac:dyDescent="0.25">
      <c r="A26" s="339" t="s">
        <v>3268</v>
      </c>
      <c r="B26" s="341" t="s">
        <v>3726</v>
      </c>
      <c r="C26" s="329">
        <v>0</v>
      </c>
      <c r="D26" s="329">
        <v>0</v>
      </c>
      <c r="E26" s="329">
        <v>0</v>
      </c>
      <c r="F26" s="329">
        <v>0</v>
      </c>
      <c r="G26" s="329">
        <v>0</v>
      </c>
      <c r="H26" s="329">
        <v>0</v>
      </c>
      <c r="I26" s="329">
        <v>0</v>
      </c>
      <c r="J26" s="329">
        <v>0</v>
      </c>
      <c r="K26" s="329">
        <v>170</v>
      </c>
      <c r="L26" s="329">
        <v>142</v>
      </c>
      <c r="M26" s="329">
        <v>155</v>
      </c>
      <c r="N26" s="329">
        <v>0</v>
      </c>
      <c r="O26" s="329">
        <v>0</v>
      </c>
      <c r="P26" s="329">
        <v>0</v>
      </c>
      <c r="Q26" s="329">
        <v>0</v>
      </c>
      <c r="R26" s="330">
        <v>467</v>
      </c>
    </row>
    <row r="27" spans="1:18" ht="20.100000000000001" customHeight="1" x14ac:dyDescent="0.25">
      <c r="A27" s="339" t="s">
        <v>1359</v>
      </c>
      <c r="B27" s="341" t="s">
        <v>3729</v>
      </c>
      <c r="C27" s="329">
        <v>0</v>
      </c>
      <c r="D27" s="329">
        <v>0</v>
      </c>
      <c r="E27" s="329">
        <v>7</v>
      </c>
      <c r="F27" s="329">
        <v>4</v>
      </c>
      <c r="G27" s="329">
        <v>4</v>
      </c>
      <c r="H27" s="329">
        <v>4</v>
      </c>
      <c r="I27" s="329">
        <v>6</v>
      </c>
      <c r="J27" s="329">
        <v>5</v>
      </c>
      <c r="K27" s="329">
        <v>7</v>
      </c>
      <c r="L27" s="329">
        <v>5</v>
      </c>
      <c r="M27" s="329">
        <v>11</v>
      </c>
      <c r="N27" s="329">
        <v>0</v>
      </c>
      <c r="O27" s="329">
        <v>0</v>
      </c>
      <c r="P27" s="329">
        <v>0</v>
      </c>
      <c r="Q27" s="329">
        <v>0</v>
      </c>
      <c r="R27" s="330">
        <v>53</v>
      </c>
    </row>
    <row r="28" spans="1:18" ht="20.100000000000001" customHeight="1" x14ac:dyDescent="0.25">
      <c r="A28" s="339" t="s">
        <v>1360</v>
      </c>
      <c r="B28" s="341" t="s">
        <v>3569</v>
      </c>
      <c r="C28" s="329">
        <v>0</v>
      </c>
      <c r="D28" s="329">
        <v>0</v>
      </c>
      <c r="E28" s="329">
        <v>35</v>
      </c>
      <c r="F28" s="329">
        <v>35</v>
      </c>
      <c r="G28" s="329">
        <v>35</v>
      </c>
      <c r="H28" s="329">
        <v>51</v>
      </c>
      <c r="I28" s="329">
        <v>28</v>
      </c>
      <c r="J28" s="329">
        <v>51</v>
      </c>
      <c r="K28" s="329">
        <v>31</v>
      </c>
      <c r="L28" s="329">
        <v>37</v>
      </c>
      <c r="M28" s="329">
        <v>39</v>
      </c>
      <c r="N28" s="329">
        <v>0</v>
      </c>
      <c r="O28" s="329">
        <v>0</v>
      </c>
      <c r="P28" s="329">
        <v>0</v>
      </c>
      <c r="Q28" s="329">
        <v>0</v>
      </c>
      <c r="R28" s="330">
        <v>342</v>
      </c>
    </row>
    <row r="29" spans="1:18" ht="20.100000000000001" customHeight="1" x14ac:dyDescent="0.25">
      <c r="A29" s="339" t="s">
        <v>1361</v>
      </c>
      <c r="B29" s="341" t="s">
        <v>3726</v>
      </c>
      <c r="C29" s="329">
        <v>0</v>
      </c>
      <c r="D29" s="329">
        <v>0</v>
      </c>
      <c r="E29" s="329">
        <v>17</v>
      </c>
      <c r="F29" s="329">
        <v>12</v>
      </c>
      <c r="G29" s="329">
        <v>7</v>
      </c>
      <c r="H29" s="329">
        <v>11</v>
      </c>
      <c r="I29" s="329">
        <v>8</v>
      </c>
      <c r="J29" s="329">
        <v>13</v>
      </c>
      <c r="K29" s="329">
        <v>0</v>
      </c>
      <c r="L29" s="329">
        <v>0</v>
      </c>
      <c r="M29" s="329">
        <v>0</v>
      </c>
      <c r="N29" s="329">
        <v>0</v>
      </c>
      <c r="O29" s="329">
        <v>0</v>
      </c>
      <c r="P29" s="329">
        <v>0</v>
      </c>
      <c r="Q29" s="329">
        <v>0</v>
      </c>
      <c r="R29" s="330">
        <v>68</v>
      </c>
    </row>
    <row r="30" spans="1:18" ht="20.100000000000001" customHeight="1" x14ac:dyDescent="0.25">
      <c r="A30" s="339" t="s">
        <v>1362</v>
      </c>
      <c r="B30" s="341" t="s">
        <v>3726</v>
      </c>
      <c r="C30" s="329">
        <v>0</v>
      </c>
      <c r="D30" s="329">
        <v>0</v>
      </c>
      <c r="E30" s="329">
        <v>26</v>
      </c>
      <c r="F30" s="329">
        <v>21</v>
      </c>
      <c r="G30" s="329">
        <v>23</v>
      </c>
      <c r="H30" s="329">
        <v>16</v>
      </c>
      <c r="I30" s="329">
        <v>15</v>
      </c>
      <c r="J30" s="329">
        <v>25</v>
      </c>
      <c r="K30" s="329">
        <v>0</v>
      </c>
      <c r="L30" s="329">
        <v>0</v>
      </c>
      <c r="M30" s="329">
        <v>0</v>
      </c>
      <c r="N30" s="329">
        <v>0</v>
      </c>
      <c r="O30" s="329">
        <v>0</v>
      </c>
      <c r="P30" s="329">
        <v>0</v>
      </c>
      <c r="Q30" s="329">
        <v>0</v>
      </c>
      <c r="R30" s="330">
        <v>126</v>
      </c>
    </row>
    <row r="31" spans="1:18" ht="20.100000000000001" customHeight="1" x14ac:dyDescent="0.25">
      <c r="A31" s="339" t="s">
        <v>1363</v>
      </c>
      <c r="B31" s="341" t="s">
        <v>3730</v>
      </c>
      <c r="C31" s="329">
        <v>0</v>
      </c>
      <c r="D31" s="329">
        <v>0</v>
      </c>
      <c r="E31" s="329">
        <v>0</v>
      </c>
      <c r="F31" s="329">
        <v>0</v>
      </c>
      <c r="G31" s="329">
        <v>0</v>
      </c>
      <c r="H31" s="329">
        <v>0</v>
      </c>
      <c r="I31" s="329">
        <v>0</v>
      </c>
      <c r="J31" s="329">
        <v>0</v>
      </c>
      <c r="K31" s="329">
        <v>0</v>
      </c>
      <c r="L31" s="329">
        <v>0</v>
      </c>
      <c r="M31" s="329">
        <v>0</v>
      </c>
      <c r="N31" s="329">
        <v>31</v>
      </c>
      <c r="O31" s="329">
        <v>23</v>
      </c>
      <c r="P31" s="329">
        <v>20</v>
      </c>
      <c r="Q31" s="329">
        <v>23</v>
      </c>
      <c r="R31" s="330">
        <v>97</v>
      </c>
    </row>
    <row r="32" spans="1:18" ht="20.100000000000001" customHeight="1" x14ac:dyDescent="0.25">
      <c r="A32" s="365" t="s">
        <v>1364</v>
      </c>
      <c r="B32" s="341" t="s">
        <v>3730</v>
      </c>
      <c r="C32" s="331">
        <v>0</v>
      </c>
      <c r="D32" s="331">
        <v>0</v>
      </c>
      <c r="E32" s="331">
        <v>12</v>
      </c>
      <c r="F32" s="331">
        <v>6</v>
      </c>
      <c r="G32" s="331">
        <v>11</v>
      </c>
      <c r="H32" s="331">
        <v>10</v>
      </c>
      <c r="I32" s="331">
        <v>10</v>
      </c>
      <c r="J32" s="331">
        <v>16</v>
      </c>
      <c r="K32" s="331">
        <v>14</v>
      </c>
      <c r="L32" s="331">
        <v>8</v>
      </c>
      <c r="M32" s="331">
        <v>12</v>
      </c>
      <c r="N32" s="331">
        <v>0</v>
      </c>
      <c r="O32" s="331">
        <v>0</v>
      </c>
      <c r="P32" s="331">
        <v>0</v>
      </c>
      <c r="Q32" s="331">
        <v>0</v>
      </c>
      <c r="R32" s="301">
        <v>99</v>
      </c>
    </row>
    <row r="33" spans="1:18" ht="20.100000000000001" customHeight="1" x14ac:dyDescent="0.25">
      <c r="A33" s="335" t="s">
        <v>3035</v>
      </c>
      <c r="B33" s="343" t="s">
        <v>3048</v>
      </c>
      <c r="C33" s="309">
        <v>0</v>
      </c>
      <c r="D33" s="309">
        <v>0</v>
      </c>
      <c r="E33" s="309">
        <v>241</v>
      </c>
      <c r="F33" s="309">
        <v>217</v>
      </c>
      <c r="G33" s="309">
        <v>216</v>
      </c>
      <c r="H33" s="309">
        <v>222</v>
      </c>
      <c r="I33" s="309">
        <v>218</v>
      </c>
      <c r="J33" s="309">
        <v>257</v>
      </c>
      <c r="K33" s="309">
        <v>252</v>
      </c>
      <c r="L33" s="309">
        <v>237</v>
      </c>
      <c r="M33" s="309">
        <v>266</v>
      </c>
      <c r="N33" s="309">
        <v>269</v>
      </c>
      <c r="O33" s="309">
        <v>236</v>
      </c>
      <c r="P33" s="309">
        <v>262</v>
      </c>
      <c r="Q33" s="309">
        <v>290</v>
      </c>
      <c r="R33" s="309">
        <v>3183</v>
      </c>
    </row>
    <row r="34" spans="1:18" x14ac:dyDescent="0.2">
      <c r="A34" s="350"/>
      <c r="B34" s="350"/>
      <c r="C34" s="350"/>
      <c r="D34" s="350"/>
      <c r="E34" s="350"/>
      <c r="F34" s="350"/>
      <c r="G34" s="350"/>
      <c r="H34" s="350"/>
      <c r="I34" s="350"/>
      <c r="J34" s="350"/>
      <c r="K34" s="350"/>
      <c r="L34" s="350"/>
      <c r="M34" s="350"/>
      <c r="N34" s="350"/>
      <c r="O34" s="350"/>
      <c r="P34" s="350"/>
      <c r="Q34" s="350"/>
      <c r="R34" s="351"/>
    </row>
    <row r="35" spans="1:18" x14ac:dyDescent="0.2">
      <c r="A35" s="350"/>
      <c r="B35" s="350"/>
      <c r="C35" s="350"/>
      <c r="D35" s="350"/>
      <c r="E35" s="350"/>
      <c r="F35" s="350"/>
      <c r="G35" s="350"/>
      <c r="H35" s="350"/>
      <c r="I35" s="350"/>
      <c r="J35" s="350"/>
      <c r="K35" s="350"/>
      <c r="L35" s="350"/>
      <c r="M35" s="350"/>
      <c r="N35" s="350"/>
      <c r="O35" s="350"/>
      <c r="P35" s="350"/>
      <c r="Q35" s="350"/>
      <c r="R35" s="351"/>
    </row>
    <row r="36" spans="1:18" x14ac:dyDescent="0.2">
      <c r="A36" s="350"/>
      <c r="B36" s="350"/>
      <c r="C36" s="350"/>
      <c r="D36" s="350"/>
      <c r="E36" s="350"/>
      <c r="F36" s="350"/>
      <c r="G36" s="350"/>
      <c r="H36" s="350"/>
      <c r="I36" s="350"/>
      <c r="J36" s="350"/>
      <c r="K36" s="350"/>
      <c r="L36" s="350"/>
      <c r="M36" s="350"/>
      <c r="N36" s="350"/>
      <c r="O36" s="350"/>
      <c r="P36" s="350"/>
      <c r="Q36" s="350"/>
      <c r="R36" s="351"/>
    </row>
    <row r="37" spans="1:18" x14ac:dyDescent="0.2">
      <c r="A37" s="350"/>
      <c r="B37" s="350"/>
      <c r="C37" s="350"/>
      <c r="D37" s="350"/>
      <c r="E37" s="350"/>
      <c r="F37" s="350"/>
      <c r="G37" s="350"/>
      <c r="H37" s="350"/>
      <c r="I37" s="350"/>
      <c r="J37" s="350"/>
      <c r="K37" s="350"/>
      <c r="L37" s="350"/>
      <c r="M37" s="350"/>
      <c r="N37" s="350"/>
      <c r="O37" s="350"/>
      <c r="P37" s="350"/>
      <c r="Q37" s="350"/>
      <c r="R37" s="351"/>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sheetData>
  <mergeCells count="4">
    <mergeCell ref="A4:R4"/>
    <mergeCell ref="A15:R15"/>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Narrow,Regular"&amp;12- 17 -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7"/>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3709</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9.5" customHeight="1" x14ac:dyDescent="0.25">
      <c r="A6" s="339" t="s">
        <v>1365</v>
      </c>
      <c r="B6" s="341" t="s">
        <v>3710</v>
      </c>
      <c r="C6" s="329">
        <v>0</v>
      </c>
      <c r="D6" s="329">
        <v>0</v>
      </c>
      <c r="E6" s="329">
        <v>41</v>
      </c>
      <c r="F6" s="329">
        <v>41</v>
      </c>
      <c r="G6" s="329">
        <v>43</v>
      </c>
      <c r="H6" s="329">
        <v>36</v>
      </c>
      <c r="I6" s="329">
        <v>41</v>
      </c>
      <c r="J6" s="329">
        <v>53</v>
      </c>
      <c r="K6" s="329">
        <v>42</v>
      </c>
      <c r="L6" s="329">
        <v>36</v>
      </c>
      <c r="M6" s="329">
        <v>43</v>
      </c>
      <c r="N6" s="329">
        <v>0</v>
      </c>
      <c r="O6" s="329">
        <v>0</v>
      </c>
      <c r="P6" s="329">
        <v>0</v>
      </c>
      <c r="Q6" s="329">
        <v>0</v>
      </c>
      <c r="R6" s="330">
        <v>376</v>
      </c>
    </row>
    <row r="7" spans="1:20" ht="19.5" customHeight="1" x14ac:dyDescent="0.25">
      <c r="A7" s="339" t="s">
        <v>1366</v>
      </c>
      <c r="B7" s="341" t="s">
        <v>3710</v>
      </c>
      <c r="C7" s="329">
        <v>0</v>
      </c>
      <c r="D7" s="329">
        <v>0</v>
      </c>
      <c r="E7" s="329">
        <v>21</v>
      </c>
      <c r="F7" s="329">
        <v>26</v>
      </c>
      <c r="G7" s="329">
        <v>16</v>
      </c>
      <c r="H7" s="329">
        <v>25</v>
      </c>
      <c r="I7" s="329">
        <v>30</v>
      </c>
      <c r="J7" s="329">
        <v>34</v>
      </c>
      <c r="K7" s="329">
        <v>23</v>
      </c>
      <c r="L7" s="329">
        <v>39</v>
      </c>
      <c r="M7" s="329">
        <v>39</v>
      </c>
      <c r="N7" s="329">
        <v>0</v>
      </c>
      <c r="O7" s="329">
        <v>0</v>
      </c>
      <c r="P7" s="329">
        <v>0</v>
      </c>
      <c r="Q7" s="329">
        <v>0</v>
      </c>
      <c r="R7" s="330">
        <v>253</v>
      </c>
    </row>
    <row r="8" spans="1:20" ht="19.5" customHeight="1" x14ac:dyDescent="0.25">
      <c r="A8" s="339" t="s">
        <v>1367</v>
      </c>
      <c r="B8" s="341" t="s">
        <v>3710</v>
      </c>
      <c r="C8" s="329">
        <v>0</v>
      </c>
      <c r="D8" s="329">
        <v>0</v>
      </c>
      <c r="E8" s="329">
        <v>27</v>
      </c>
      <c r="F8" s="329">
        <v>26</v>
      </c>
      <c r="G8" s="329">
        <v>36</v>
      </c>
      <c r="H8" s="329">
        <v>27</v>
      </c>
      <c r="I8" s="329">
        <v>33</v>
      </c>
      <c r="J8" s="329">
        <v>33</v>
      </c>
      <c r="K8" s="329">
        <v>29</v>
      </c>
      <c r="L8" s="329">
        <v>32</v>
      </c>
      <c r="M8" s="329">
        <v>32</v>
      </c>
      <c r="N8" s="329">
        <v>0</v>
      </c>
      <c r="O8" s="329">
        <v>0</v>
      </c>
      <c r="P8" s="329">
        <v>0</v>
      </c>
      <c r="Q8" s="329">
        <v>0</v>
      </c>
      <c r="R8" s="330">
        <v>275</v>
      </c>
    </row>
    <row r="9" spans="1:20" ht="19.5" customHeight="1" x14ac:dyDescent="0.25">
      <c r="A9" s="339" t="s">
        <v>1368</v>
      </c>
      <c r="B9" s="341" t="s">
        <v>3710</v>
      </c>
      <c r="C9" s="329">
        <v>0</v>
      </c>
      <c r="D9" s="329">
        <v>0</v>
      </c>
      <c r="E9" s="329">
        <v>0</v>
      </c>
      <c r="F9" s="329">
        <v>0</v>
      </c>
      <c r="G9" s="329">
        <v>0</v>
      </c>
      <c r="H9" s="329">
        <v>0</v>
      </c>
      <c r="I9" s="329">
        <v>0</v>
      </c>
      <c r="J9" s="329">
        <v>0</v>
      </c>
      <c r="K9" s="329">
        <v>0</v>
      </c>
      <c r="L9" s="329">
        <v>0</v>
      </c>
      <c r="M9" s="329">
        <v>0</v>
      </c>
      <c r="N9" s="329">
        <v>203</v>
      </c>
      <c r="O9" s="329">
        <v>219</v>
      </c>
      <c r="P9" s="329">
        <v>211</v>
      </c>
      <c r="Q9" s="329">
        <v>321</v>
      </c>
      <c r="R9" s="330">
        <v>954</v>
      </c>
    </row>
    <row r="10" spans="1:20" ht="19.5" customHeight="1" x14ac:dyDescent="0.25">
      <c r="A10" s="339" t="s">
        <v>1369</v>
      </c>
      <c r="B10" s="341" t="s">
        <v>3710</v>
      </c>
      <c r="C10" s="329">
        <v>0</v>
      </c>
      <c r="D10" s="329">
        <v>0</v>
      </c>
      <c r="E10" s="329">
        <v>47</v>
      </c>
      <c r="F10" s="329">
        <v>49</v>
      </c>
      <c r="G10" s="329">
        <v>39</v>
      </c>
      <c r="H10" s="329">
        <v>64</v>
      </c>
      <c r="I10" s="329">
        <v>45</v>
      </c>
      <c r="J10" s="329">
        <v>51</v>
      </c>
      <c r="K10" s="329">
        <v>38</v>
      </c>
      <c r="L10" s="329">
        <v>42</v>
      </c>
      <c r="M10" s="329">
        <v>16</v>
      </c>
      <c r="N10" s="329">
        <v>0</v>
      </c>
      <c r="O10" s="329">
        <v>0</v>
      </c>
      <c r="P10" s="329">
        <v>0</v>
      </c>
      <c r="Q10" s="329">
        <v>0</v>
      </c>
      <c r="R10" s="330">
        <v>391</v>
      </c>
    </row>
    <row r="11" spans="1:20" ht="19.5" customHeight="1" x14ac:dyDescent="0.25">
      <c r="A11" s="339" t="s">
        <v>1370</v>
      </c>
      <c r="B11" s="341" t="s">
        <v>3710</v>
      </c>
      <c r="C11" s="329">
        <v>0</v>
      </c>
      <c r="D11" s="329">
        <v>0</v>
      </c>
      <c r="E11" s="329">
        <v>71</v>
      </c>
      <c r="F11" s="329">
        <v>58</v>
      </c>
      <c r="G11" s="329">
        <v>60</v>
      </c>
      <c r="H11" s="329">
        <v>57</v>
      </c>
      <c r="I11" s="329">
        <v>59</v>
      </c>
      <c r="J11" s="329">
        <v>69</v>
      </c>
      <c r="K11" s="329">
        <v>62</v>
      </c>
      <c r="L11" s="329">
        <v>55</v>
      </c>
      <c r="M11" s="329">
        <v>55</v>
      </c>
      <c r="N11" s="329">
        <v>0</v>
      </c>
      <c r="O11" s="329">
        <v>0</v>
      </c>
      <c r="P11" s="329">
        <v>0</v>
      </c>
      <c r="Q11" s="329">
        <v>0</v>
      </c>
      <c r="R11" s="330">
        <v>546</v>
      </c>
    </row>
    <row r="12" spans="1:20" ht="19.5" customHeight="1" x14ac:dyDescent="0.25">
      <c r="A12" s="365" t="s">
        <v>1371</v>
      </c>
      <c r="B12" s="341" t="s">
        <v>3710</v>
      </c>
      <c r="C12" s="331">
        <v>0</v>
      </c>
      <c r="D12" s="329">
        <v>0</v>
      </c>
      <c r="E12" s="329">
        <v>43</v>
      </c>
      <c r="F12" s="329">
        <v>38</v>
      </c>
      <c r="G12" s="329">
        <v>41</v>
      </c>
      <c r="H12" s="329">
        <v>32</v>
      </c>
      <c r="I12" s="329">
        <v>31</v>
      </c>
      <c r="J12" s="329">
        <v>38</v>
      </c>
      <c r="K12" s="329">
        <v>49</v>
      </c>
      <c r="L12" s="329">
        <v>43</v>
      </c>
      <c r="M12" s="329">
        <v>43</v>
      </c>
      <c r="N12" s="329">
        <v>0</v>
      </c>
      <c r="O12" s="329">
        <v>0</v>
      </c>
      <c r="P12" s="329">
        <v>0</v>
      </c>
      <c r="Q12" s="329">
        <v>0</v>
      </c>
      <c r="R12" s="330">
        <v>358</v>
      </c>
    </row>
    <row r="13" spans="1:20" ht="20.100000000000001" customHeight="1" x14ac:dyDescent="0.25">
      <c r="A13" s="335" t="s">
        <v>3035</v>
      </c>
      <c r="B13" s="343" t="s">
        <v>3049</v>
      </c>
      <c r="C13" s="309">
        <v>0</v>
      </c>
      <c r="D13" s="309">
        <v>0</v>
      </c>
      <c r="E13" s="309">
        <v>250</v>
      </c>
      <c r="F13" s="309">
        <v>238</v>
      </c>
      <c r="G13" s="309">
        <v>235</v>
      </c>
      <c r="H13" s="309">
        <v>241</v>
      </c>
      <c r="I13" s="309">
        <v>239</v>
      </c>
      <c r="J13" s="309">
        <v>278</v>
      </c>
      <c r="K13" s="309">
        <v>243</v>
      </c>
      <c r="L13" s="309">
        <v>247</v>
      </c>
      <c r="M13" s="309">
        <v>228</v>
      </c>
      <c r="N13" s="309">
        <v>203</v>
      </c>
      <c r="O13" s="309">
        <v>219</v>
      </c>
      <c r="P13" s="309">
        <v>211</v>
      </c>
      <c r="Q13" s="309">
        <v>321</v>
      </c>
      <c r="R13" s="309">
        <v>3153</v>
      </c>
    </row>
    <row r="14" spans="1:20" ht="15" customHeight="1" x14ac:dyDescent="0.25">
      <c r="A14" s="371"/>
      <c r="B14" s="305"/>
      <c r="C14" s="306"/>
      <c r="D14" s="306"/>
      <c r="E14" s="306"/>
      <c r="F14" s="306"/>
      <c r="G14" s="306"/>
      <c r="H14" s="306"/>
      <c r="I14" s="306"/>
      <c r="J14" s="306"/>
      <c r="K14" s="306"/>
      <c r="L14" s="306"/>
      <c r="M14" s="306"/>
      <c r="N14" s="306"/>
      <c r="O14" s="306"/>
      <c r="P14" s="306"/>
      <c r="Q14" s="306"/>
      <c r="R14" s="363"/>
      <c r="S14" s="25"/>
    </row>
    <row r="15" spans="1:20" ht="20.100000000000001" customHeight="1" x14ac:dyDescent="0.2">
      <c r="A15" s="781" t="s">
        <v>3711</v>
      </c>
      <c r="B15" s="782"/>
      <c r="C15" s="782"/>
      <c r="D15" s="782"/>
      <c r="E15" s="782"/>
      <c r="F15" s="782"/>
      <c r="G15" s="782"/>
      <c r="H15" s="782"/>
      <c r="I15" s="782"/>
      <c r="J15" s="782"/>
      <c r="K15" s="782"/>
      <c r="L15" s="782"/>
      <c r="M15" s="782"/>
      <c r="N15" s="782"/>
      <c r="O15" s="782"/>
      <c r="P15" s="782"/>
      <c r="Q15" s="782"/>
      <c r="R15" s="783"/>
    </row>
    <row r="16" spans="1:20" ht="24.95" customHeight="1" x14ac:dyDescent="0.25">
      <c r="A16" s="335" t="s">
        <v>3030</v>
      </c>
      <c r="B16" s="335" t="s">
        <v>3031</v>
      </c>
      <c r="C16" s="336" t="s">
        <v>3032</v>
      </c>
      <c r="D16" s="337" t="s">
        <v>3012</v>
      </c>
      <c r="E16" s="337" t="s">
        <v>3013</v>
      </c>
      <c r="F16" s="338" t="s">
        <v>273</v>
      </c>
      <c r="G16" s="338" t="s">
        <v>274</v>
      </c>
      <c r="H16" s="338" t="s">
        <v>275</v>
      </c>
      <c r="I16" s="338" t="s">
        <v>276</v>
      </c>
      <c r="J16" s="338" t="s">
        <v>270</v>
      </c>
      <c r="K16" s="338" t="s">
        <v>271</v>
      </c>
      <c r="L16" s="338" t="s">
        <v>272</v>
      </c>
      <c r="M16" s="338" t="s">
        <v>901</v>
      </c>
      <c r="N16" s="338" t="s">
        <v>902</v>
      </c>
      <c r="O16" s="338" t="s">
        <v>903</v>
      </c>
      <c r="P16" s="338" t="s">
        <v>2166</v>
      </c>
      <c r="Q16" s="338" t="s">
        <v>904</v>
      </c>
      <c r="R16" s="309" t="s">
        <v>292</v>
      </c>
    </row>
    <row r="17" spans="1:18" ht="19.5" customHeight="1" x14ac:dyDescent="0.25">
      <c r="A17" s="339" t="s">
        <v>1372</v>
      </c>
      <c r="B17" s="341" t="s">
        <v>3712</v>
      </c>
      <c r="C17" s="329">
        <v>0</v>
      </c>
      <c r="D17" s="329">
        <v>0</v>
      </c>
      <c r="E17" s="329">
        <v>7</v>
      </c>
      <c r="F17" s="329">
        <v>4</v>
      </c>
      <c r="G17" s="329">
        <v>9</v>
      </c>
      <c r="H17" s="329">
        <v>6</v>
      </c>
      <c r="I17" s="329">
        <v>11</v>
      </c>
      <c r="J17" s="329">
        <v>7</v>
      </c>
      <c r="K17" s="329">
        <v>3</v>
      </c>
      <c r="L17" s="329">
        <v>6</v>
      </c>
      <c r="M17" s="329">
        <v>7</v>
      </c>
      <c r="N17" s="329">
        <v>0</v>
      </c>
      <c r="O17" s="329">
        <v>0</v>
      </c>
      <c r="P17" s="329">
        <v>0</v>
      </c>
      <c r="Q17" s="329">
        <v>0</v>
      </c>
      <c r="R17" s="330">
        <v>60</v>
      </c>
    </row>
    <row r="18" spans="1:18" ht="19.5" customHeight="1" x14ac:dyDescent="0.25">
      <c r="A18" s="339" t="s">
        <v>1373</v>
      </c>
      <c r="B18" s="341" t="s">
        <v>3713</v>
      </c>
      <c r="C18" s="329">
        <v>0</v>
      </c>
      <c r="D18" s="329">
        <v>0</v>
      </c>
      <c r="E18" s="329">
        <v>0</v>
      </c>
      <c r="F18" s="329">
        <v>0</v>
      </c>
      <c r="G18" s="329">
        <v>0</v>
      </c>
      <c r="H18" s="329">
        <v>0</v>
      </c>
      <c r="I18" s="329">
        <v>0</v>
      </c>
      <c r="J18" s="329">
        <v>7</v>
      </c>
      <c r="K18" s="329">
        <v>15</v>
      </c>
      <c r="L18" s="329">
        <v>19</v>
      </c>
      <c r="M18" s="329">
        <v>13</v>
      </c>
      <c r="N18" s="329">
        <v>24</v>
      </c>
      <c r="O18" s="329">
        <v>21</v>
      </c>
      <c r="P18" s="329">
        <v>28</v>
      </c>
      <c r="Q18" s="329">
        <v>21</v>
      </c>
      <c r="R18" s="330">
        <v>148</v>
      </c>
    </row>
    <row r="19" spans="1:18" ht="19.5" customHeight="1" x14ac:dyDescent="0.25">
      <c r="A19" s="339" t="s">
        <v>1374</v>
      </c>
      <c r="B19" s="341" t="s">
        <v>3713</v>
      </c>
      <c r="C19" s="329">
        <v>0</v>
      </c>
      <c r="D19" s="329">
        <v>0</v>
      </c>
      <c r="E19" s="329">
        <v>19</v>
      </c>
      <c r="F19" s="329">
        <v>15</v>
      </c>
      <c r="G19" s="329">
        <v>12</v>
      </c>
      <c r="H19" s="329">
        <v>12</v>
      </c>
      <c r="I19" s="329">
        <v>20</v>
      </c>
      <c r="J19" s="329">
        <v>0</v>
      </c>
      <c r="K19" s="329">
        <v>0</v>
      </c>
      <c r="L19" s="329">
        <v>0</v>
      </c>
      <c r="M19" s="329">
        <v>0</v>
      </c>
      <c r="N19" s="329">
        <v>0</v>
      </c>
      <c r="O19" s="329">
        <v>0</v>
      </c>
      <c r="P19" s="329">
        <v>0</v>
      </c>
      <c r="Q19" s="329">
        <v>0</v>
      </c>
      <c r="R19" s="330">
        <v>78</v>
      </c>
    </row>
    <row r="20" spans="1:18" ht="19.5" customHeight="1" x14ac:dyDescent="0.25">
      <c r="A20" s="339" t="s">
        <v>1375</v>
      </c>
      <c r="B20" s="341" t="s">
        <v>3714</v>
      </c>
      <c r="C20" s="329">
        <v>0</v>
      </c>
      <c r="D20" s="329">
        <v>0</v>
      </c>
      <c r="E20" s="329">
        <v>2</v>
      </c>
      <c r="F20" s="329">
        <v>8</v>
      </c>
      <c r="G20" s="329">
        <v>2</v>
      </c>
      <c r="H20" s="329">
        <v>2</v>
      </c>
      <c r="I20" s="329">
        <v>0</v>
      </c>
      <c r="J20" s="329">
        <v>2</v>
      </c>
      <c r="K20" s="329">
        <v>1</v>
      </c>
      <c r="L20" s="329">
        <v>3</v>
      </c>
      <c r="M20" s="329">
        <v>0</v>
      </c>
      <c r="N20" s="329">
        <v>2</v>
      </c>
      <c r="O20" s="329">
        <v>2</v>
      </c>
      <c r="P20" s="329">
        <v>4</v>
      </c>
      <c r="Q20" s="329">
        <v>3</v>
      </c>
      <c r="R20" s="330">
        <v>31</v>
      </c>
    </row>
    <row r="21" spans="1:18" ht="19.5" customHeight="1" x14ac:dyDescent="0.25">
      <c r="A21" s="339" t="s">
        <v>1376</v>
      </c>
      <c r="B21" s="341" t="s">
        <v>3715</v>
      </c>
      <c r="C21" s="329">
        <v>0</v>
      </c>
      <c r="D21" s="329">
        <v>0</v>
      </c>
      <c r="E21" s="329">
        <v>0</v>
      </c>
      <c r="F21" s="329">
        <v>0</v>
      </c>
      <c r="G21" s="329">
        <v>0</v>
      </c>
      <c r="H21" s="329">
        <v>0</v>
      </c>
      <c r="I21" s="329">
        <v>0</v>
      </c>
      <c r="J21" s="329">
        <v>0</v>
      </c>
      <c r="K21" s="329">
        <v>24</v>
      </c>
      <c r="L21" s="329">
        <v>33</v>
      </c>
      <c r="M21" s="329">
        <v>13</v>
      </c>
      <c r="N21" s="329">
        <v>28</v>
      </c>
      <c r="O21" s="329">
        <v>17</v>
      </c>
      <c r="P21" s="329">
        <v>22</v>
      </c>
      <c r="Q21" s="329">
        <v>18</v>
      </c>
      <c r="R21" s="330">
        <v>155</v>
      </c>
    </row>
    <row r="22" spans="1:18" ht="19.5" customHeight="1" x14ac:dyDescent="0.25">
      <c r="A22" s="339" t="s">
        <v>1377</v>
      </c>
      <c r="B22" s="341" t="s">
        <v>3715</v>
      </c>
      <c r="C22" s="329">
        <v>0</v>
      </c>
      <c r="D22" s="329">
        <v>0</v>
      </c>
      <c r="E22" s="329">
        <v>18</v>
      </c>
      <c r="F22" s="329">
        <v>21</v>
      </c>
      <c r="G22" s="329">
        <v>20</v>
      </c>
      <c r="H22" s="329">
        <v>18</v>
      </c>
      <c r="I22" s="329">
        <v>19</v>
      </c>
      <c r="J22" s="329">
        <v>20</v>
      </c>
      <c r="K22" s="329">
        <v>0</v>
      </c>
      <c r="L22" s="329">
        <v>0</v>
      </c>
      <c r="M22" s="329">
        <v>0</v>
      </c>
      <c r="N22" s="329">
        <v>0</v>
      </c>
      <c r="O22" s="329">
        <v>0</v>
      </c>
      <c r="P22" s="329">
        <v>0</v>
      </c>
      <c r="Q22" s="329">
        <v>0</v>
      </c>
      <c r="R22" s="330">
        <v>116</v>
      </c>
    </row>
    <row r="23" spans="1:18" ht="19.5" customHeight="1" x14ac:dyDescent="0.25">
      <c r="A23" s="339" t="s">
        <v>1378</v>
      </c>
      <c r="B23" s="341" t="s">
        <v>3716</v>
      </c>
      <c r="C23" s="329">
        <v>0</v>
      </c>
      <c r="D23" s="329">
        <v>0</v>
      </c>
      <c r="E23" s="329">
        <v>6</v>
      </c>
      <c r="F23" s="329">
        <v>7</v>
      </c>
      <c r="G23" s="329">
        <v>3</v>
      </c>
      <c r="H23" s="329">
        <v>7</v>
      </c>
      <c r="I23" s="329">
        <v>7</v>
      </c>
      <c r="J23" s="329">
        <v>1</v>
      </c>
      <c r="K23" s="329">
        <v>7</v>
      </c>
      <c r="L23" s="329">
        <v>6</v>
      </c>
      <c r="M23" s="329">
        <v>4</v>
      </c>
      <c r="N23" s="329">
        <v>0</v>
      </c>
      <c r="O23" s="329">
        <v>0</v>
      </c>
      <c r="P23" s="329">
        <v>0</v>
      </c>
      <c r="Q23" s="329">
        <v>0</v>
      </c>
      <c r="R23" s="330">
        <v>48</v>
      </c>
    </row>
    <row r="24" spans="1:18" ht="19.5" customHeight="1" x14ac:dyDescent="0.25">
      <c r="A24" s="339" t="s">
        <v>1379</v>
      </c>
      <c r="B24" s="341" t="s">
        <v>3717</v>
      </c>
      <c r="C24" s="329">
        <v>0</v>
      </c>
      <c r="D24" s="329">
        <v>0</v>
      </c>
      <c r="E24" s="329">
        <v>35</v>
      </c>
      <c r="F24" s="329">
        <v>28</v>
      </c>
      <c r="G24" s="329">
        <v>39</v>
      </c>
      <c r="H24" s="329">
        <v>36</v>
      </c>
      <c r="I24" s="329">
        <v>31</v>
      </c>
      <c r="J24" s="329">
        <v>26</v>
      </c>
      <c r="K24" s="329">
        <v>32</v>
      </c>
      <c r="L24" s="329">
        <v>26</v>
      </c>
      <c r="M24" s="329">
        <v>33</v>
      </c>
      <c r="N24" s="329">
        <v>72</v>
      </c>
      <c r="O24" s="329">
        <v>56</v>
      </c>
      <c r="P24" s="329">
        <v>61</v>
      </c>
      <c r="Q24" s="329">
        <v>59</v>
      </c>
      <c r="R24" s="330">
        <v>534</v>
      </c>
    </row>
    <row r="25" spans="1:18" ht="19.5" customHeight="1" x14ac:dyDescent="0.25">
      <c r="A25" s="339" t="s">
        <v>1380</v>
      </c>
      <c r="B25" s="341" t="s">
        <v>3718</v>
      </c>
      <c r="C25" s="329">
        <v>0</v>
      </c>
      <c r="D25" s="329">
        <v>0</v>
      </c>
      <c r="E25" s="329">
        <v>9</v>
      </c>
      <c r="F25" s="329">
        <v>12</v>
      </c>
      <c r="G25" s="329">
        <v>7</v>
      </c>
      <c r="H25" s="329">
        <v>10</v>
      </c>
      <c r="I25" s="329">
        <v>11</v>
      </c>
      <c r="J25" s="329">
        <v>9</v>
      </c>
      <c r="K25" s="329">
        <v>2</v>
      </c>
      <c r="L25" s="329">
        <v>10</v>
      </c>
      <c r="M25" s="329">
        <v>2</v>
      </c>
      <c r="N25" s="329">
        <v>0</v>
      </c>
      <c r="O25" s="329">
        <v>0</v>
      </c>
      <c r="P25" s="329">
        <v>0</v>
      </c>
      <c r="Q25" s="329">
        <v>0</v>
      </c>
      <c r="R25" s="330">
        <v>72</v>
      </c>
    </row>
    <row r="26" spans="1:18" ht="19.5" customHeight="1" x14ac:dyDescent="0.25">
      <c r="A26" s="100" t="s">
        <v>3287</v>
      </c>
      <c r="B26" s="341" t="s">
        <v>3719</v>
      </c>
      <c r="C26" s="329">
        <v>0</v>
      </c>
      <c r="D26" s="329">
        <v>0</v>
      </c>
      <c r="E26" s="329">
        <v>2</v>
      </c>
      <c r="F26" s="329">
        <v>0</v>
      </c>
      <c r="G26" s="329">
        <v>1</v>
      </c>
      <c r="H26" s="329">
        <v>2</v>
      </c>
      <c r="I26" s="329">
        <v>2</v>
      </c>
      <c r="J26" s="329">
        <v>1</v>
      </c>
      <c r="K26" s="329">
        <v>2</v>
      </c>
      <c r="L26" s="329">
        <v>3</v>
      </c>
      <c r="M26" s="329">
        <v>1</v>
      </c>
      <c r="N26" s="329">
        <v>1</v>
      </c>
      <c r="O26" s="329">
        <v>0</v>
      </c>
      <c r="P26" s="329">
        <v>0</v>
      </c>
      <c r="Q26" s="329">
        <v>2</v>
      </c>
      <c r="R26" s="330">
        <v>17</v>
      </c>
    </row>
    <row r="27" spans="1:18" ht="19.5" customHeight="1" x14ac:dyDescent="0.25">
      <c r="A27" s="339" t="s">
        <v>1381</v>
      </c>
      <c r="B27" s="341" t="s">
        <v>3720</v>
      </c>
      <c r="C27" s="329">
        <v>0</v>
      </c>
      <c r="D27" s="329">
        <v>0</v>
      </c>
      <c r="E27" s="329">
        <v>0</v>
      </c>
      <c r="F27" s="329">
        <v>0</v>
      </c>
      <c r="G27" s="329">
        <v>0</v>
      </c>
      <c r="H27" s="329">
        <v>0</v>
      </c>
      <c r="I27" s="329">
        <v>0</v>
      </c>
      <c r="J27" s="329">
        <v>0</v>
      </c>
      <c r="K27" s="329">
        <v>0</v>
      </c>
      <c r="L27" s="329">
        <v>0</v>
      </c>
      <c r="M27" s="329">
        <v>0</v>
      </c>
      <c r="N27" s="329">
        <v>26</v>
      </c>
      <c r="O27" s="329">
        <v>23</v>
      </c>
      <c r="P27" s="329">
        <v>19</v>
      </c>
      <c r="Q27" s="329">
        <v>32</v>
      </c>
      <c r="R27" s="330">
        <v>100</v>
      </c>
    </row>
    <row r="28" spans="1:18" ht="19.5" customHeight="1" x14ac:dyDescent="0.25">
      <c r="A28" s="339" t="s">
        <v>1382</v>
      </c>
      <c r="B28" s="341" t="s">
        <v>3720</v>
      </c>
      <c r="C28" s="329">
        <v>0</v>
      </c>
      <c r="D28" s="329">
        <v>0</v>
      </c>
      <c r="E28" s="329">
        <v>12</v>
      </c>
      <c r="F28" s="329">
        <v>12</v>
      </c>
      <c r="G28" s="329">
        <v>11</v>
      </c>
      <c r="H28" s="329">
        <v>10</v>
      </c>
      <c r="I28" s="329">
        <v>6</v>
      </c>
      <c r="J28" s="329">
        <v>8</v>
      </c>
      <c r="K28" s="329">
        <v>9</v>
      </c>
      <c r="L28" s="329">
        <v>11</v>
      </c>
      <c r="M28" s="329">
        <v>13</v>
      </c>
      <c r="N28" s="329">
        <v>0</v>
      </c>
      <c r="O28" s="329">
        <v>0</v>
      </c>
      <c r="P28" s="329">
        <v>0</v>
      </c>
      <c r="Q28" s="329">
        <v>0</v>
      </c>
      <c r="R28" s="330">
        <v>92</v>
      </c>
    </row>
    <row r="29" spans="1:18" ht="19.5" customHeight="1" x14ac:dyDescent="0.25">
      <c r="A29" s="339" t="s">
        <v>1383</v>
      </c>
      <c r="B29" s="341" t="s">
        <v>3721</v>
      </c>
      <c r="C29" s="329">
        <v>0</v>
      </c>
      <c r="D29" s="329">
        <v>0</v>
      </c>
      <c r="E29" s="329">
        <v>13</v>
      </c>
      <c r="F29" s="329">
        <v>15</v>
      </c>
      <c r="G29" s="329">
        <v>9</v>
      </c>
      <c r="H29" s="329">
        <v>8</v>
      </c>
      <c r="I29" s="329">
        <v>15</v>
      </c>
      <c r="J29" s="329">
        <v>11</v>
      </c>
      <c r="K29" s="329">
        <v>15</v>
      </c>
      <c r="L29" s="329">
        <v>14</v>
      </c>
      <c r="M29" s="329">
        <v>13</v>
      </c>
      <c r="N29" s="329">
        <v>13</v>
      </c>
      <c r="O29" s="329">
        <v>17</v>
      </c>
      <c r="P29" s="329">
        <v>9</v>
      </c>
      <c r="Q29" s="329">
        <v>13</v>
      </c>
      <c r="R29" s="330">
        <v>165</v>
      </c>
    </row>
    <row r="30" spans="1:18" ht="19.5" customHeight="1" x14ac:dyDescent="0.25">
      <c r="A30" s="365" t="s">
        <v>241</v>
      </c>
      <c r="B30" s="341" t="s">
        <v>3722</v>
      </c>
      <c r="C30" s="331">
        <v>0</v>
      </c>
      <c r="D30" s="329">
        <v>0</v>
      </c>
      <c r="E30" s="329">
        <v>6</v>
      </c>
      <c r="F30" s="329">
        <v>6</v>
      </c>
      <c r="G30" s="329">
        <v>5</v>
      </c>
      <c r="H30" s="329">
        <v>14</v>
      </c>
      <c r="I30" s="329">
        <v>9</v>
      </c>
      <c r="J30" s="329">
        <v>8</v>
      </c>
      <c r="K30" s="329">
        <v>9</v>
      </c>
      <c r="L30" s="329">
        <v>7</v>
      </c>
      <c r="M30" s="329">
        <v>4</v>
      </c>
      <c r="N30" s="329">
        <v>15</v>
      </c>
      <c r="O30" s="329">
        <v>24</v>
      </c>
      <c r="P30" s="329">
        <v>9</v>
      </c>
      <c r="Q30" s="329">
        <v>12</v>
      </c>
      <c r="R30" s="330">
        <v>128</v>
      </c>
    </row>
    <row r="31" spans="1:18" ht="18" customHeight="1" x14ac:dyDescent="0.25">
      <c r="A31" s="397" t="s">
        <v>3042</v>
      </c>
      <c r="B31" s="343" t="s">
        <v>3036</v>
      </c>
      <c r="C31" s="309">
        <v>0</v>
      </c>
      <c r="D31" s="309">
        <v>0</v>
      </c>
      <c r="E31" s="309">
        <v>129</v>
      </c>
      <c r="F31" s="309">
        <v>128</v>
      </c>
      <c r="G31" s="309">
        <v>118</v>
      </c>
      <c r="H31" s="309">
        <v>125</v>
      </c>
      <c r="I31" s="309">
        <v>131</v>
      </c>
      <c r="J31" s="309">
        <v>100</v>
      </c>
      <c r="K31" s="309">
        <v>119</v>
      </c>
      <c r="L31" s="309">
        <v>138</v>
      </c>
      <c r="M31" s="309">
        <v>103</v>
      </c>
      <c r="N31" s="309">
        <v>181</v>
      </c>
      <c r="O31" s="309">
        <v>160</v>
      </c>
      <c r="P31" s="309">
        <v>152</v>
      </c>
      <c r="Q31" s="309">
        <v>160</v>
      </c>
      <c r="R31" s="309">
        <v>1744</v>
      </c>
    </row>
    <row r="32" spans="1:18" ht="21.95" customHeight="1" x14ac:dyDescent="0.25">
      <c r="A32" s="788" t="s">
        <v>3096</v>
      </c>
      <c r="B32" s="789"/>
      <c r="C32" s="789"/>
      <c r="D32" s="789"/>
      <c r="E32" s="789"/>
      <c r="F32" s="789"/>
      <c r="G32" s="789"/>
      <c r="H32" s="789"/>
      <c r="I32" s="789"/>
      <c r="J32" s="789"/>
      <c r="K32" s="789"/>
      <c r="L32" s="789"/>
      <c r="M32" s="789"/>
      <c r="N32" s="789"/>
      <c r="O32" s="789"/>
      <c r="P32" s="789"/>
      <c r="Q32" s="789"/>
      <c r="R32" s="790"/>
    </row>
    <row r="33" spans="1:18" ht="24.95" customHeight="1" x14ac:dyDescent="0.25">
      <c r="A33" s="335" t="s">
        <v>3030</v>
      </c>
      <c r="B33" s="335" t="s">
        <v>3031</v>
      </c>
      <c r="C33" s="336" t="s">
        <v>3032</v>
      </c>
      <c r="D33" s="337" t="s">
        <v>3012</v>
      </c>
      <c r="E33" s="337" t="s">
        <v>3013</v>
      </c>
      <c r="F33" s="338" t="s">
        <v>273</v>
      </c>
      <c r="G33" s="338" t="s">
        <v>274</v>
      </c>
      <c r="H33" s="338" t="s">
        <v>275</v>
      </c>
      <c r="I33" s="338" t="s">
        <v>276</v>
      </c>
      <c r="J33" s="338" t="s">
        <v>270</v>
      </c>
      <c r="K33" s="338" t="s">
        <v>271</v>
      </c>
      <c r="L33" s="338" t="s">
        <v>272</v>
      </c>
      <c r="M33" s="338" t="s">
        <v>901</v>
      </c>
      <c r="N33" s="338" t="s">
        <v>902</v>
      </c>
      <c r="O33" s="338" t="s">
        <v>903</v>
      </c>
      <c r="P33" s="338" t="s">
        <v>2166</v>
      </c>
      <c r="Q33" s="338" t="s">
        <v>904</v>
      </c>
      <c r="R33" s="309" t="s">
        <v>292</v>
      </c>
    </row>
    <row r="34" spans="1:18" ht="20.100000000000001" customHeight="1" x14ac:dyDescent="0.25">
      <c r="A34" s="365" t="s">
        <v>2730</v>
      </c>
      <c r="B34" s="381" t="s">
        <v>3723</v>
      </c>
      <c r="C34" s="331">
        <v>0</v>
      </c>
      <c r="D34" s="331">
        <v>29</v>
      </c>
      <c r="E34" s="331">
        <v>33</v>
      </c>
      <c r="F34" s="331">
        <v>29</v>
      </c>
      <c r="G34" s="331">
        <v>33</v>
      </c>
      <c r="H34" s="331">
        <v>41</v>
      </c>
      <c r="I34" s="331">
        <v>43</v>
      </c>
      <c r="J34" s="331">
        <v>31</v>
      </c>
      <c r="K34" s="331">
        <v>42</v>
      </c>
      <c r="L34" s="331">
        <v>39</v>
      </c>
      <c r="M34" s="331">
        <v>34</v>
      </c>
      <c r="N34" s="331">
        <v>0</v>
      </c>
      <c r="O34" s="331">
        <v>0</v>
      </c>
      <c r="P34" s="331">
        <v>0</v>
      </c>
      <c r="Q34" s="331">
        <v>0</v>
      </c>
      <c r="R34" s="301">
        <v>354</v>
      </c>
    </row>
    <row r="35" spans="1:18" ht="18" customHeight="1" x14ac:dyDescent="0.25">
      <c r="A35" s="397" t="s">
        <v>3042</v>
      </c>
      <c r="B35" s="343" t="s">
        <v>2847</v>
      </c>
      <c r="C35" s="309">
        <v>0</v>
      </c>
      <c r="D35" s="309">
        <v>29</v>
      </c>
      <c r="E35" s="309">
        <v>33</v>
      </c>
      <c r="F35" s="309">
        <v>29</v>
      </c>
      <c r="G35" s="309">
        <v>33</v>
      </c>
      <c r="H35" s="309">
        <v>41</v>
      </c>
      <c r="I35" s="309">
        <v>43</v>
      </c>
      <c r="J35" s="309">
        <v>31</v>
      </c>
      <c r="K35" s="309">
        <v>42</v>
      </c>
      <c r="L35" s="309">
        <v>39</v>
      </c>
      <c r="M35" s="309">
        <v>34</v>
      </c>
      <c r="N35" s="309">
        <v>0</v>
      </c>
      <c r="O35" s="309">
        <v>0</v>
      </c>
      <c r="P35" s="309">
        <v>0</v>
      </c>
      <c r="Q35" s="309">
        <v>0</v>
      </c>
      <c r="R35" s="309">
        <v>354</v>
      </c>
    </row>
    <row r="36" spans="1:18" ht="20.100000000000001" customHeight="1" x14ac:dyDescent="0.25">
      <c r="A36" s="335" t="s">
        <v>3035</v>
      </c>
      <c r="B36" s="343" t="s">
        <v>3037</v>
      </c>
      <c r="C36" s="302">
        <v>0</v>
      </c>
      <c r="D36" s="302">
        <v>29</v>
      </c>
      <c r="E36" s="302">
        <v>162</v>
      </c>
      <c r="F36" s="302">
        <v>157</v>
      </c>
      <c r="G36" s="302">
        <v>151</v>
      </c>
      <c r="H36" s="302">
        <v>166</v>
      </c>
      <c r="I36" s="302">
        <v>174</v>
      </c>
      <c r="J36" s="302">
        <v>131</v>
      </c>
      <c r="K36" s="302">
        <v>161</v>
      </c>
      <c r="L36" s="302">
        <v>177</v>
      </c>
      <c r="M36" s="302">
        <v>137</v>
      </c>
      <c r="N36" s="302">
        <v>181</v>
      </c>
      <c r="O36" s="302">
        <v>160</v>
      </c>
      <c r="P36" s="302">
        <v>152</v>
      </c>
      <c r="Q36" s="302">
        <v>160</v>
      </c>
      <c r="R36" s="302">
        <v>2098</v>
      </c>
    </row>
    <row r="37" spans="1:18" ht="20.100000000000001" customHeight="1" x14ac:dyDescent="0.25">
      <c r="A37" s="228" t="s">
        <v>3044</v>
      </c>
      <c r="B37" s="375"/>
      <c r="C37" s="363"/>
      <c r="D37" s="363"/>
      <c r="E37" s="363"/>
      <c r="F37" s="363"/>
      <c r="G37" s="363"/>
      <c r="H37" s="363"/>
      <c r="I37" s="363"/>
      <c r="J37" s="363"/>
      <c r="K37" s="363"/>
      <c r="L37" s="363"/>
      <c r="M37" s="363"/>
      <c r="N37" s="363"/>
      <c r="O37" s="363"/>
      <c r="P37" s="363"/>
      <c r="Q37" s="363"/>
      <c r="R37" s="363"/>
    </row>
    <row r="38" spans="1:18" ht="15" customHeight="1" x14ac:dyDescent="0.25">
      <c r="A38" s="382"/>
      <c r="B38" s="375"/>
      <c r="C38" s="363"/>
      <c r="D38" s="363"/>
      <c r="E38" s="363"/>
      <c r="F38" s="363"/>
      <c r="G38" s="363"/>
      <c r="H38" s="363"/>
      <c r="I38" s="363"/>
      <c r="J38" s="363"/>
      <c r="K38" s="363"/>
      <c r="L38" s="363"/>
      <c r="M38" s="363"/>
      <c r="N38" s="363"/>
      <c r="O38" s="363"/>
      <c r="P38" s="363"/>
      <c r="Q38" s="363"/>
      <c r="R38" s="363"/>
    </row>
    <row r="39" spans="1:18" x14ac:dyDescent="0.2">
      <c r="A39" s="38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row r="97" spans="1:18" x14ac:dyDescent="0.2">
      <c r="A97" s="350"/>
      <c r="B97" s="350"/>
      <c r="C97" s="350"/>
      <c r="D97" s="350"/>
      <c r="E97" s="350"/>
      <c r="F97" s="350"/>
      <c r="G97" s="350"/>
      <c r="H97" s="350"/>
      <c r="I97" s="350"/>
      <c r="J97" s="350"/>
      <c r="K97" s="350"/>
      <c r="L97" s="350"/>
      <c r="M97" s="350"/>
      <c r="N97" s="350"/>
      <c r="O97" s="350"/>
      <c r="P97" s="350"/>
      <c r="Q97" s="350"/>
      <c r="R97" s="351"/>
    </row>
  </sheetData>
  <mergeCells count="5">
    <mergeCell ref="A4:R4"/>
    <mergeCell ref="A15:R15"/>
    <mergeCell ref="A32:R32"/>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Narrow,Regular"&amp;12- 18 -</oddFooter>
  </headerFooter>
  <rowBreaks count="1" manualBreakCount="1">
    <brk id="37"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7"/>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5.95" customHeight="1" x14ac:dyDescent="0.2">
      <c r="A2" s="784" t="s">
        <v>3361</v>
      </c>
      <c r="B2" s="784"/>
      <c r="C2" s="784"/>
      <c r="D2" s="784"/>
      <c r="E2" s="784"/>
      <c r="F2" s="784"/>
      <c r="G2" s="784"/>
      <c r="H2" s="784"/>
      <c r="I2" s="784"/>
      <c r="J2" s="784"/>
      <c r="K2" s="784"/>
      <c r="L2" s="784"/>
      <c r="M2" s="784"/>
      <c r="N2" s="784"/>
      <c r="O2" s="784"/>
      <c r="P2" s="784"/>
      <c r="Q2" s="784"/>
      <c r="R2" s="784"/>
      <c r="S2" s="26"/>
    </row>
    <row r="3" spans="1:20" ht="14.1"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3708</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8" customHeight="1" x14ac:dyDescent="0.25">
      <c r="A6" s="339" t="s">
        <v>3325</v>
      </c>
      <c r="B6" s="341" t="s">
        <v>1654</v>
      </c>
      <c r="C6" s="329">
        <v>0</v>
      </c>
      <c r="D6" s="329">
        <v>0</v>
      </c>
      <c r="E6" s="329">
        <v>0</v>
      </c>
      <c r="F6" s="329">
        <v>0</v>
      </c>
      <c r="G6" s="329">
        <v>0</v>
      </c>
      <c r="H6" s="329">
        <v>0</v>
      </c>
      <c r="I6" s="329">
        <v>0</v>
      </c>
      <c r="J6" s="329">
        <v>0</v>
      </c>
      <c r="K6" s="329">
        <v>0</v>
      </c>
      <c r="L6" s="329">
        <v>208</v>
      </c>
      <c r="M6" s="329">
        <v>208</v>
      </c>
      <c r="N6" s="329">
        <v>246</v>
      </c>
      <c r="O6" s="329">
        <v>0</v>
      </c>
      <c r="P6" s="329">
        <v>0</v>
      </c>
      <c r="Q6" s="329">
        <v>0</v>
      </c>
      <c r="R6" s="330">
        <v>662</v>
      </c>
    </row>
    <row r="7" spans="1:20" ht="18" customHeight="1" x14ac:dyDescent="0.25">
      <c r="A7" s="339" t="s">
        <v>243</v>
      </c>
      <c r="B7" s="341" t="s">
        <v>1654</v>
      </c>
      <c r="C7" s="329">
        <v>0</v>
      </c>
      <c r="D7" s="329">
        <v>0</v>
      </c>
      <c r="E7" s="329">
        <v>0</v>
      </c>
      <c r="F7" s="329">
        <v>0</v>
      </c>
      <c r="G7" s="329">
        <v>0</v>
      </c>
      <c r="H7" s="329">
        <v>0</v>
      </c>
      <c r="I7" s="329">
        <v>0</v>
      </c>
      <c r="J7" s="329">
        <v>55</v>
      </c>
      <c r="K7" s="329">
        <v>58</v>
      </c>
      <c r="L7" s="329">
        <v>163</v>
      </c>
      <c r="M7" s="329">
        <v>132</v>
      </c>
      <c r="N7" s="329">
        <v>129</v>
      </c>
      <c r="O7" s="329">
        <v>0</v>
      </c>
      <c r="P7" s="329">
        <v>0</v>
      </c>
      <c r="Q7" s="329">
        <v>0</v>
      </c>
      <c r="R7" s="330">
        <v>537</v>
      </c>
    </row>
    <row r="8" spans="1:20" ht="18" customHeight="1" x14ac:dyDescent="0.25">
      <c r="A8" s="339" t="s">
        <v>244</v>
      </c>
      <c r="B8" s="341" t="s">
        <v>1654</v>
      </c>
      <c r="C8" s="329">
        <v>0</v>
      </c>
      <c r="D8" s="329">
        <v>0</v>
      </c>
      <c r="E8" s="329">
        <v>50</v>
      </c>
      <c r="F8" s="329">
        <v>55</v>
      </c>
      <c r="G8" s="329">
        <v>48</v>
      </c>
      <c r="H8" s="329">
        <v>44</v>
      </c>
      <c r="I8" s="329">
        <v>57</v>
      </c>
      <c r="J8" s="329">
        <v>72</v>
      </c>
      <c r="K8" s="329">
        <v>76</v>
      </c>
      <c r="L8" s="329">
        <v>0</v>
      </c>
      <c r="M8" s="329">
        <v>0</v>
      </c>
      <c r="N8" s="329">
        <v>0</v>
      </c>
      <c r="O8" s="329">
        <v>0</v>
      </c>
      <c r="P8" s="329">
        <v>0</v>
      </c>
      <c r="Q8" s="329">
        <v>0</v>
      </c>
      <c r="R8" s="330">
        <v>402</v>
      </c>
    </row>
    <row r="9" spans="1:20" ht="18" customHeight="1" x14ac:dyDescent="0.25">
      <c r="A9" s="339" t="s">
        <v>245</v>
      </c>
      <c r="B9" s="341" t="s">
        <v>1654</v>
      </c>
      <c r="C9" s="329">
        <v>0</v>
      </c>
      <c r="D9" s="329">
        <v>0</v>
      </c>
      <c r="E9" s="329">
        <v>23</v>
      </c>
      <c r="F9" s="329">
        <v>28</v>
      </c>
      <c r="G9" s="329">
        <v>30</v>
      </c>
      <c r="H9" s="329">
        <v>20</v>
      </c>
      <c r="I9" s="329">
        <v>47</v>
      </c>
      <c r="J9" s="329">
        <v>33</v>
      </c>
      <c r="K9" s="329">
        <v>0</v>
      </c>
      <c r="L9" s="329">
        <v>0</v>
      </c>
      <c r="M9" s="329">
        <v>0</v>
      </c>
      <c r="N9" s="329">
        <v>0</v>
      </c>
      <c r="O9" s="329">
        <v>0</v>
      </c>
      <c r="P9" s="329">
        <v>0</v>
      </c>
      <c r="Q9" s="329">
        <v>0</v>
      </c>
      <c r="R9" s="330">
        <v>181</v>
      </c>
    </row>
    <row r="10" spans="1:20" ht="18" customHeight="1" x14ac:dyDescent="0.25">
      <c r="A10" s="339" t="s">
        <v>246</v>
      </c>
      <c r="B10" s="341" t="s">
        <v>1654</v>
      </c>
      <c r="C10" s="329">
        <v>0</v>
      </c>
      <c r="D10" s="329">
        <v>0</v>
      </c>
      <c r="E10" s="329">
        <v>20</v>
      </c>
      <c r="F10" s="329">
        <v>19</v>
      </c>
      <c r="G10" s="329">
        <v>22</v>
      </c>
      <c r="H10" s="329">
        <v>21</v>
      </c>
      <c r="I10" s="329">
        <v>24</v>
      </c>
      <c r="J10" s="329">
        <v>28</v>
      </c>
      <c r="K10" s="329">
        <v>0</v>
      </c>
      <c r="L10" s="329">
        <v>0</v>
      </c>
      <c r="M10" s="329">
        <v>0</v>
      </c>
      <c r="N10" s="329">
        <v>0</v>
      </c>
      <c r="O10" s="329">
        <v>0</v>
      </c>
      <c r="P10" s="329">
        <v>0</v>
      </c>
      <c r="Q10" s="329">
        <v>0</v>
      </c>
      <c r="R10" s="330">
        <v>134</v>
      </c>
    </row>
    <row r="11" spans="1:20" ht="18" customHeight="1" x14ac:dyDescent="0.25">
      <c r="A11" s="339" t="s">
        <v>247</v>
      </c>
      <c r="B11" s="341" t="s">
        <v>1654</v>
      </c>
      <c r="C11" s="329">
        <v>0</v>
      </c>
      <c r="D11" s="329">
        <v>0</v>
      </c>
      <c r="E11" s="329">
        <v>63</v>
      </c>
      <c r="F11" s="329">
        <v>57</v>
      </c>
      <c r="G11" s="329">
        <v>72</v>
      </c>
      <c r="H11" s="329">
        <v>48</v>
      </c>
      <c r="I11" s="329">
        <v>58</v>
      </c>
      <c r="J11" s="329">
        <v>74</v>
      </c>
      <c r="K11" s="329">
        <v>63</v>
      </c>
      <c r="L11" s="329">
        <v>0</v>
      </c>
      <c r="M11" s="329">
        <v>0</v>
      </c>
      <c r="N11" s="329">
        <v>0</v>
      </c>
      <c r="O11" s="329">
        <v>0</v>
      </c>
      <c r="P11" s="329">
        <v>0</v>
      </c>
      <c r="Q11" s="329">
        <v>0</v>
      </c>
      <c r="R11" s="330">
        <v>435</v>
      </c>
    </row>
    <row r="12" spans="1:20" ht="18" customHeight="1" x14ac:dyDescent="0.25">
      <c r="A12" s="339" t="s">
        <v>250</v>
      </c>
      <c r="B12" s="341" t="s">
        <v>1654</v>
      </c>
      <c r="C12" s="329">
        <v>0</v>
      </c>
      <c r="D12" s="329">
        <v>0</v>
      </c>
      <c r="E12" s="329">
        <v>64</v>
      </c>
      <c r="F12" s="329">
        <v>76</v>
      </c>
      <c r="G12" s="329">
        <v>73</v>
      </c>
      <c r="H12" s="329">
        <v>79</v>
      </c>
      <c r="I12" s="329">
        <v>61</v>
      </c>
      <c r="J12" s="329">
        <v>83</v>
      </c>
      <c r="K12" s="329">
        <v>83</v>
      </c>
      <c r="L12" s="329">
        <v>0</v>
      </c>
      <c r="M12" s="329">
        <v>0</v>
      </c>
      <c r="N12" s="329">
        <v>0</v>
      </c>
      <c r="O12" s="329">
        <v>0</v>
      </c>
      <c r="P12" s="329">
        <v>0</v>
      </c>
      <c r="Q12" s="329">
        <v>0</v>
      </c>
      <c r="R12" s="330">
        <v>519</v>
      </c>
    </row>
    <row r="13" spans="1:20" ht="18" customHeight="1" x14ac:dyDescent="0.25">
      <c r="A13" s="339" t="s">
        <v>2866</v>
      </c>
      <c r="B13" s="341" t="s">
        <v>1654</v>
      </c>
      <c r="C13" s="329">
        <v>0</v>
      </c>
      <c r="D13" s="329">
        <v>0</v>
      </c>
      <c r="E13" s="329">
        <v>0</v>
      </c>
      <c r="F13" s="329">
        <v>0</v>
      </c>
      <c r="G13" s="329">
        <v>0</v>
      </c>
      <c r="H13" s="329">
        <v>0</v>
      </c>
      <c r="I13" s="329">
        <v>0</v>
      </c>
      <c r="J13" s="329">
        <v>84</v>
      </c>
      <c r="K13" s="329">
        <v>168</v>
      </c>
      <c r="L13" s="329">
        <v>154</v>
      </c>
      <c r="M13" s="329">
        <v>151</v>
      </c>
      <c r="N13" s="329">
        <v>0</v>
      </c>
      <c r="O13" s="329">
        <v>0</v>
      </c>
      <c r="P13" s="329">
        <v>0</v>
      </c>
      <c r="Q13" s="329">
        <v>0</v>
      </c>
      <c r="R13" s="330">
        <v>557</v>
      </c>
    </row>
    <row r="14" spans="1:20" ht="18" customHeight="1" x14ac:dyDescent="0.25">
      <c r="A14" s="339" t="s">
        <v>251</v>
      </c>
      <c r="B14" s="341" t="s">
        <v>1654</v>
      </c>
      <c r="C14" s="329">
        <v>0</v>
      </c>
      <c r="D14" s="329">
        <v>0</v>
      </c>
      <c r="E14" s="329">
        <v>57</v>
      </c>
      <c r="F14" s="329">
        <v>59</v>
      </c>
      <c r="G14" s="329">
        <v>51</v>
      </c>
      <c r="H14" s="329">
        <v>40</v>
      </c>
      <c r="I14" s="329">
        <v>51</v>
      </c>
      <c r="J14" s="329">
        <v>0</v>
      </c>
      <c r="K14" s="329">
        <v>0</v>
      </c>
      <c r="L14" s="329">
        <v>0</v>
      </c>
      <c r="M14" s="329">
        <v>0</v>
      </c>
      <c r="N14" s="329">
        <v>0</v>
      </c>
      <c r="O14" s="329">
        <v>0</v>
      </c>
      <c r="P14" s="329">
        <v>0</v>
      </c>
      <c r="Q14" s="329">
        <v>0</v>
      </c>
      <c r="R14" s="330">
        <v>258</v>
      </c>
    </row>
    <row r="15" spans="1:20" ht="18" customHeight="1" x14ac:dyDescent="0.25">
      <c r="A15" s="339" t="s">
        <v>252</v>
      </c>
      <c r="B15" s="341" t="s">
        <v>1654</v>
      </c>
      <c r="C15" s="329">
        <v>0</v>
      </c>
      <c r="D15" s="329">
        <v>0</v>
      </c>
      <c r="E15" s="329">
        <v>77</v>
      </c>
      <c r="F15" s="329">
        <v>88</v>
      </c>
      <c r="G15" s="329">
        <v>82</v>
      </c>
      <c r="H15" s="329">
        <v>71</v>
      </c>
      <c r="I15" s="329">
        <v>75</v>
      </c>
      <c r="J15" s="329">
        <v>0</v>
      </c>
      <c r="K15" s="329">
        <v>0</v>
      </c>
      <c r="L15" s="329">
        <v>0</v>
      </c>
      <c r="M15" s="329">
        <v>0</v>
      </c>
      <c r="N15" s="329">
        <v>0</v>
      </c>
      <c r="O15" s="329">
        <v>0</v>
      </c>
      <c r="P15" s="329">
        <v>0</v>
      </c>
      <c r="Q15" s="329">
        <v>0</v>
      </c>
      <c r="R15" s="330">
        <v>393</v>
      </c>
    </row>
    <row r="16" spans="1:20" ht="18" customHeight="1" x14ac:dyDescent="0.25">
      <c r="A16" s="339" t="s">
        <v>2125</v>
      </c>
      <c r="B16" s="341" t="s">
        <v>1654</v>
      </c>
      <c r="C16" s="329">
        <v>0</v>
      </c>
      <c r="D16" s="329">
        <v>0</v>
      </c>
      <c r="E16" s="329">
        <v>66</v>
      </c>
      <c r="F16" s="329">
        <v>49</v>
      </c>
      <c r="G16" s="329">
        <v>56</v>
      </c>
      <c r="H16" s="329">
        <v>39</v>
      </c>
      <c r="I16" s="329">
        <v>26</v>
      </c>
      <c r="J16" s="329">
        <v>47</v>
      </c>
      <c r="K16" s="329">
        <v>35</v>
      </c>
      <c r="L16" s="329">
        <v>0</v>
      </c>
      <c r="M16" s="329">
        <v>0</v>
      </c>
      <c r="N16" s="329">
        <v>0</v>
      </c>
      <c r="O16" s="329">
        <v>0</v>
      </c>
      <c r="P16" s="329">
        <v>0</v>
      </c>
      <c r="Q16" s="329">
        <v>0</v>
      </c>
      <c r="R16" s="330">
        <v>318</v>
      </c>
    </row>
    <row r="17" spans="1:18" ht="18" customHeight="1" x14ac:dyDescent="0.25">
      <c r="A17" s="339" t="s">
        <v>3188</v>
      </c>
      <c r="B17" s="341" t="s">
        <v>1654</v>
      </c>
      <c r="C17" s="329">
        <v>0</v>
      </c>
      <c r="D17" s="329">
        <v>0</v>
      </c>
      <c r="E17" s="329">
        <v>102</v>
      </c>
      <c r="F17" s="329">
        <v>100</v>
      </c>
      <c r="G17" s="329">
        <v>121</v>
      </c>
      <c r="H17" s="329">
        <v>101</v>
      </c>
      <c r="I17" s="329">
        <v>115</v>
      </c>
      <c r="J17" s="329">
        <v>115</v>
      </c>
      <c r="K17" s="329">
        <v>99</v>
      </c>
      <c r="L17" s="329">
        <v>103</v>
      </c>
      <c r="M17" s="329">
        <v>85</v>
      </c>
      <c r="N17" s="329">
        <v>0</v>
      </c>
      <c r="O17" s="329">
        <v>0</v>
      </c>
      <c r="P17" s="329">
        <v>0</v>
      </c>
      <c r="Q17" s="329">
        <v>0</v>
      </c>
      <c r="R17" s="330">
        <v>941</v>
      </c>
    </row>
    <row r="18" spans="1:18" ht="18" customHeight="1" x14ac:dyDescent="0.25">
      <c r="A18" s="339" t="s">
        <v>253</v>
      </c>
      <c r="B18" s="341" t="s">
        <v>1654</v>
      </c>
      <c r="C18" s="329">
        <v>0</v>
      </c>
      <c r="D18" s="329">
        <v>0</v>
      </c>
      <c r="E18" s="329">
        <v>20</v>
      </c>
      <c r="F18" s="329">
        <v>22</v>
      </c>
      <c r="G18" s="329">
        <v>20</v>
      </c>
      <c r="H18" s="329">
        <v>21</v>
      </c>
      <c r="I18" s="329">
        <v>13</v>
      </c>
      <c r="J18" s="329">
        <v>0</v>
      </c>
      <c r="K18" s="329">
        <v>0</v>
      </c>
      <c r="L18" s="329">
        <v>0</v>
      </c>
      <c r="M18" s="329">
        <v>0</v>
      </c>
      <c r="N18" s="329">
        <v>0</v>
      </c>
      <c r="O18" s="329">
        <v>0</v>
      </c>
      <c r="P18" s="329">
        <v>0</v>
      </c>
      <c r="Q18" s="329">
        <v>0</v>
      </c>
      <c r="R18" s="330">
        <v>96</v>
      </c>
    </row>
    <row r="19" spans="1:18" ht="18" customHeight="1" x14ac:dyDescent="0.25">
      <c r="A19" s="339" t="s">
        <v>254</v>
      </c>
      <c r="B19" s="341" t="s">
        <v>1654</v>
      </c>
      <c r="C19" s="329">
        <v>0</v>
      </c>
      <c r="D19" s="329">
        <v>0</v>
      </c>
      <c r="E19" s="329">
        <v>0</v>
      </c>
      <c r="F19" s="329">
        <v>0</v>
      </c>
      <c r="G19" s="329">
        <v>0</v>
      </c>
      <c r="H19" s="329">
        <v>0</v>
      </c>
      <c r="I19" s="329">
        <v>0</v>
      </c>
      <c r="J19" s="329">
        <v>84</v>
      </c>
      <c r="K19" s="329">
        <v>81</v>
      </c>
      <c r="L19" s="329">
        <v>94</v>
      </c>
      <c r="M19" s="329">
        <v>99</v>
      </c>
      <c r="N19" s="329">
        <v>0</v>
      </c>
      <c r="O19" s="329">
        <v>0</v>
      </c>
      <c r="P19" s="329">
        <v>0</v>
      </c>
      <c r="Q19" s="329">
        <v>0</v>
      </c>
      <c r="R19" s="330">
        <v>358</v>
      </c>
    </row>
    <row r="20" spans="1:18" ht="18" customHeight="1" x14ac:dyDescent="0.25">
      <c r="A20" s="339" t="s">
        <v>2424</v>
      </c>
      <c r="B20" s="341" t="s">
        <v>1654</v>
      </c>
      <c r="C20" s="329">
        <v>0</v>
      </c>
      <c r="D20" s="329">
        <v>0</v>
      </c>
      <c r="E20" s="329">
        <v>0</v>
      </c>
      <c r="F20" s="329">
        <v>0</v>
      </c>
      <c r="G20" s="329">
        <v>0</v>
      </c>
      <c r="H20" s="329">
        <v>0</v>
      </c>
      <c r="I20" s="329">
        <v>0</v>
      </c>
      <c r="J20" s="329">
        <v>0</v>
      </c>
      <c r="K20" s="329">
        <v>0</v>
      </c>
      <c r="L20" s="329">
        <v>0</v>
      </c>
      <c r="M20" s="329">
        <v>0</v>
      </c>
      <c r="N20" s="329">
        <v>0</v>
      </c>
      <c r="O20" s="329">
        <v>422</v>
      </c>
      <c r="P20" s="329">
        <v>412</v>
      </c>
      <c r="Q20" s="329">
        <v>514</v>
      </c>
      <c r="R20" s="330">
        <v>1348</v>
      </c>
    </row>
    <row r="21" spans="1:18" ht="18" customHeight="1" x14ac:dyDescent="0.25">
      <c r="A21" s="339" t="s">
        <v>2425</v>
      </c>
      <c r="B21" s="341" t="s">
        <v>1654</v>
      </c>
      <c r="C21" s="329">
        <v>0</v>
      </c>
      <c r="D21" s="329">
        <v>0</v>
      </c>
      <c r="E21" s="329">
        <v>20</v>
      </c>
      <c r="F21" s="329">
        <v>18</v>
      </c>
      <c r="G21" s="329">
        <v>17</v>
      </c>
      <c r="H21" s="329">
        <v>23</v>
      </c>
      <c r="I21" s="329">
        <v>21</v>
      </c>
      <c r="J21" s="329">
        <v>19</v>
      </c>
      <c r="K21" s="329">
        <v>22</v>
      </c>
      <c r="L21" s="329">
        <v>80</v>
      </c>
      <c r="M21" s="329">
        <v>51</v>
      </c>
      <c r="N21" s="329">
        <v>70</v>
      </c>
      <c r="O21" s="329">
        <v>0</v>
      </c>
      <c r="P21" s="329">
        <v>0</v>
      </c>
      <c r="Q21" s="329">
        <v>0</v>
      </c>
      <c r="R21" s="330">
        <v>341</v>
      </c>
    </row>
    <row r="22" spans="1:18" ht="18" customHeight="1" x14ac:dyDescent="0.25">
      <c r="A22" s="339" t="s">
        <v>2426</v>
      </c>
      <c r="B22" s="341" t="s">
        <v>1654</v>
      </c>
      <c r="C22" s="329">
        <v>0</v>
      </c>
      <c r="D22" s="329">
        <v>0</v>
      </c>
      <c r="E22" s="329">
        <v>0</v>
      </c>
      <c r="F22" s="329">
        <v>0</v>
      </c>
      <c r="G22" s="329">
        <v>0</v>
      </c>
      <c r="H22" s="329">
        <v>0</v>
      </c>
      <c r="I22" s="329">
        <v>0</v>
      </c>
      <c r="J22" s="329">
        <v>133</v>
      </c>
      <c r="K22" s="329">
        <v>104</v>
      </c>
      <c r="L22" s="329">
        <v>152</v>
      </c>
      <c r="M22" s="329">
        <v>102</v>
      </c>
      <c r="N22" s="329">
        <v>123</v>
      </c>
      <c r="O22" s="329">
        <v>0</v>
      </c>
      <c r="P22" s="329">
        <v>0</v>
      </c>
      <c r="Q22" s="329">
        <v>0</v>
      </c>
      <c r="R22" s="330">
        <v>614</v>
      </c>
    </row>
    <row r="23" spans="1:18" ht="18" customHeight="1" x14ac:dyDescent="0.25">
      <c r="A23" s="339" t="s">
        <v>2427</v>
      </c>
      <c r="B23" s="341" t="s">
        <v>1654</v>
      </c>
      <c r="C23" s="329">
        <v>0</v>
      </c>
      <c r="D23" s="329">
        <v>0</v>
      </c>
      <c r="E23" s="329">
        <v>18</v>
      </c>
      <c r="F23" s="329">
        <v>17</v>
      </c>
      <c r="G23" s="329">
        <v>27</v>
      </c>
      <c r="H23" s="329">
        <v>21</v>
      </c>
      <c r="I23" s="329">
        <v>25</v>
      </c>
      <c r="J23" s="329">
        <v>23</v>
      </c>
      <c r="K23" s="329">
        <v>31</v>
      </c>
      <c r="L23" s="329">
        <v>27</v>
      </c>
      <c r="M23" s="329">
        <v>44</v>
      </c>
      <c r="N23" s="329">
        <v>0</v>
      </c>
      <c r="O23" s="329">
        <v>0</v>
      </c>
      <c r="P23" s="329">
        <v>0</v>
      </c>
      <c r="Q23" s="329">
        <v>0</v>
      </c>
      <c r="R23" s="330">
        <v>233</v>
      </c>
    </row>
    <row r="24" spans="1:18" ht="18" customHeight="1" x14ac:dyDescent="0.25">
      <c r="A24" s="339" t="s">
        <v>2428</v>
      </c>
      <c r="B24" s="341" t="s">
        <v>1654</v>
      </c>
      <c r="C24" s="329">
        <v>0</v>
      </c>
      <c r="D24" s="329">
        <v>0</v>
      </c>
      <c r="E24" s="329">
        <v>35</v>
      </c>
      <c r="F24" s="329">
        <v>37</v>
      </c>
      <c r="G24" s="329">
        <v>50</v>
      </c>
      <c r="H24" s="329">
        <v>51</v>
      </c>
      <c r="I24" s="329">
        <v>55</v>
      </c>
      <c r="J24" s="329">
        <v>63</v>
      </c>
      <c r="K24" s="329">
        <v>68</v>
      </c>
      <c r="L24" s="329">
        <v>62</v>
      </c>
      <c r="M24" s="329">
        <v>79</v>
      </c>
      <c r="N24" s="329">
        <v>0</v>
      </c>
      <c r="O24" s="329">
        <v>0</v>
      </c>
      <c r="P24" s="329">
        <v>0</v>
      </c>
      <c r="Q24" s="329">
        <v>0</v>
      </c>
      <c r="R24" s="330">
        <v>500</v>
      </c>
    </row>
    <row r="25" spans="1:18" ht="18" customHeight="1" x14ac:dyDescent="0.25">
      <c r="A25" s="339" t="s">
        <v>2429</v>
      </c>
      <c r="B25" s="341" t="s">
        <v>1654</v>
      </c>
      <c r="C25" s="329">
        <v>0</v>
      </c>
      <c r="D25" s="329">
        <v>0</v>
      </c>
      <c r="E25" s="329">
        <v>0</v>
      </c>
      <c r="F25" s="329">
        <v>0</v>
      </c>
      <c r="G25" s="329">
        <v>0</v>
      </c>
      <c r="H25" s="329">
        <v>0</v>
      </c>
      <c r="I25" s="329">
        <v>0</v>
      </c>
      <c r="J25" s="329">
        <v>0</v>
      </c>
      <c r="K25" s="329">
        <v>0</v>
      </c>
      <c r="L25" s="329">
        <v>0</v>
      </c>
      <c r="M25" s="329">
        <v>0</v>
      </c>
      <c r="N25" s="329">
        <v>213</v>
      </c>
      <c r="O25" s="329">
        <v>215</v>
      </c>
      <c r="P25" s="329">
        <v>194</v>
      </c>
      <c r="Q25" s="329">
        <v>248</v>
      </c>
      <c r="R25" s="330">
        <v>870</v>
      </c>
    </row>
    <row r="26" spans="1:18" ht="18" customHeight="1" x14ac:dyDescent="0.25">
      <c r="A26" s="339" t="s">
        <v>2430</v>
      </c>
      <c r="B26" s="341" t="s">
        <v>1654</v>
      </c>
      <c r="C26" s="329">
        <v>0</v>
      </c>
      <c r="D26" s="329">
        <v>0</v>
      </c>
      <c r="E26" s="329">
        <v>23</v>
      </c>
      <c r="F26" s="329">
        <v>36</v>
      </c>
      <c r="G26" s="329">
        <v>23</v>
      </c>
      <c r="H26" s="329">
        <v>21</v>
      </c>
      <c r="I26" s="329">
        <v>31</v>
      </c>
      <c r="J26" s="329">
        <v>38</v>
      </c>
      <c r="K26" s="329">
        <v>29</v>
      </c>
      <c r="L26" s="329">
        <v>0</v>
      </c>
      <c r="M26" s="329">
        <v>0</v>
      </c>
      <c r="N26" s="329">
        <v>0</v>
      </c>
      <c r="O26" s="329">
        <v>0</v>
      </c>
      <c r="P26" s="329">
        <v>0</v>
      </c>
      <c r="Q26" s="329">
        <v>0</v>
      </c>
      <c r="R26" s="330">
        <v>201</v>
      </c>
    </row>
    <row r="27" spans="1:18" ht="18" customHeight="1" x14ac:dyDescent="0.25">
      <c r="A27" s="339" t="s">
        <v>2431</v>
      </c>
      <c r="B27" s="341" t="s">
        <v>1654</v>
      </c>
      <c r="C27" s="329">
        <v>0</v>
      </c>
      <c r="D27" s="329">
        <v>0</v>
      </c>
      <c r="E27" s="329">
        <v>21</v>
      </c>
      <c r="F27" s="329">
        <v>22</v>
      </c>
      <c r="G27" s="329">
        <v>23</v>
      </c>
      <c r="H27" s="329">
        <v>26</v>
      </c>
      <c r="I27" s="329">
        <v>24</v>
      </c>
      <c r="J27" s="329">
        <v>20</v>
      </c>
      <c r="K27" s="329">
        <v>0</v>
      </c>
      <c r="L27" s="329">
        <v>0</v>
      </c>
      <c r="M27" s="329">
        <v>0</v>
      </c>
      <c r="N27" s="329">
        <v>0</v>
      </c>
      <c r="O27" s="329">
        <v>0</v>
      </c>
      <c r="P27" s="329">
        <v>0</v>
      </c>
      <c r="Q27" s="329">
        <v>0</v>
      </c>
      <c r="R27" s="330">
        <v>136</v>
      </c>
    </row>
    <row r="28" spans="1:18" ht="18" customHeight="1" x14ac:dyDescent="0.25">
      <c r="A28" s="339" t="s">
        <v>3190</v>
      </c>
      <c r="B28" s="341" t="s">
        <v>1654</v>
      </c>
      <c r="C28" s="329">
        <v>0</v>
      </c>
      <c r="D28" s="329">
        <v>0</v>
      </c>
      <c r="E28" s="329">
        <v>0</v>
      </c>
      <c r="F28" s="329">
        <v>0</v>
      </c>
      <c r="G28" s="329">
        <v>0</v>
      </c>
      <c r="H28" s="329">
        <v>0</v>
      </c>
      <c r="I28" s="329">
        <v>0</v>
      </c>
      <c r="J28" s="329">
        <v>0</v>
      </c>
      <c r="K28" s="329">
        <v>0</v>
      </c>
      <c r="L28" s="329">
        <v>0</v>
      </c>
      <c r="M28" s="329">
        <v>0</v>
      </c>
      <c r="N28" s="329">
        <v>0</v>
      </c>
      <c r="O28" s="329">
        <v>0</v>
      </c>
      <c r="P28" s="329">
        <v>0</v>
      </c>
      <c r="Q28" s="329">
        <v>46</v>
      </c>
      <c r="R28" s="330">
        <v>46</v>
      </c>
    </row>
    <row r="29" spans="1:18" ht="18" customHeight="1" x14ac:dyDescent="0.25">
      <c r="A29" s="339" t="s">
        <v>1384</v>
      </c>
      <c r="B29" s="341" t="s">
        <v>1654</v>
      </c>
      <c r="C29" s="329">
        <v>0</v>
      </c>
      <c r="D29" s="329">
        <v>0</v>
      </c>
      <c r="E29" s="329">
        <v>98</v>
      </c>
      <c r="F29" s="329">
        <v>109</v>
      </c>
      <c r="G29" s="329">
        <v>97</v>
      </c>
      <c r="H29" s="329">
        <v>93</v>
      </c>
      <c r="I29" s="329">
        <v>95</v>
      </c>
      <c r="J29" s="329">
        <v>0</v>
      </c>
      <c r="K29" s="329">
        <v>0</v>
      </c>
      <c r="L29" s="329">
        <v>0</v>
      </c>
      <c r="M29" s="329">
        <v>0</v>
      </c>
      <c r="N29" s="329">
        <v>0</v>
      </c>
      <c r="O29" s="329">
        <v>0</v>
      </c>
      <c r="P29" s="329">
        <v>0</v>
      </c>
      <c r="Q29" s="329">
        <v>0</v>
      </c>
      <c r="R29" s="330">
        <v>492</v>
      </c>
    </row>
    <row r="30" spans="1:18" ht="18" customHeight="1" x14ac:dyDescent="0.25">
      <c r="A30" s="339" t="s">
        <v>1385</v>
      </c>
      <c r="B30" s="341" t="s">
        <v>1654</v>
      </c>
      <c r="C30" s="329">
        <v>0</v>
      </c>
      <c r="D30" s="329">
        <v>0</v>
      </c>
      <c r="E30" s="329">
        <v>27</v>
      </c>
      <c r="F30" s="329">
        <v>30</v>
      </c>
      <c r="G30" s="329">
        <v>30</v>
      </c>
      <c r="H30" s="329">
        <v>25</v>
      </c>
      <c r="I30" s="329">
        <v>24</v>
      </c>
      <c r="J30" s="329">
        <v>29</v>
      </c>
      <c r="K30" s="329">
        <v>25</v>
      </c>
      <c r="L30" s="329">
        <v>0</v>
      </c>
      <c r="M30" s="329">
        <v>0</v>
      </c>
      <c r="N30" s="329">
        <v>0</v>
      </c>
      <c r="O30" s="329">
        <v>0</v>
      </c>
      <c r="P30" s="329">
        <v>0</v>
      </c>
      <c r="Q30" s="329">
        <v>0</v>
      </c>
      <c r="R30" s="330">
        <v>190</v>
      </c>
    </row>
    <row r="31" spans="1:18" ht="18" customHeight="1" x14ac:dyDescent="0.25">
      <c r="A31" s="339" t="s">
        <v>1386</v>
      </c>
      <c r="B31" s="341" t="s">
        <v>1654</v>
      </c>
      <c r="C31" s="329">
        <v>0</v>
      </c>
      <c r="D31" s="329">
        <v>0</v>
      </c>
      <c r="E31" s="329">
        <v>25</v>
      </c>
      <c r="F31" s="329">
        <v>19</v>
      </c>
      <c r="G31" s="329">
        <v>24</v>
      </c>
      <c r="H31" s="329">
        <v>18</v>
      </c>
      <c r="I31" s="329">
        <v>19</v>
      </c>
      <c r="J31" s="329">
        <v>29</v>
      </c>
      <c r="K31" s="329">
        <v>27</v>
      </c>
      <c r="L31" s="329">
        <v>21</v>
      </c>
      <c r="M31" s="329">
        <v>24</v>
      </c>
      <c r="N31" s="329">
        <v>0</v>
      </c>
      <c r="O31" s="329">
        <v>0</v>
      </c>
      <c r="P31" s="329">
        <v>0</v>
      </c>
      <c r="Q31" s="329">
        <v>0</v>
      </c>
      <c r="R31" s="330">
        <v>206</v>
      </c>
    </row>
    <row r="32" spans="1:18" ht="18" customHeight="1" x14ac:dyDescent="0.25">
      <c r="A32" s="339" t="s">
        <v>1387</v>
      </c>
      <c r="B32" s="341" t="s">
        <v>1654</v>
      </c>
      <c r="C32" s="329">
        <v>0</v>
      </c>
      <c r="D32" s="329">
        <v>0</v>
      </c>
      <c r="E32" s="329">
        <v>36</v>
      </c>
      <c r="F32" s="329">
        <v>26</v>
      </c>
      <c r="G32" s="329">
        <v>40</v>
      </c>
      <c r="H32" s="329">
        <v>31</v>
      </c>
      <c r="I32" s="329">
        <v>34</v>
      </c>
      <c r="J32" s="329">
        <v>44</v>
      </c>
      <c r="K32" s="329">
        <v>0</v>
      </c>
      <c r="L32" s="329">
        <v>0</v>
      </c>
      <c r="M32" s="329">
        <v>0</v>
      </c>
      <c r="N32" s="329">
        <v>0</v>
      </c>
      <c r="O32" s="329">
        <v>0</v>
      </c>
      <c r="P32" s="329">
        <v>0</v>
      </c>
      <c r="Q32" s="329">
        <v>0</v>
      </c>
      <c r="R32" s="330">
        <v>211</v>
      </c>
    </row>
    <row r="33" spans="1:19" ht="18" customHeight="1" x14ac:dyDescent="0.25">
      <c r="A33" s="339" t="s">
        <v>1388</v>
      </c>
      <c r="B33" s="341" t="s">
        <v>1654</v>
      </c>
      <c r="C33" s="329">
        <v>0</v>
      </c>
      <c r="D33" s="329">
        <v>0</v>
      </c>
      <c r="E33" s="329">
        <v>36</v>
      </c>
      <c r="F33" s="329">
        <v>41</v>
      </c>
      <c r="G33" s="329">
        <v>39</v>
      </c>
      <c r="H33" s="329">
        <v>40</v>
      </c>
      <c r="I33" s="329">
        <v>39</v>
      </c>
      <c r="J33" s="329">
        <v>38</v>
      </c>
      <c r="K33" s="329">
        <v>37</v>
      </c>
      <c r="L33" s="329">
        <v>0</v>
      </c>
      <c r="M33" s="329">
        <v>0</v>
      </c>
      <c r="N33" s="329">
        <v>0</v>
      </c>
      <c r="O33" s="329">
        <v>0</v>
      </c>
      <c r="P33" s="329">
        <v>0</v>
      </c>
      <c r="Q33" s="329">
        <v>0</v>
      </c>
      <c r="R33" s="330">
        <v>270</v>
      </c>
    </row>
    <row r="34" spans="1:19" ht="18" customHeight="1" x14ac:dyDescent="0.25">
      <c r="A34" s="339" t="s">
        <v>1389</v>
      </c>
      <c r="B34" s="341" t="s">
        <v>1654</v>
      </c>
      <c r="C34" s="329">
        <v>1</v>
      </c>
      <c r="D34" s="329">
        <v>0</v>
      </c>
      <c r="E34" s="329">
        <v>0</v>
      </c>
      <c r="F34" s="329">
        <v>0</v>
      </c>
      <c r="G34" s="329">
        <v>0</v>
      </c>
      <c r="H34" s="329">
        <v>0</v>
      </c>
      <c r="I34" s="329">
        <v>0</v>
      </c>
      <c r="J34" s="329">
        <v>0</v>
      </c>
      <c r="K34" s="329">
        <v>0</v>
      </c>
      <c r="L34" s="329">
        <v>0</v>
      </c>
      <c r="M34" s="329">
        <v>0</v>
      </c>
      <c r="N34" s="329">
        <v>197</v>
      </c>
      <c r="O34" s="329">
        <v>169</v>
      </c>
      <c r="P34" s="329">
        <v>191</v>
      </c>
      <c r="Q34" s="329">
        <v>200</v>
      </c>
      <c r="R34" s="330">
        <v>758</v>
      </c>
    </row>
    <row r="35" spans="1:19" ht="18" customHeight="1" x14ac:dyDescent="0.25">
      <c r="A35" s="339" t="s">
        <v>1390</v>
      </c>
      <c r="B35" s="341" t="s">
        <v>1654</v>
      </c>
      <c r="C35" s="329">
        <v>0</v>
      </c>
      <c r="D35" s="329">
        <v>0</v>
      </c>
      <c r="E35" s="329">
        <v>65</v>
      </c>
      <c r="F35" s="329">
        <v>61</v>
      </c>
      <c r="G35" s="329">
        <v>72</v>
      </c>
      <c r="H35" s="329">
        <v>72</v>
      </c>
      <c r="I35" s="329">
        <v>71</v>
      </c>
      <c r="J35" s="329">
        <v>71</v>
      </c>
      <c r="K35" s="329">
        <v>73</v>
      </c>
      <c r="L35" s="329">
        <v>65</v>
      </c>
      <c r="M35" s="329">
        <v>67</v>
      </c>
      <c r="N35" s="329">
        <v>0</v>
      </c>
      <c r="O35" s="329">
        <v>0</v>
      </c>
      <c r="P35" s="329">
        <v>0</v>
      </c>
      <c r="Q35" s="329">
        <v>0</v>
      </c>
      <c r="R35" s="330">
        <v>617</v>
      </c>
    </row>
    <row r="36" spans="1:19" ht="18" customHeight="1" x14ac:dyDescent="0.25">
      <c r="A36" s="339" t="s">
        <v>1391</v>
      </c>
      <c r="B36" s="341" t="s">
        <v>1654</v>
      </c>
      <c r="C36" s="329">
        <v>0</v>
      </c>
      <c r="D36" s="329">
        <v>0</v>
      </c>
      <c r="E36" s="329">
        <v>0</v>
      </c>
      <c r="F36" s="329">
        <v>0</v>
      </c>
      <c r="G36" s="329">
        <v>0</v>
      </c>
      <c r="H36" s="329">
        <v>0</v>
      </c>
      <c r="I36" s="329">
        <v>0</v>
      </c>
      <c r="J36" s="329">
        <v>0</v>
      </c>
      <c r="K36" s="329">
        <v>0</v>
      </c>
      <c r="L36" s="329">
        <v>0</v>
      </c>
      <c r="M36" s="329">
        <v>0</v>
      </c>
      <c r="N36" s="329">
        <v>99</v>
      </c>
      <c r="O36" s="329">
        <v>373</v>
      </c>
      <c r="P36" s="329">
        <v>346</v>
      </c>
      <c r="Q36" s="329">
        <v>398</v>
      </c>
      <c r="R36" s="330">
        <v>1216</v>
      </c>
    </row>
    <row r="37" spans="1:19" ht="18" customHeight="1" x14ac:dyDescent="0.25">
      <c r="A37" s="339" t="s">
        <v>1392</v>
      </c>
      <c r="B37" s="341" t="s">
        <v>1654</v>
      </c>
      <c r="C37" s="329">
        <v>0</v>
      </c>
      <c r="D37" s="329">
        <v>0</v>
      </c>
      <c r="E37" s="329">
        <v>0</v>
      </c>
      <c r="F37" s="329">
        <v>0</v>
      </c>
      <c r="G37" s="329">
        <v>0</v>
      </c>
      <c r="H37" s="329">
        <v>0</v>
      </c>
      <c r="I37" s="329">
        <v>0</v>
      </c>
      <c r="J37" s="329">
        <v>0</v>
      </c>
      <c r="K37" s="329">
        <v>70</v>
      </c>
      <c r="L37" s="329">
        <v>73</v>
      </c>
      <c r="M37" s="329">
        <v>74</v>
      </c>
      <c r="N37" s="329">
        <v>0</v>
      </c>
      <c r="O37" s="329">
        <v>0</v>
      </c>
      <c r="P37" s="329">
        <v>0</v>
      </c>
      <c r="Q37" s="329">
        <v>0</v>
      </c>
      <c r="R37" s="330">
        <v>217</v>
      </c>
    </row>
    <row r="38" spans="1:19" ht="18" customHeight="1" x14ac:dyDescent="0.25">
      <c r="A38" s="339" t="s">
        <v>1393</v>
      </c>
      <c r="B38" s="341" t="s">
        <v>1654</v>
      </c>
      <c r="C38" s="329">
        <v>0</v>
      </c>
      <c r="D38" s="329">
        <v>0</v>
      </c>
      <c r="E38" s="329">
        <v>20</v>
      </c>
      <c r="F38" s="329">
        <v>18</v>
      </c>
      <c r="G38" s="329">
        <v>18</v>
      </c>
      <c r="H38" s="329">
        <v>14</v>
      </c>
      <c r="I38" s="329">
        <v>21</v>
      </c>
      <c r="J38" s="329">
        <v>18</v>
      </c>
      <c r="K38" s="329">
        <v>0</v>
      </c>
      <c r="L38" s="329">
        <v>0</v>
      </c>
      <c r="M38" s="329">
        <v>0</v>
      </c>
      <c r="N38" s="329">
        <v>0</v>
      </c>
      <c r="O38" s="329">
        <v>0</v>
      </c>
      <c r="P38" s="329">
        <v>0</v>
      </c>
      <c r="Q38" s="329">
        <v>0</v>
      </c>
      <c r="R38" s="330">
        <v>109</v>
      </c>
    </row>
    <row r="39" spans="1:19" ht="18" customHeight="1" x14ac:dyDescent="0.25">
      <c r="A39" s="365" t="s">
        <v>1394</v>
      </c>
      <c r="B39" s="341" t="s">
        <v>1654</v>
      </c>
      <c r="C39" s="331">
        <v>0</v>
      </c>
      <c r="D39" s="329">
        <v>0</v>
      </c>
      <c r="E39" s="329">
        <v>96</v>
      </c>
      <c r="F39" s="329">
        <v>101</v>
      </c>
      <c r="G39" s="329">
        <v>125</v>
      </c>
      <c r="H39" s="329">
        <v>114</v>
      </c>
      <c r="I39" s="329">
        <v>114</v>
      </c>
      <c r="J39" s="329">
        <v>0</v>
      </c>
      <c r="K39" s="329">
        <v>0</v>
      </c>
      <c r="L39" s="329">
        <v>0</v>
      </c>
      <c r="M39" s="329">
        <v>0</v>
      </c>
      <c r="N39" s="329">
        <v>0</v>
      </c>
      <c r="O39" s="329">
        <v>0</v>
      </c>
      <c r="P39" s="329">
        <v>0</v>
      </c>
      <c r="Q39" s="329">
        <v>0</v>
      </c>
      <c r="R39" s="330">
        <v>550</v>
      </c>
    </row>
    <row r="40" spans="1:19" ht="18" customHeight="1" x14ac:dyDescent="0.25">
      <c r="A40" s="335" t="s">
        <v>3035</v>
      </c>
      <c r="B40" s="343" t="s">
        <v>3316</v>
      </c>
      <c r="C40" s="309">
        <v>1</v>
      </c>
      <c r="D40" s="309">
        <v>0</v>
      </c>
      <c r="E40" s="309">
        <v>1062</v>
      </c>
      <c r="F40" s="309">
        <v>1088</v>
      </c>
      <c r="G40" s="309">
        <v>1160</v>
      </c>
      <c r="H40" s="309">
        <v>1033</v>
      </c>
      <c r="I40" s="309">
        <v>1100</v>
      </c>
      <c r="J40" s="309">
        <v>1200</v>
      </c>
      <c r="K40" s="309">
        <v>1149</v>
      </c>
      <c r="L40" s="309">
        <v>1202</v>
      </c>
      <c r="M40" s="309">
        <v>1116</v>
      </c>
      <c r="N40" s="309">
        <v>1077</v>
      </c>
      <c r="O40" s="309">
        <v>1179</v>
      </c>
      <c r="P40" s="309">
        <v>1143</v>
      </c>
      <c r="Q40" s="309">
        <v>1406</v>
      </c>
      <c r="R40" s="309">
        <v>14916</v>
      </c>
    </row>
    <row r="41" spans="1:19" ht="15" customHeight="1" x14ac:dyDescent="0.25">
      <c r="A41" s="378"/>
      <c r="B41" s="305"/>
      <c r="C41" s="306"/>
      <c r="D41" s="306"/>
      <c r="E41" s="306"/>
      <c r="F41" s="306"/>
      <c r="G41" s="306"/>
      <c r="H41" s="306"/>
      <c r="I41" s="306"/>
      <c r="J41" s="306"/>
      <c r="K41" s="306"/>
      <c r="L41" s="306"/>
      <c r="M41" s="306"/>
      <c r="N41" s="306"/>
      <c r="O41" s="306"/>
      <c r="P41" s="306"/>
      <c r="Q41" s="306"/>
      <c r="R41" s="363"/>
      <c r="S41" s="25"/>
    </row>
    <row r="42" spans="1:19" x14ac:dyDescent="0.2">
      <c r="A42" s="380"/>
      <c r="B42" s="350"/>
      <c r="C42" s="350"/>
      <c r="D42" s="350"/>
      <c r="E42" s="350"/>
      <c r="F42" s="350"/>
      <c r="G42" s="350"/>
      <c r="H42" s="350"/>
      <c r="I42" s="350"/>
      <c r="J42" s="350"/>
      <c r="K42" s="350"/>
      <c r="L42" s="350"/>
      <c r="M42" s="350"/>
      <c r="N42" s="350"/>
      <c r="O42" s="350"/>
      <c r="P42" s="350"/>
      <c r="Q42" s="350"/>
      <c r="R42" s="351"/>
    </row>
    <row r="43" spans="1:19" x14ac:dyDescent="0.2">
      <c r="A43" s="350"/>
      <c r="B43" s="350"/>
      <c r="C43" s="350"/>
      <c r="D43" s="350"/>
      <c r="E43" s="350"/>
      <c r="F43" s="350"/>
      <c r="G43" s="350"/>
      <c r="H43" s="350"/>
      <c r="I43" s="350"/>
      <c r="J43" s="350"/>
      <c r="K43" s="350"/>
      <c r="L43" s="350"/>
      <c r="M43" s="350"/>
      <c r="N43" s="350"/>
      <c r="O43" s="350"/>
      <c r="P43" s="350"/>
      <c r="Q43" s="350"/>
      <c r="R43" s="351"/>
    </row>
    <row r="44" spans="1:19" x14ac:dyDescent="0.2">
      <c r="A44" s="350"/>
      <c r="B44" s="350"/>
      <c r="C44" s="350"/>
      <c r="D44" s="350"/>
      <c r="E44" s="350"/>
      <c r="F44" s="350"/>
      <c r="G44" s="350"/>
      <c r="H44" s="350"/>
      <c r="I44" s="350"/>
      <c r="J44" s="350"/>
      <c r="K44" s="350"/>
      <c r="L44" s="350"/>
      <c r="M44" s="350"/>
      <c r="N44" s="350"/>
      <c r="O44" s="350"/>
      <c r="P44" s="350"/>
      <c r="Q44" s="350"/>
      <c r="R44" s="351"/>
    </row>
    <row r="45" spans="1:19" x14ac:dyDescent="0.2">
      <c r="A45" s="350"/>
      <c r="B45" s="350"/>
      <c r="C45" s="350"/>
      <c r="D45" s="350"/>
      <c r="E45" s="350"/>
      <c r="F45" s="350"/>
      <c r="G45" s="350"/>
      <c r="H45" s="350"/>
      <c r="I45" s="350"/>
      <c r="J45" s="350"/>
      <c r="K45" s="350"/>
      <c r="L45" s="350"/>
      <c r="M45" s="350"/>
      <c r="N45" s="350"/>
      <c r="O45" s="350"/>
      <c r="P45" s="350"/>
      <c r="Q45" s="350"/>
      <c r="R45" s="351"/>
    </row>
    <row r="46" spans="1:19" x14ac:dyDescent="0.2">
      <c r="A46" s="350"/>
      <c r="B46" s="350"/>
      <c r="C46" s="350"/>
      <c r="D46" s="350"/>
      <c r="E46" s="350"/>
      <c r="F46" s="350"/>
      <c r="G46" s="350"/>
      <c r="H46" s="350"/>
      <c r="I46" s="350"/>
      <c r="J46" s="350"/>
      <c r="K46" s="350"/>
      <c r="L46" s="350"/>
      <c r="M46" s="350"/>
      <c r="N46" s="350"/>
      <c r="O46" s="350"/>
      <c r="P46" s="350"/>
      <c r="Q46" s="350"/>
      <c r="R46" s="351"/>
    </row>
    <row r="47" spans="1:19" x14ac:dyDescent="0.2">
      <c r="A47" s="350"/>
      <c r="B47" s="350"/>
      <c r="C47" s="350"/>
      <c r="D47" s="350"/>
      <c r="E47" s="350"/>
      <c r="F47" s="350"/>
      <c r="G47" s="350"/>
      <c r="H47" s="350"/>
      <c r="I47" s="350"/>
      <c r="J47" s="350"/>
      <c r="K47" s="350"/>
      <c r="L47" s="350"/>
      <c r="M47" s="350"/>
      <c r="N47" s="350"/>
      <c r="O47" s="350"/>
      <c r="P47" s="350"/>
      <c r="Q47" s="350"/>
      <c r="R47" s="351"/>
    </row>
    <row r="48" spans="1:19"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row r="97" spans="1:18" x14ac:dyDescent="0.2">
      <c r="A97" s="350"/>
      <c r="B97" s="350"/>
      <c r="C97" s="350"/>
      <c r="D97" s="350"/>
      <c r="E97" s="350"/>
      <c r="F97" s="350"/>
      <c r="G97" s="350"/>
      <c r="H97" s="350"/>
      <c r="I97" s="350"/>
      <c r="J97" s="350"/>
      <c r="K97" s="350"/>
      <c r="L97" s="350"/>
      <c r="M97" s="350"/>
      <c r="N97" s="350"/>
      <c r="O97" s="350"/>
      <c r="P97" s="350"/>
      <c r="Q97" s="350"/>
      <c r="R97" s="351"/>
    </row>
  </sheetData>
  <mergeCells count="3">
    <mergeCell ref="A4:R4"/>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Narrow,Regular"&amp;12- 19 -</oddFooter>
  </headerFooter>
  <rowBreaks count="1" manualBreakCount="1">
    <brk id="40" max="1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285"/>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5.95"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3702</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7.45" customHeight="1" x14ac:dyDescent="0.25">
      <c r="A6" s="339" t="s">
        <v>1395</v>
      </c>
      <c r="B6" s="341" t="s">
        <v>3558</v>
      </c>
      <c r="C6" s="329">
        <v>0</v>
      </c>
      <c r="D6" s="329">
        <v>0</v>
      </c>
      <c r="E6" s="329">
        <v>18</v>
      </c>
      <c r="F6" s="329">
        <v>19</v>
      </c>
      <c r="G6" s="329">
        <v>16</v>
      </c>
      <c r="H6" s="329">
        <v>10</v>
      </c>
      <c r="I6" s="329">
        <v>14</v>
      </c>
      <c r="J6" s="329">
        <v>16</v>
      </c>
      <c r="K6" s="329">
        <v>10</v>
      </c>
      <c r="L6" s="329">
        <v>13</v>
      </c>
      <c r="M6" s="329">
        <v>15</v>
      </c>
      <c r="N6" s="329">
        <v>0</v>
      </c>
      <c r="O6" s="329">
        <v>0</v>
      </c>
      <c r="P6" s="329">
        <v>0</v>
      </c>
      <c r="Q6" s="329">
        <v>0</v>
      </c>
      <c r="R6" s="330">
        <v>131</v>
      </c>
    </row>
    <row r="7" spans="1:20" ht="17.45" customHeight="1" x14ac:dyDescent="0.25">
      <c r="A7" s="339" t="s">
        <v>1396</v>
      </c>
      <c r="B7" s="341" t="s">
        <v>3572</v>
      </c>
      <c r="C7" s="329">
        <v>0</v>
      </c>
      <c r="D7" s="329">
        <v>0</v>
      </c>
      <c r="E7" s="329">
        <v>2</v>
      </c>
      <c r="F7" s="329">
        <v>0</v>
      </c>
      <c r="G7" s="329">
        <v>2</v>
      </c>
      <c r="H7" s="329">
        <v>0</v>
      </c>
      <c r="I7" s="329">
        <v>0</v>
      </c>
      <c r="J7" s="329">
        <v>2</v>
      </c>
      <c r="K7" s="329">
        <v>2</v>
      </c>
      <c r="L7" s="329">
        <v>1</v>
      </c>
      <c r="M7" s="329">
        <v>3</v>
      </c>
      <c r="N7" s="329">
        <v>0</v>
      </c>
      <c r="O7" s="329">
        <v>3</v>
      </c>
      <c r="P7" s="329">
        <v>0</v>
      </c>
      <c r="Q7" s="329">
        <v>0</v>
      </c>
      <c r="R7" s="330">
        <v>15</v>
      </c>
    </row>
    <row r="8" spans="1:20" ht="17.45" customHeight="1" x14ac:dyDescent="0.25">
      <c r="A8" s="339" t="s">
        <v>1397</v>
      </c>
      <c r="B8" s="341" t="s">
        <v>3572</v>
      </c>
      <c r="C8" s="329">
        <v>0</v>
      </c>
      <c r="D8" s="329">
        <v>0</v>
      </c>
      <c r="E8" s="329">
        <v>5</v>
      </c>
      <c r="F8" s="329">
        <v>2</v>
      </c>
      <c r="G8" s="329">
        <v>2</v>
      </c>
      <c r="H8" s="329">
        <v>5</v>
      </c>
      <c r="I8" s="329">
        <v>2</v>
      </c>
      <c r="J8" s="329">
        <v>2</v>
      </c>
      <c r="K8" s="329">
        <v>3</v>
      </c>
      <c r="L8" s="329">
        <v>0</v>
      </c>
      <c r="M8" s="329">
        <v>0</v>
      </c>
      <c r="N8" s="329">
        <v>0</v>
      </c>
      <c r="O8" s="329">
        <v>0</v>
      </c>
      <c r="P8" s="329">
        <v>0</v>
      </c>
      <c r="Q8" s="329">
        <v>0</v>
      </c>
      <c r="R8" s="330">
        <v>21</v>
      </c>
    </row>
    <row r="9" spans="1:20" ht="17.45" customHeight="1" x14ac:dyDescent="0.25">
      <c r="A9" s="339" t="s">
        <v>2856</v>
      </c>
      <c r="B9" s="379" t="s">
        <v>3572</v>
      </c>
      <c r="C9" s="329">
        <v>0</v>
      </c>
      <c r="D9" s="329">
        <v>0</v>
      </c>
      <c r="E9" s="329">
        <v>2</v>
      </c>
      <c r="F9" s="329">
        <v>1</v>
      </c>
      <c r="G9" s="329">
        <v>4</v>
      </c>
      <c r="H9" s="329">
        <v>1</v>
      </c>
      <c r="I9" s="329">
        <v>1</v>
      </c>
      <c r="J9" s="329">
        <v>2</v>
      </c>
      <c r="K9" s="329">
        <v>3</v>
      </c>
      <c r="L9" s="329">
        <v>1</v>
      </c>
      <c r="M9" s="329">
        <v>0</v>
      </c>
      <c r="N9" s="329">
        <v>1</v>
      </c>
      <c r="O9" s="329">
        <v>1</v>
      </c>
      <c r="P9" s="329">
        <v>1</v>
      </c>
      <c r="Q9" s="329">
        <v>2</v>
      </c>
      <c r="R9" s="330">
        <v>20</v>
      </c>
    </row>
    <row r="10" spans="1:20" ht="17.45" customHeight="1" x14ac:dyDescent="0.25">
      <c r="A10" s="339" t="s">
        <v>1398</v>
      </c>
      <c r="B10" s="341" t="s">
        <v>3572</v>
      </c>
      <c r="C10" s="329">
        <v>0</v>
      </c>
      <c r="D10" s="329">
        <v>0</v>
      </c>
      <c r="E10" s="329">
        <v>2</v>
      </c>
      <c r="F10" s="329">
        <v>1</v>
      </c>
      <c r="G10" s="329">
        <v>2</v>
      </c>
      <c r="H10" s="329">
        <v>1</v>
      </c>
      <c r="I10" s="329">
        <v>1</v>
      </c>
      <c r="J10" s="329">
        <v>0</v>
      </c>
      <c r="K10" s="329">
        <v>2</v>
      </c>
      <c r="L10" s="329">
        <v>2</v>
      </c>
      <c r="M10" s="329">
        <v>0</v>
      </c>
      <c r="N10" s="329">
        <v>0</v>
      </c>
      <c r="O10" s="329">
        <v>2</v>
      </c>
      <c r="P10" s="329">
        <v>1</v>
      </c>
      <c r="Q10" s="329">
        <v>1</v>
      </c>
      <c r="R10" s="330">
        <v>15</v>
      </c>
    </row>
    <row r="11" spans="1:20" ht="17.45" customHeight="1" x14ac:dyDescent="0.25">
      <c r="A11" s="339" t="s">
        <v>1399</v>
      </c>
      <c r="B11" s="341" t="s">
        <v>3540</v>
      </c>
      <c r="C11" s="329">
        <v>0</v>
      </c>
      <c r="D11" s="329">
        <v>0</v>
      </c>
      <c r="E11" s="329">
        <v>16</v>
      </c>
      <c r="F11" s="329">
        <v>10</v>
      </c>
      <c r="G11" s="329">
        <v>19</v>
      </c>
      <c r="H11" s="329">
        <v>27</v>
      </c>
      <c r="I11" s="329">
        <v>14</v>
      </c>
      <c r="J11" s="329">
        <v>18</v>
      </c>
      <c r="K11" s="329">
        <v>26</v>
      </c>
      <c r="L11" s="329">
        <v>0</v>
      </c>
      <c r="M11" s="329">
        <v>0</v>
      </c>
      <c r="N11" s="329">
        <v>0</v>
      </c>
      <c r="O11" s="329">
        <v>0</v>
      </c>
      <c r="P11" s="329">
        <v>0</v>
      </c>
      <c r="Q11" s="329">
        <v>0</v>
      </c>
      <c r="R11" s="330">
        <v>130</v>
      </c>
    </row>
    <row r="12" spans="1:20" ht="17.45" customHeight="1" x14ac:dyDescent="0.25">
      <c r="A12" s="339" t="s">
        <v>1400</v>
      </c>
      <c r="B12" s="341" t="s">
        <v>3572</v>
      </c>
      <c r="C12" s="329">
        <v>0</v>
      </c>
      <c r="D12" s="329">
        <v>0</v>
      </c>
      <c r="E12" s="329">
        <v>1</v>
      </c>
      <c r="F12" s="329">
        <v>4</v>
      </c>
      <c r="G12" s="329">
        <v>2</v>
      </c>
      <c r="H12" s="329">
        <v>3</v>
      </c>
      <c r="I12" s="329">
        <v>2</v>
      </c>
      <c r="J12" s="329">
        <v>1</v>
      </c>
      <c r="K12" s="329">
        <v>1</v>
      </c>
      <c r="L12" s="329">
        <v>6</v>
      </c>
      <c r="M12" s="329">
        <v>0</v>
      </c>
      <c r="N12" s="329">
        <v>5</v>
      </c>
      <c r="O12" s="329">
        <v>4</v>
      </c>
      <c r="P12" s="329">
        <v>3</v>
      </c>
      <c r="Q12" s="329">
        <v>5</v>
      </c>
      <c r="R12" s="330">
        <v>37</v>
      </c>
    </row>
    <row r="13" spans="1:20" ht="17.45" customHeight="1" x14ac:dyDescent="0.25">
      <c r="A13" s="339" t="s">
        <v>1401</v>
      </c>
      <c r="B13" s="341" t="s">
        <v>3703</v>
      </c>
      <c r="C13" s="329">
        <v>0</v>
      </c>
      <c r="D13" s="329">
        <v>0</v>
      </c>
      <c r="E13" s="329">
        <v>5</v>
      </c>
      <c r="F13" s="329">
        <v>4</v>
      </c>
      <c r="G13" s="329">
        <v>3</v>
      </c>
      <c r="H13" s="329">
        <v>7</v>
      </c>
      <c r="I13" s="329">
        <v>5</v>
      </c>
      <c r="J13" s="329">
        <v>5</v>
      </c>
      <c r="K13" s="329">
        <v>6</v>
      </c>
      <c r="L13" s="329">
        <v>6</v>
      </c>
      <c r="M13" s="329">
        <v>6</v>
      </c>
      <c r="N13" s="329">
        <v>0</v>
      </c>
      <c r="O13" s="329">
        <v>0</v>
      </c>
      <c r="P13" s="329">
        <v>0</v>
      </c>
      <c r="Q13" s="329">
        <v>0</v>
      </c>
      <c r="R13" s="330">
        <v>47</v>
      </c>
    </row>
    <row r="14" spans="1:20" ht="17.45" customHeight="1" x14ac:dyDescent="0.25">
      <c r="A14" s="339" t="s">
        <v>2674</v>
      </c>
      <c r="B14" s="341" t="s">
        <v>3704</v>
      </c>
      <c r="C14" s="329">
        <v>0</v>
      </c>
      <c r="D14" s="329">
        <v>0</v>
      </c>
      <c r="E14" s="329">
        <v>0</v>
      </c>
      <c r="F14" s="329">
        <v>0</v>
      </c>
      <c r="G14" s="329">
        <v>0</v>
      </c>
      <c r="H14" s="329">
        <v>0</v>
      </c>
      <c r="I14" s="329">
        <v>0</v>
      </c>
      <c r="J14" s="329">
        <v>0</v>
      </c>
      <c r="K14" s="329">
        <v>0</v>
      </c>
      <c r="L14" s="329">
        <v>0</v>
      </c>
      <c r="M14" s="329">
        <v>0</v>
      </c>
      <c r="N14" s="329">
        <v>43</v>
      </c>
      <c r="O14" s="329">
        <v>37</v>
      </c>
      <c r="P14" s="329">
        <v>38</v>
      </c>
      <c r="Q14" s="329">
        <v>39</v>
      </c>
      <c r="R14" s="330">
        <v>157</v>
      </c>
    </row>
    <row r="15" spans="1:20" ht="17.45" customHeight="1" x14ac:dyDescent="0.25">
      <c r="A15" s="339" t="s">
        <v>2673</v>
      </c>
      <c r="B15" s="341" t="s">
        <v>3704</v>
      </c>
      <c r="C15" s="329">
        <v>0</v>
      </c>
      <c r="D15" s="329">
        <v>0</v>
      </c>
      <c r="E15" s="329">
        <v>30</v>
      </c>
      <c r="F15" s="329">
        <v>36</v>
      </c>
      <c r="G15" s="329">
        <v>29</v>
      </c>
      <c r="H15" s="329">
        <v>30</v>
      </c>
      <c r="I15" s="329">
        <v>24</v>
      </c>
      <c r="J15" s="329">
        <v>24</v>
      </c>
      <c r="K15" s="329">
        <v>35</v>
      </c>
      <c r="L15" s="329">
        <v>27</v>
      </c>
      <c r="M15" s="329">
        <v>25</v>
      </c>
      <c r="N15" s="329">
        <v>0</v>
      </c>
      <c r="O15" s="329">
        <v>0</v>
      </c>
      <c r="P15" s="329">
        <v>0</v>
      </c>
      <c r="Q15" s="329">
        <v>0</v>
      </c>
      <c r="R15" s="330">
        <v>260</v>
      </c>
    </row>
    <row r="16" spans="1:20" ht="17.45" customHeight="1" x14ac:dyDescent="0.25">
      <c r="A16" s="339" t="s">
        <v>1402</v>
      </c>
      <c r="B16" s="341" t="s">
        <v>3572</v>
      </c>
      <c r="C16" s="329">
        <v>0</v>
      </c>
      <c r="D16" s="329">
        <v>0</v>
      </c>
      <c r="E16" s="329">
        <v>1</v>
      </c>
      <c r="F16" s="329">
        <v>0</v>
      </c>
      <c r="G16" s="329">
        <v>1</v>
      </c>
      <c r="H16" s="329">
        <v>1</v>
      </c>
      <c r="I16" s="329">
        <v>0</v>
      </c>
      <c r="J16" s="329">
        <v>0</v>
      </c>
      <c r="K16" s="329">
        <v>0</v>
      </c>
      <c r="L16" s="329">
        <v>1</v>
      </c>
      <c r="M16" s="329">
        <v>1</v>
      </c>
      <c r="N16" s="329">
        <v>0</v>
      </c>
      <c r="O16" s="329">
        <v>4</v>
      </c>
      <c r="P16" s="329">
        <v>3</v>
      </c>
      <c r="Q16" s="329">
        <v>0</v>
      </c>
      <c r="R16" s="330">
        <v>12</v>
      </c>
    </row>
    <row r="17" spans="1:18" ht="17.45" customHeight="1" x14ac:dyDescent="0.25">
      <c r="A17" s="339" t="s">
        <v>1403</v>
      </c>
      <c r="B17" s="341" t="s">
        <v>3705</v>
      </c>
      <c r="C17" s="329">
        <v>0</v>
      </c>
      <c r="D17" s="329">
        <v>0</v>
      </c>
      <c r="E17" s="329">
        <v>3</v>
      </c>
      <c r="F17" s="329">
        <v>4</v>
      </c>
      <c r="G17" s="329">
        <v>5</v>
      </c>
      <c r="H17" s="329">
        <v>6</v>
      </c>
      <c r="I17" s="329">
        <v>7</v>
      </c>
      <c r="J17" s="329">
        <v>6</v>
      </c>
      <c r="K17" s="329">
        <v>8</v>
      </c>
      <c r="L17" s="329">
        <v>7</v>
      </c>
      <c r="M17" s="329">
        <v>4</v>
      </c>
      <c r="N17" s="329">
        <v>0</v>
      </c>
      <c r="O17" s="329">
        <v>0</v>
      </c>
      <c r="P17" s="329">
        <v>0</v>
      </c>
      <c r="Q17" s="329">
        <v>0</v>
      </c>
      <c r="R17" s="330">
        <v>50</v>
      </c>
    </row>
    <row r="18" spans="1:18" ht="17.45" customHeight="1" x14ac:dyDescent="0.25">
      <c r="A18" s="339" t="s">
        <v>1404</v>
      </c>
      <c r="B18" s="341" t="s">
        <v>3572</v>
      </c>
      <c r="C18" s="329">
        <v>0</v>
      </c>
      <c r="D18" s="329">
        <v>0</v>
      </c>
      <c r="E18" s="329">
        <v>0</v>
      </c>
      <c r="F18" s="329">
        <v>1</v>
      </c>
      <c r="G18" s="329">
        <v>2</v>
      </c>
      <c r="H18" s="329">
        <v>2</v>
      </c>
      <c r="I18" s="329">
        <v>0</v>
      </c>
      <c r="J18" s="329">
        <v>1</v>
      </c>
      <c r="K18" s="329">
        <v>4</v>
      </c>
      <c r="L18" s="329">
        <v>2</v>
      </c>
      <c r="M18" s="329">
        <v>2</v>
      </c>
      <c r="N18" s="329">
        <v>2</v>
      </c>
      <c r="O18" s="329">
        <v>0</v>
      </c>
      <c r="P18" s="329">
        <v>3</v>
      </c>
      <c r="Q18" s="329">
        <v>0</v>
      </c>
      <c r="R18" s="330">
        <v>19</v>
      </c>
    </row>
    <row r="19" spans="1:18" ht="17.45" customHeight="1" x14ac:dyDescent="0.25">
      <c r="A19" s="365" t="s">
        <v>1405</v>
      </c>
      <c r="B19" s="341" t="s">
        <v>3540</v>
      </c>
      <c r="C19" s="331">
        <v>0</v>
      </c>
      <c r="D19" s="329">
        <v>0</v>
      </c>
      <c r="E19" s="329">
        <v>0</v>
      </c>
      <c r="F19" s="329">
        <v>0</v>
      </c>
      <c r="G19" s="329">
        <v>0</v>
      </c>
      <c r="H19" s="329">
        <v>0</v>
      </c>
      <c r="I19" s="329">
        <v>0</v>
      </c>
      <c r="J19" s="329">
        <v>0</v>
      </c>
      <c r="K19" s="329">
        <v>0</v>
      </c>
      <c r="L19" s="329">
        <v>20</v>
      </c>
      <c r="M19" s="329">
        <v>15</v>
      </c>
      <c r="N19" s="329">
        <v>36</v>
      </c>
      <c r="O19" s="329">
        <v>30</v>
      </c>
      <c r="P19" s="329">
        <v>20</v>
      </c>
      <c r="Q19" s="329">
        <v>33</v>
      </c>
      <c r="R19" s="330">
        <v>154</v>
      </c>
    </row>
    <row r="20" spans="1:18" ht="18" customHeight="1" x14ac:dyDescent="0.25">
      <c r="A20" s="335" t="s">
        <v>3035</v>
      </c>
      <c r="B20" s="343" t="s">
        <v>3036</v>
      </c>
      <c r="C20" s="309">
        <v>0</v>
      </c>
      <c r="D20" s="309">
        <v>0</v>
      </c>
      <c r="E20" s="309">
        <v>85</v>
      </c>
      <c r="F20" s="309">
        <v>82</v>
      </c>
      <c r="G20" s="309">
        <v>87</v>
      </c>
      <c r="H20" s="309">
        <v>93</v>
      </c>
      <c r="I20" s="309">
        <v>70</v>
      </c>
      <c r="J20" s="309">
        <v>77</v>
      </c>
      <c r="K20" s="309">
        <v>100</v>
      </c>
      <c r="L20" s="309">
        <v>86</v>
      </c>
      <c r="M20" s="309">
        <v>71</v>
      </c>
      <c r="N20" s="309">
        <v>87</v>
      </c>
      <c r="O20" s="309">
        <v>81</v>
      </c>
      <c r="P20" s="309">
        <v>69</v>
      </c>
      <c r="Q20" s="309">
        <v>80</v>
      </c>
      <c r="R20" s="309">
        <v>1068</v>
      </c>
    </row>
    <row r="21" spans="1:18" ht="15" customHeight="1" x14ac:dyDescent="0.25">
      <c r="A21" s="228"/>
      <c r="B21" s="375"/>
      <c r="C21" s="363"/>
      <c r="D21" s="363"/>
      <c r="E21" s="363"/>
      <c r="F21" s="363"/>
      <c r="G21" s="363"/>
      <c r="H21" s="363"/>
      <c r="I21" s="363"/>
      <c r="J21" s="363"/>
      <c r="K21" s="363"/>
      <c r="L21" s="363"/>
      <c r="M21" s="363"/>
      <c r="N21" s="363"/>
      <c r="O21" s="363"/>
      <c r="P21" s="363"/>
      <c r="Q21" s="363"/>
      <c r="R21" s="363"/>
    </row>
    <row r="22" spans="1:18" ht="20.100000000000001" customHeight="1" x14ac:dyDescent="0.2">
      <c r="A22" s="781" t="s">
        <v>3706</v>
      </c>
      <c r="B22" s="782"/>
      <c r="C22" s="782"/>
      <c r="D22" s="782"/>
      <c r="E22" s="782"/>
      <c r="F22" s="782"/>
      <c r="G22" s="782"/>
      <c r="H22" s="782"/>
      <c r="I22" s="782"/>
      <c r="J22" s="782"/>
      <c r="K22" s="782"/>
      <c r="L22" s="782"/>
      <c r="M22" s="782"/>
      <c r="N22" s="782"/>
      <c r="O22" s="782"/>
      <c r="P22" s="782"/>
      <c r="Q22" s="782"/>
      <c r="R22" s="783"/>
    </row>
    <row r="23" spans="1:18" ht="24.95" customHeight="1" x14ac:dyDescent="0.25">
      <c r="A23" s="335" t="s">
        <v>3030</v>
      </c>
      <c r="B23" s="335" t="s">
        <v>3031</v>
      </c>
      <c r="C23" s="336" t="s">
        <v>3032</v>
      </c>
      <c r="D23" s="337" t="s">
        <v>3012</v>
      </c>
      <c r="E23" s="337" t="s">
        <v>3013</v>
      </c>
      <c r="F23" s="338" t="s">
        <v>273</v>
      </c>
      <c r="G23" s="338" t="s">
        <v>274</v>
      </c>
      <c r="H23" s="338" t="s">
        <v>275</v>
      </c>
      <c r="I23" s="338" t="s">
        <v>276</v>
      </c>
      <c r="J23" s="338" t="s">
        <v>270</v>
      </c>
      <c r="K23" s="338" t="s">
        <v>271</v>
      </c>
      <c r="L23" s="338" t="s">
        <v>272</v>
      </c>
      <c r="M23" s="338" t="s">
        <v>901</v>
      </c>
      <c r="N23" s="338" t="s">
        <v>902</v>
      </c>
      <c r="O23" s="338" t="s">
        <v>903</v>
      </c>
      <c r="P23" s="338" t="s">
        <v>2166</v>
      </c>
      <c r="Q23" s="338" t="s">
        <v>904</v>
      </c>
      <c r="R23" s="309" t="s">
        <v>292</v>
      </c>
    </row>
    <row r="24" spans="1:18" ht="17.45" customHeight="1" x14ac:dyDescent="0.25">
      <c r="A24" s="339" t="s">
        <v>1406</v>
      </c>
      <c r="B24" s="341" t="s">
        <v>3552</v>
      </c>
      <c r="C24" s="329">
        <v>0</v>
      </c>
      <c r="D24" s="329">
        <v>0</v>
      </c>
      <c r="E24" s="329">
        <v>4</v>
      </c>
      <c r="F24" s="329">
        <v>3</v>
      </c>
      <c r="G24" s="329">
        <v>3</v>
      </c>
      <c r="H24" s="329">
        <v>4</v>
      </c>
      <c r="I24" s="329">
        <v>3</v>
      </c>
      <c r="J24" s="329">
        <v>3</v>
      </c>
      <c r="K24" s="329">
        <v>2</v>
      </c>
      <c r="L24" s="329">
        <v>2</v>
      </c>
      <c r="M24" s="329">
        <v>1</v>
      </c>
      <c r="N24" s="329">
        <v>1</v>
      </c>
      <c r="O24" s="329">
        <v>3</v>
      </c>
      <c r="P24" s="329">
        <v>2</v>
      </c>
      <c r="Q24" s="329">
        <v>2</v>
      </c>
      <c r="R24" s="330">
        <v>33</v>
      </c>
    </row>
    <row r="25" spans="1:18" ht="17.45" customHeight="1" x14ac:dyDescent="0.25">
      <c r="A25" s="339" t="s">
        <v>1407</v>
      </c>
      <c r="B25" s="341" t="s">
        <v>3552</v>
      </c>
      <c r="C25" s="329">
        <v>0</v>
      </c>
      <c r="D25" s="329">
        <v>0</v>
      </c>
      <c r="E25" s="329">
        <v>2</v>
      </c>
      <c r="F25" s="329">
        <v>2</v>
      </c>
      <c r="G25" s="329">
        <v>7</v>
      </c>
      <c r="H25" s="329">
        <v>3</v>
      </c>
      <c r="I25" s="329">
        <v>4</v>
      </c>
      <c r="J25" s="329">
        <v>2</v>
      </c>
      <c r="K25" s="329">
        <v>5</v>
      </c>
      <c r="L25" s="329">
        <v>2</v>
      </c>
      <c r="M25" s="329">
        <v>0</v>
      </c>
      <c r="N25" s="329">
        <v>4</v>
      </c>
      <c r="O25" s="329">
        <v>2</v>
      </c>
      <c r="P25" s="329">
        <v>3</v>
      </c>
      <c r="Q25" s="329">
        <v>2</v>
      </c>
      <c r="R25" s="330">
        <v>38</v>
      </c>
    </row>
    <row r="26" spans="1:18" ht="17.45" customHeight="1" x14ac:dyDescent="0.25">
      <c r="A26" s="339" t="s">
        <v>2354</v>
      </c>
      <c r="B26" s="341" t="s">
        <v>3546</v>
      </c>
      <c r="C26" s="329">
        <v>0</v>
      </c>
      <c r="D26" s="329">
        <v>0</v>
      </c>
      <c r="E26" s="329">
        <v>0</v>
      </c>
      <c r="F26" s="329">
        <v>0</v>
      </c>
      <c r="G26" s="329">
        <v>0</v>
      </c>
      <c r="H26" s="329">
        <v>0</v>
      </c>
      <c r="I26" s="329">
        <v>0</v>
      </c>
      <c r="J26" s="329">
        <v>91</v>
      </c>
      <c r="K26" s="329">
        <v>106</v>
      </c>
      <c r="L26" s="329">
        <v>93</v>
      </c>
      <c r="M26" s="329">
        <v>90</v>
      </c>
      <c r="N26" s="329">
        <v>0</v>
      </c>
      <c r="O26" s="329">
        <v>0</v>
      </c>
      <c r="P26" s="329">
        <v>0</v>
      </c>
      <c r="Q26" s="329">
        <v>0</v>
      </c>
      <c r="R26" s="330">
        <v>380</v>
      </c>
    </row>
    <row r="27" spans="1:18" ht="17.45" customHeight="1" x14ac:dyDescent="0.25">
      <c r="A27" s="339" t="s">
        <v>2355</v>
      </c>
      <c r="B27" s="341" t="s">
        <v>3546</v>
      </c>
      <c r="C27" s="329">
        <v>0</v>
      </c>
      <c r="D27" s="329">
        <v>0</v>
      </c>
      <c r="E27" s="329">
        <v>105</v>
      </c>
      <c r="F27" s="329">
        <v>115</v>
      </c>
      <c r="G27" s="329">
        <v>102</v>
      </c>
      <c r="H27" s="329">
        <v>84</v>
      </c>
      <c r="I27" s="329">
        <v>79</v>
      </c>
      <c r="J27" s="329">
        <v>0</v>
      </c>
      <c r="K27" s="329">
        <v>0</v>
      </c>
      <c r="L27" s="329">
        <v>0</v>
      </c>
      <c r="M27" s="329">
        <v>0</v>
      </c>
      <c r="N27" s="329">
        <v>0</v>
      </c>
      <c r="O27" s="329">
        <v>0</v>
      </c>
      <c r="P27" s="329">
        <v>0</v>
      </c>
      <c r="Q27" s="329">
        <v>0</v>
      </c>
      <c r="R27" s="330">
        <v>485</v>
      </c>
    </row>
    <row r="28" spans="1:18" ht="17.45" customHeight="1" x14ac:dyDescent="0.25">
      <c r="A28" s="339" t="s">
        <v>3267</v>
      </c>
      <c r="B28" s="341" t="s">
        <v>3546</v>
      </c>
      <c r="C28" s="329">
        <v>0</v>
      </c>
      <c r="D28" s="329">
        <v>0</v>
      </c>
      <c r="E28" s="329">
        <v>29</v>
      </c>
      <c r="F28" s="329">
        <v>33</v>
      </c>
      <c r="G28" s="329">
        <v>33</v>
      </c>
      <c r="H28" s="329">
        <v>30</v>
      </c>
      <c r="I28" s="329">
        <v>27</v>
      </c>
      <c r="J28" s="329">
        <v>32</v>
      </c>
      <c r="K28" s="329">
        <v>34</v>
      </c>
      <c r="L28" s="329">
        <v>0</v>
      </c>
      <c r="M28" s="329">
        <v>0</v>
      </c>
      <c r="N28" s="329">
        <v>0</v>
      </c>
      <c r="O28" s="329">
        <v>0</v>
      </c>
      <c r="P28" s="329">
        <v>0</v>
      </c>
      <c r="Q28" s="329">
        <v>0</v>
      </c>
      <c r="R28" s="330">
        <v>218</v>
      </c>
    </row>
    <row r="29" spans="1:18" ht="17.45" customHeight="1" x14ac:dyDescent="0.25">
      <c r="A29" s="339" t="s">
        <v>1409</v>
      </c>
      <c r="B29" s="341" t="s">
        <v>3552</v>
      </c>
      <c r="C29" s="329">
        <v>0</v>
      </c>
      <c r="D29" s="329">
        <v>0</v>
      </c>
      <c r="E29" s="329">
        <v>0</v>
      </c>
      <c r="F29" s="329">
        <v>4</v>
      </c>
      <c r="G29" s="329">
        <v>1</v>
      </c>
      <c r="H29" s="329">
        <v>0</v>
      </c>
      <c r="I29" s="329">
        <v>0</v>
      </c>
      <c r="J29" s="329">
        <v>2</v>
      </c>
      <c r="K29" s="329">
        <v>0</v>
      </c>
      <c r="L29" s="329">
        <v>1</v>
      </c>
      <c r="M29" s="329">
        <v>0</v>
      </c>
      <c r="N29" s="329">
        <v>0</v>
      </c>
      <c r="O29" s="329">
        <v>1</v>
      </c>
      <c r="P29" s="329">
        <v>2</v>
      </c>
      <c r="Q29" s="329">
        <v>3</v>
      </c>
      <c r="R29" s="330">
        <v>14</v>
      </c>
    </row>
    <row r="30" spans="1:18" ht="17.45" customHeight="1" x14ac:dyDescent="0.25">
      <c r="A30" s="339" t="s">
        <v>1410</v>
      </c>
      <c r="B30" s="341" t="s">
        <v>3552</v>
      </c>
      <c r="C30" s="329">
        <v>0</v>
      </c>
      <c r="D30" s="329">
        <v>0</v>
      </c>
      <c r="E30" s="329">
        <v>3</v>
      </c>
      <c r="F30" s="329">
        <v>6</v>
      </c>
      <c r="G30" s="329">
        <v>1</v>
      </c>
      <c r="H30" s="329">
        <v>3</v>
      </c>
      <c r="I30" s="329">
        <v>3</v>
      </c>
      <c r="J30" s="329">
        <v>3</v>
      </c>
      <c r="K30" s="329">
        <v>3</v>
      </c>
      <c r="L30" s="329">
        <v>3</v>
      </c>
      <c r="M30" s="329">
        <v>3</v>
      </c>
      <c r="N30" s="329">
        <v>5</v>
      </c>
      <c r="O30" s="329">
        <v>2</v>
      </c>
      <c r="P30" s="329">
        <v>5</v>
      </c>
      <c r="Q30" s="329">
        <v>1</v>
      </c>
      <c r="R30" s="330">
        <v>41</v>
      </c>
    </row>
    <row r="31" spans="1:18" ht="17.45" customHeight="1" x14ac:dyDescent="0.25">
      <c r="A31" s="339" t="s">
        <v>1411</v>
      </c>
      <c r="B31" s="341" t="s">
        <v>3546</v>
      </c>
      <c r="C31" s="329">
        <v>0</v>
      </c>
      <c r="D31" s="329">
        <v>0</v>
      </c>
      <c r="E31" s="329">
        <v>29</v>
      </c>
      <c r="F31" s="329">
        <v>33</v>
      </c>
      <c r="G31" s="329">
        <v>36</v>
      </c>
      <c r="H31" s="329">
        <v>35</v>
      </c>
      <c r="I31" s="329">
        <v>35</v>
      </c>
      <c r="J31" s="329">
        <v>36</v>
      </c>
      <c r="K31" s="329">
        <v>43</v>
      </c>
      <c r="L31" s="329">
        <v>51</v>
      </c>
      <c r="M31" s="329">
        <v>47</v>
      </c>
      <c r="N31" s="329">
        <v>0</v>
      </c>
      <c r="O31" s="329">
        <v>0</v>
      </c>
      <c r="P31" s="329">
        <v>0</v>
      </c>
      <c r="Q31" s="329">
        <v>0</v>
      </c>
      <c r="R31" s="330">
        <v>345</v>
      </c>
    </row>
    <row r="32" spans="1:18" ht="17.45" customHeight="1" x14ac:dyDescent="0.25">
      <c r="A32" s="339" t="s">
        <v>1412</v>
      </c>
      <c r="B32" s="341" t="s">
        <v>3552</v>
      </c>
      <c r="C32" s="329">
        <v>0</v>
      </c>
      <c r="D32" s="329">
        <v>0</v>
      </c>
      <c r="E32" s="329">
        <v>4</v>
      </c>
      <c r="F32" s="329">
        <v>2</v>
      </c>
      <c r="G32" s="329">
        <v>4</v>
      </c>
      <c r="H32" s="329">
        <v>3</v>
      </c>
      <c r="I32" s="329">
        <v>2</v>
      </c>
      <c r="J32" s="329">
        <v>2</v>
      </c>
      <c r="K32" s="329">
        <v>2</v>
      </c>
      <c r="L32" s="329">
        <v>2</v>
      </c>
      <c r="M32" s="329">
        <v>2</v>
      </c>
      <c r="N32" s="329">
        <v>2</v>
      </c>
      <c r="O32" s="329">
        <v>3</v>
      </c>
      <c r="P32" s="329">
        <v>1</v>
      </c>
      <c r="Q32" s="329">
        <v>0</v>
      </c>
      <c r="R32" s="330">
        <v>29</v>
      </c>
    </row>
    <row r="33" spans="1:18" ht="17.45" customHeight="1" x14ac:dyDescent="0.25">
      <c r="A33" s="339" t="s">
        <v>1413</v>
      </c>
      <c r="B33" s="341" t="s">
        <v>3546</v>
      </c>
      <c r="C33" s="329">
        <v>0</v>
      </c>
      <c r="D33" s="329">
        <v>0</v>
      </c>
      <c r="E33" s="329">
        <v>17</v>
      </c>
      <c r="F33" s="329">
        <v>20</v>
      </c>
      <c r="G33" s="329">
        <v>20</v>
      </c>
      <c r="H33" s="329">
        <v>31</v>
      </c>
      <c r="I33" s="329">
        <v>19</v>
      </c>
      <c r="J33" s="329">
        <v>17</v>
      </c>
      <c r="K33" s="329">
        <v>22</v>
      </c>
      <c r="L33" s="329">
        <v>0</v>
      </c>
      <c r="M33" s="329">
        <v>0</v>
      </c>
      <c r="N33" s="329">
        <v>0</v>
      </c>
      <c r="O33" s="329">
        <v>0</v>
      </c>
      <c r="P33" s="329">
        <v>0</v>
      </c>
      <c r="Q33" s="329">
        <v>0</v>
      </c>
      <c r="R33" s="330">
        <v>146</v>
      </c>
    </row>
    <row r="34" spans="1:18" ht="17.45" customHeight="1" x14ac:dyDescent="0.25">
      <c r="A34" s="339" t="s">
        <v>1414</v>
      </c>
      <c r="B34" s="341" t="s">
        <v>3552</v>
      </c>
      <c r="C34" s="329">
        <v>0</v>
      </c>
      <c r="D34" s="329">
        <v>0</v>
      </c>
      <c r="E34" s="329">
        <v>0</v>
      </c>
      <c r="F34" s="329">
        <v>2</v>
      </c>
      <c r="G34" s="329">
        <v>1</v>
      </c>
      <c r="H34" s="329">
        <v>2</v>
      </c>
      <c r="I34" s="329">
        <v>2</v>
      </c>
      <c r="J34" s="329">
        <v>1</v>
      </c>
      <c r="K34" s="329">
        <v>1</v>
      </c>
      <c r="L34" s="329">
        <v>2</v>
      </c>
      <c r="M34" s="329">
        <v>2</v>
      </c>
      <c r="N34" s="329">
        <v>1</v>
      </c>
      <c r="O34" s="329">
        <v>1</v>
      </c>
      <c r="P34" s="329">
        <v>2</v>
      </c>
      <c r="Q34" s="329">
        <v>0</v>
      </c>
      <c r="R34" s="330">
        <v>17</v>
      </c>
    </row>
    <row r="35" spans="1:18" ht="17.45" customHeight="1" x14ac:dyDescent="0.25">
      <c r="A35" s="339" t="s">
        <v>1415</v>
      </c>
      <c r="B35" s="341" t="s">
        <v>3707</v>
      </c>
      <c r="C35" s="329">
        <v>0</v>
      </c>
      <c r="D35" s="329">
        <v>0</v>
      </c>
      <c r="E35" s="329">
        <v>16</v>
      </c>
      <c r="F35" s="329">
        <v>17</v>
      </c>
      <c r="G35" s="329">
        <v>17</v>
      </c>
      <c r="H35" s="329">
        <v>21</v>
      </c>
      <c r="I35" s="329">
        <v>19</v>
      </c>
      <c r="J35" s="329">
        <v>21</v>
      </c>
      <c r="K35" s="329">
        <v>22</v>
      </c>
      <c r="L35" s="329">
        <v>13</v>
      </c>
      <c r="M35" s="329">
        <v>21</v>
      </c>
      <c r="N35" s="329">
        <v>0</v>
      </c>
      <c r="O35" s="329">
        <v>0</v>
      </c>
      <c r="P35" s="329">
        <v>0</v>
      </c>
      <c r="Q35" s="329">
        <v>0</v>
      </c>
      <c r="R35" s="330">
        <v>167</v>
      </c>
    </row>
    <row r="36" spans="1:18" ht="17.45" customHeight="1" x14ac:dyDescent="0.25">
      <c r="A36" s="339" t="s">
        <v>2356</v>
      </c>
      <c r="B36" s="341" t="s">
        <v>3546</v>
      </c>
      <c r="C36" s="329">
        <v>11</v>
      </c>
      <c r="D36" s="329">
        <v>0</v>
      </c>
      <c r="E36" s="329">
        <v>0</v>
      </c>
      <c r="F36" s="329">
        <v>0</v>
      </c>
      <c r="G36" s="329">
        <v>0</v>
      </c>
      <c r="H36" s="329">
        <v>0</v>
      </c>
      <c r="I36" s="329">
        <v>0</v>
      </c>
      <c r="J36" s="329">
        <v>0</v>
      </c>
      <c r="K36" s="329">
        <v>0</v>
      </c>
      <c r="L36" s="329">
        <v>0</v>
      </c>
      <c r="M36" s="329">
        <v>0</v>
      </c>
      <c r="N36" s="329">
        <v>238</v>
      </c>
      <c r="O36" s="329">
        <v>232</v>
      </c>
      <c r="P36" s="329">
        <v>362</v>
      </c>
      <c r="Q36" s="329">
        <v>200</v>
      </c>
      <c r="R36" s="330">
        <v>1043</v>
      </c>
    </row>
    <row r="37" spans="1:18" ht="17.45" customHeight="1" x14ac:dyDescent="0.25">
      <c r="A37" s="339" t="s">
        <v>1416</v>
      </c>
      <c r="B37" s="341" t="s">
        <v>3552</v>
      </c>
      <c r="C37" s="329">
        <v>0</v>
      </c>
      <c r="D37" s="329">
        <v>0</v>
      </c>
      <c r="E37" s="329">
        <v>5</v>
      </c>
      <c r="F37" s="329">
        <v>3</v>
      </c>
      <c r="G37" s="329">
        <v>5</v>
      </c>
      <c r="H37" s="329">
        <v>1</v>
      </c>
      <c r="I37" s="329">
        <v>3</v>
      </c>
      <c r="J37" s="329">
        <v>6</v>
      </c>
      <c r="K37" s="329">
        <v>2</v>
      </c>
      <c r="L37" s="329">
        <v>7</v>
      </c>
      <c r="M37" s="329">
        <v>1</v>
      </c>
      <c r="N37" s="329">
        <v>2</v>
      </c>
      <c r="O37" s="329">
        <v>2</v>
      </c>
      <c r="P37" s="329">
        <v>1</v>
      </c>
      <c r="Q37" s="329">
        <v>1</v>
      </c>
      <c r="R37" s="330">
        <v>39</v>
      </c>
    </row>
    <row r="38" spans="1:18" ht="17.45" customHeight="1" x14ac:dyDescent="0.25">
      <c r="A38" s="339" t="s">
        <v>1417</v>
      </c>
      <c r="B38" s="341" t="s">
        <v>3552</v>
      </c>
      <c r="C38" s="329">
        <v>0</v>
      </c>
      <c r="D38" s="329">
        <v>0</v>
      </c>
      <c r="E38" s="329">
        <v>4</v>
      </c>
      <c r="F38" s="329">
        <v>2</v>
      </c>
      <c r="G38" s="329">
        <v>4</v>
      </c>
      <c r="H38" s="329">
        <v>1</v>
      </c>
      <c r="I38" s="329">
        <v>3</v>
      </c>
      <c r="J38" s="329">
        <v>4</v>
      </c>
      <c r="K38" s="329">
        <v>2</v>
      </c>
      <c r="L38" s="329">
        <v>2</v>
      </c>
      <c r="M38" s="329">
        <v>0</v>
      </c>
      <c r="N38" s="329">
        <v>0</v>
      </c>
      <c r="O38" s="329">
        <v>1</v>
      </c>
      <c r="P38" s="329">
        <v>1</v>
      </c>
      <c r="Q38" s="329">
        <v>1</v>
      </c>
      <c r="R38" s="330">
        <v>25</v>
      </c>
    </row>
    <row r="39" spans="1:18" ht="17.45" customHeight="1" x14ac:dyDescent="0.25">
      <c r="A39" s="339" t="s">
        <v>944</v>
      </c>
      <c r="B39" s="341" t="s">
        <v>3552</v>
      </c>
      <c r="C39" s="329">
        <v>0</v>
      </c>
      <c r="D39" s="329">
        <v>0</v>
      </c>
      <c r="E39" s="329">
        <v>2</v>
      </c>
      <c r="F39" s="329">
        <v>0</v>
      </c>
      <c r="G39" s="329">
        <v>5</v>
      </c>
      <c r="H39" s="329">
        <v>0</v>
      </c>
      <c r="I39" s="329">
        <v>5</v>
      </c>
      <c r="J39" s="329">
        <v>2</v>
      </c>
      <c r="K39" s="329">
        <v>4</v>
      </c>
      <c r="L39" s="329">
        <v>6</v>
      </c>
      <c r="M39" s="329">
        <v>2</v>
      </c>
      <c r="N39" s="329">
        <v>5</v>
      </c>
      <c r="O39" s="329">
        <v>2</v>
      </c>
      <c r="P39" s="329">
        <v>3</v>
      </c>
      <c r="Q39" s="329">
        <v>0</v>
      </c>
      <c r="R39" s="330">
        <v>36</v>
      </c>
    </row>
    <row r="40" spans="1:18" ht="17.45" customHeight="1" x14ac:dyDescent="0.25">
      <c r="A40" s="339" t="s">
        <v>945</v>
      </c>
      <c r="B40" s="341" t="s">
        <v>3552</v>
      </c>
      <c r="C40" s="329">
        <v>0</v>
      </c>
      <c r="D40" s="329">
        <v>0</v>
      </c>
      <c r="E40" s="329">
        <v>2</v>
      </c>
      <c r="F40" s="329">
        <v>1</v>
      </c>
      <c r="G40" s="329">
        <v>3</v>
      </c>
      <c r="H40" s="329">
        <v>1</v>
      </c>
      <c r="I40" s="329">
        <v>2</v>
      </c>
      <c r="J40" s="329">
        <v>1</v>
      </c>
      <c r="K40" s="329">
        <v>1</v>
      </c>
      <c r="L40" s="329">
        <v>3</v>
      </c>
      <c r="M40" s="329">
        <v>3</v>
      </c>
      <c r="N40" s="329">
        <v>1</v>
      </c>
      <c r="O40" s="329">
        <v>2</v>
      </c>
      <c r="P40" s="329">
        <v>2</v>
      </c>
      <c r="Q40" s="329">
        <v>4</v>
      </c>
      <c r="R40" s="330">
        <v>26</v>
      </c>
    </row>
    <row r="41" spans="1:18" ht="17.45" customHeight="1" x14ac:dyDescent="0.25">
      <c r="A41" s="365" t="s">
        <v>946</v>
      </c>
      <c r="B41" s="341" t="s">
        <v>3546</v>
      </c>
      <c r="C41" s="331">
        <v>0</v>
      </c>
      <c r="D41" s="329">
        <v>0</v>
      </c>
      <c r="E41" s="329">
        <v>36</v>
      </c>
      <c r="F41" s="329">
        <v>38</v>
      </c>
      <c r="G41" s="329">
        <v>47</v>
      </c>
      <c r="H41" s="329">
        <v>36</v>
      </c>
      <c r="I41" s="329">
        <v>40</v>
      </c>
      <c r="J41" s="329">
        <v>43</v>
      </c>
      <c r="K41" s="329">
        <v>38</v>
      </c>
      <c r="L41" s="329">
        <v>49</v>
      </c>
      <c r="M41" s="329">
        <v>54</v>
      </c>
      <c r="N41" s="329">
        <v>0</v>
      </c>
      <c r="O41" s="329">
        <v>0</v>
      </c>
      <c r="P41" s="329">
        <v>0</v>
      </c>
      <c r="Q41" s="329">
        <v>0</v>
      </c>
      <c r="R41" s="330">
        <v>381</v>
      </c>
    </row>
    <row r="42" spans="1:18" ht="18" customHeight="1" x14ac:dyDescent="0.25">
      <c r="A42" s="335" t="s">
        <v>3035</v>
      </c>
      <c r="B42" s="343" t="s">
        <v>3046</v>
      </c>
      <c r="C42" s="309">
        <v>11</v>
      </c>
      <c r="D42" s="309">
        <v>0</v>
      </c>
      <c r="E42" s="309">
        <v>258</v>
      </c>
      <c r="F42" s="309">
        <v>281</v>
      </c>
      <c r="G42" s="309">
        <v>289</v>
      </c>
      <c r="H42" s="309">
        <v>255</v>
      </c>
      <c r="I42" s="309">
        <v>246</v>
      </c>
      <c r="J42" s="309">
        <v>266</v>
      </c>
      <c r="K42" s="309">
        <v>287</v>
      </c>
      <c r="L42" s="309">
        <v>236</v>
      </c>
      <c r="M42" s="309">
        <v>226</v>
      </c>
      <c r="N42" s="309">
        <v>259</v>
      </c>
      <c r="O42" s="309">
        <v>251</v>
      </c>
      <c r="P42" s="309">
        <v>384</v>
      </c>
      <c r="Q42" s="309">
        <v>214</v>
      </c>
      <c r="R42" s="309">
        <v>3463</v>
      </c>
    </row>
    <row r="43" spans="1:18" ht="15" customHeight="1" x14ac:dyDescent="0.25">
      <c r="A43" s="228" t="s">
        <v>3044</v>
      </c>
      <c r="B43" s="375"/>
      <c r="C43" s="363"/>
      <c r="D43" s="363"/>
      <c r="E43" s="363"/>
      <c r="F43" s="363"/>
      <c r="G43" s="363"/>
      <c r="H43" s="363"/>
      <c r="I43" s="363"/>
      <c r="J43" s="363"/>
      <c r="K43" s="363"/>
      <c r="L43" s="363"/>
      <c r="M43" s="363"/>
      <c r="N43" s="363"/>
      <c r="O43" s="363"/>
      <c r="P43" s="363"/>
      <c r="Q43" s="363"/>
      <c r="R43" s="363"/>
    </row>
    <row r="44" spans="1:18" ht="20.100000000000001" customHeight="1" x14ac:dyDescent="0.2">
      <c r="A44" s="372"/>
      <c r="B44" s="372"/>
      <c r="C44" s="372"/>
      <c r="D44" s="372"/>
      <c r="E44" s="372"/>
      <c r="F44" s="372"/>
      <c r="G44" s="372"/>
      <c r="H44" s="372"/>
      <c r="I44" s="372"/>
      <c r="J44" s="372"/>
      <c r="K44" s="372"/>
      <c r="L44" s="372"/>
      <c r="M44" s="372"/>
      <c r="N44" s="372"/>
      <c r="O44" s="372"/>
      <c r="P44" s="372"/>
      <c r="Q44" s="372"/>
      <c r="R44" s="373"/>
    </row>
    <row r="45" spans="1:18" ht="20.100000000000001" customHeight="1" x14ac:dyDescent="0.2">
      <c r="A45" s="372"/>
      <c r="B45" s="372"/>
      <c r="C45" s="372"/>
      <c r="D45" s="372"/>
      <c r="E45" s="372"/>
      <c r="F45" s="372"/>
      <c r="G45" s="372"/>
      <c r="H45" s="372"/>
      <c r="I45" s="372"/>
      <c r="J45" s="372"/>
      <c r="K45" s="372"/>
      <c r="L45" s="372"/>
      <c r="M45" s="372"/>
      <c r="N45" s="372"/>
      <c r="O45" s="372"/>
      <c r="P45" s="372"/>
      <c r="Q45" s="372"/>
      <c r="R45" s="373"/>
    </row>
    <row r="46" spans="1:18" ht="20.100000000000001" customHeight="1" x14ac:dyDescent="0.2">
      <c r="A46" s="372"/>
      <c r="B46" s="372"/>
      <c r="C46" s="372"/>
      <c r="D46" s="372"/>
      <c r="E46" s="372"/>
      <c r="F46" s="372"/>
      <c r="G46" s="372"/>
      <c r="H46" s="372"/>
      <c r="I46" s="372"/>
      <c r="J46" s="372"/>
      <c r="K46" s="372"/>
      <c r="L46" s="372"/>
      <c r="M46" s="372"/>
      <c r="N46" s="372"/>
      <c r="O46" s="372"/>
      <c r="P46" s="372"/>
      <c r="Q46" s="372"/>
      <c r="R46" s="373"/>
    </row>
    <row r="47" spans="1:18" ht="20.100000000000001" customHeight="1" x14ac:dyDescent="0.2">
      <c r="A47" s="372"/>
      <c r="B47" s="372"/>
      <c r="C47" s="372"/>
      <c r="D47" s="372"/>
      <c r="E47" s="372"/>
      <c r="F47" s="372"/>
      <c r="G47" s="372"/>
      <c r="H47" s="372"/>
      <c r="I47" s="372"/>
      <c r="J47" s="372"/>
      <c r="K47" s="372"/>
      <c r="L47" s="372"/>
      <c r="M47" s="372"/>
      <c r="N47" s="372"/>
      <c r="O47" s="372"/>
      <c r="P47" s="372"/>
      <c r="Q47" s="372"/>
      <c r="R47" s="373"/>
    </row>
    <row r="48" spans="1:18" ht="20.100000000000001" customHeight="1" x14ac:dyDescent="0.2">
      <c r="A48" s="372"/>
      <c r="B48" s="372"/>
      <c r="C48" s="372"/>
      <c r="D48" s="372"/>
      <c r="E48" s="372"/>
      <c r="F48" s="372"/>
      <c r="G48" s="372"/>
      <c r="H48" s="372"/>
      <c r="I48" s="372"/>
      <c r="J48" s="372"/>
      <c r="K48" s="372"/>
      <c r="L48" s="372"/>
      <c r="M48" s="372"/>
      <c r="N48" s="372"/>
      <c r="O48" s="372"/>
      <c r="P48" s="372"/>
      <c r="Q48" s="372"/>
      <c r="R48" s="373"/>
    </row>
    <row r="49" spans="1:18" ht="20.100000000000001" customHeight="1" x14ac:dyDescent="0.2">
      <c r="A49" s="372"/>
      <c r="B49" s="372"/>
      <c r="C49" s="372"/>
      <c r="D49" s="372"/>
      <c r="E49" s="372"/>
      <c r="F49" s="372"/>
      <c r="G49" s="372"/>
      <c r="H49" s="372"/>
      <c r="I49" s="372"/>
      <c r="J49" s="372"/>
      <c r="K49" s="372"/>
      <c r="L49" s="372"/>
      <c r="M49" s="372"/>
      <c r="N49" s="372"/>
      <c r="O49" s="372"/>
      <c r="P49" s="372"/>
      <c r="Q49" s="372"/>
      <c r="R49" s="373"/>
    </row>
    <row r="50" spans="1:18" ht="20.100000000000001" customHeight="1" x14ac:dyDescent="0.2">
      <c r="A50" s="372"/>
      <c r="B50" s="372"/>
      <c r="C50" s="372"/>
      <c r="D50" s="372"/>
      <c r="E50" s="372"/>
      <c r="F50" s="372"/>
      <c r="G50" s="372"/>
      <c r="H50" s="372"/>
      <c r="I50" s="372"/>
      <c r="J50" s="372"/>
      <c r="K50" s="372"/>
      <c r="L50" s="372"/>
      <c r="M50" s="372"/>
      <c r="N50" s="372"/>
      <c r="O50" s="372"/>
      <c r="P50" s="372"/>
      <c r="Q50" s="372"/>
      <c r="R50" s="373"/>
    </row>
    <row r="51" spans="1:18" ht="20.100000000000001" customHeight="1" x14ac:dyDescent="0.2">
      <c r="A51" s="372"/>
      <c r="B51" s="372"/>
      <c r="C51" s="372"/>
      <c r="D51" s="372"/>
      <c r="E51" s="372"/>
      <c r="F51" s="372"/>
      <c r="G51" s="372"/>
      <c r="H51" s="372"/>
      <c r="I51" s="372"/>
      <c r="J51" s="372"/>
      <c r="K51" s="372"/>
      <c r="L51" s="372"/>
      <c r="M51" s="372"/>
      <c r="N51" s="372"/>
      <c r="O51" s="372"/>
      <c r="P51" s="372"/>
      <c r="Q51" s="372"/>
      <c r="R51" s="373"/>
    </row>
    <row r="52" spans="1:18" ht="20.100000000000001" customHeight="1" x14ac:dyDescent="0.2">
      <c r="A52" s="372"/>
      <c r="B52" s="372"/>
      <c r="C52" s="372"/>
      <c r="D52" s="372"/>
      <c r="E52" s="372"/>
      <c r="F52" s="372"/>
      <c r="G52" s="372"/>
      <c r="H52" s="372"/>
      <c r="I52" s="372"/>
      <c r="J52" s="372"/>
      <c r="K52" s="372"/>
      <c r="L52" s="372"/>
      <c r="M52" s="372"/>
      <c r="N52" s="372"/>
      <c r="O52" s="372"/>
      <c r="P52" s="372"/>
      <c r="Q52" s="372"/>
      <c r="R52" s="373"/>
    </row>
    <row r="53" spans="1:18" ht="20.100000000000001" customHeight="1" x14ac:dyDescent="0.2">
      <c r="A53" s="372"/>
      <c r="B53" s="372"/>
      <c r="C53" s="372"/>
      <c r="D53" s="372"/>
      <c r="E53" s="372"/>
      <c r="F53" s="372"/>
      <c r="G53" s="372"/>
      <c r="H53" s="372"/>
      <c r="I53" s="372"/>
      <c r="J53" s="372"/>
      <c r="K53" s="372"/>
      <c r="L53" s="372"/>
      <c r="M53" s="372"/>
      <c r="N53" s="372"/>
      <c r="O53" s="372"/>
      <c r="P53" s="372"/>
      <c r="Q53" s="372"/>
      <c r="R53" s="373"/>
    </row>
    <row r="54" spans="1:18" ht="20.100000000000001" customHeight="1" x14ac:dyDescent="0.2">
      <c r="A54" s="372"/>
      <c r="B54" s="372"/>
      <c r="C54" s="372"/>
      <c r="D54" s="372"/>
      <c r="E54" s="372"/>
      <c r="F54" s="372"/>
      <c r="G54" s="372"/>
      <c r="H54" s="372"/>
      <c r="I54" s="372"/>
      <c r="J54" s="372"/>
      <c r="K54" s="372"/>
      <c r="L54" s="372"/>
      <c r="M54" s="372"/>
      <c r="N54" s="372"/>
      <c r="O54" s="372"/>
      <c r="P54" s="372"/>
      <c r="Q54" s="372"/>
      <c r="R54" s="373"/>
    </row>
    <row r="55" spans="1:18" ht="20.100000000000001" customHeight="1" x14ac:dyDescent="0.2">
      <c r="A55" s="372"/>
      <c r="B55" s="372"/>
      <c r="C55" s="372"/>
      <c r="D55" s="372"/>
      <c r="E55" s="372"/>
      <c r="F55" s="372"/>
      <c r="G55" s="372"/>
      <c r="H55" s="372"/>
      <c r="I55" s="372"/>
      <c r="J55" s="372"/>
      <c r="K55" s="372"/>
      <c r="L55" s="372"/>
      <c r="M55" s="372"/>
      <c r="N55" s="372"/>
      <c r="O55" s="372"/>
      <c r="P55" s="372"/>
      <c r="Q55" s="372"/>
      <c r="R55" s="373"/>
    </row>
    <row r="56" spans="1:18" ht="20.100000000000001" customHeight="1" x14ac:dyDescent="0.2">
      <c r="A56" s="372"/>
      <c r="B56" s="372"/>
      <c r="C56" s="372"/>
      <c r="D56" s="372"/>
      <c r="E56" s="372"/>
      <c r="F56" s="372"/>
      <c r="G56" s="372"/>
      <c r="H56" s="372"/>
      <c r="I56" s="372"/>
      <c r="J56" s="372"/>
      <c r="K56" s="372"/>
      <c r="L56" s="372"/>
      <c r="M56" s="372"/>
      <c r="N56" s="372"/>
      <c r="O56" s="372"/>
      <c r="P56" s="372"/>
      <c r="Q56" s="372"/>
      <c r="R56" s="373"/>
    </row>
    <row r="57" spans="1:18" ht="20.100000000000001" customHeight="1" x14ac:dyDescent="0.2">
      <c r="A57" s="372"/>
      <c r="B57" s="372"/>
      <c r="C57" s="372"/>
      <c r="D57" s="372"/>
      <c r="E57" s="372"/>
      <c r="F57" s="372"/>
      <c r="G57" s="372"/>
      <c r="H57" s="372"/>
      <c r="I57" s="372"/>
      <c r="J57" s="372"/>
      <c r="K57" s="372"/>
      <c r="L57" s="372"/>
      <c r="M57" s="372"/>
      <c r="N57" s="372"/>
      <c r="O57" s="372"/>
      <c r="P57" s="372"/>
      <c r="Q57" s="372"/>
      <c r="R57" s="373"/>
    </row>
    <row r="58" spans="1:18" ht="20.100000000000001" customHeight="1" x14ac:dyDescent="0.2">
      <c r="A58" s="372"/>
      <c r="B58" s="372"/>
      <c r="C58" s="372"/>
      <c r="D58" s="372"/>
      <c r="E58" s="372"/>
      <c r="F58" s="372"/>
      <c r="G58" s="372"/>
      <c r="H58" s="372"/>
      <c r="I58" s="372"/>
      <c r="J58" s="372"/>
      <c r="K58" s="372"/>
      <c r="L58" s="372"/>
      <c r="M58" s="372"/>
      <c r="N58" s="372"/>
      <c r="O58" s="372"/>
      <c r="P58" s="372"/>
      <c r="Q58" s="372"/>
      <c r="R58" s="373"/>
    </row>
    <row r="59" spans="1:18" ht="20.100000000000001" customHeight="1" x14ac:dyDescent="0.2">
      <c r="A59" s="372"/>
      <c r="B59" s="372"/>
      <c r="C59" s="372"/>
      <c r="D59" s="372"/>
      <c r="E59" s="372"/>
      <c r="F59" s="372"/>
      <c r="G59" s="372"/>
      <c r="H59" s="372"/>
      <c r="I59" s="372"/>
      <c r="J59" s="372"/>
      <c r="K59" s="372"/>
      <c r="L59" s="372"/>
      <c r="M59" s="372"/>
      <c r="N59" s="372"/>
      <c r="O59" s="372"/>
      <c r="P59" s="372"/>
      <c r="Q59" s="372"/>
      <c r="R59" s="373"/>
    </row>
    <row r="60" spans="1:18" ht="20.100000000000001" customHeight="1" x14ac:dyDescent="0.2">
      <c r="A60" s="372"/>
      <c r="B60" s="372"/>
      <c r="C60" s="372"/>
      <c r="D60" s="372"/>
      <c r="E60" s="372"/>
      <c r="F60" s="372"/>
      <c r="G60" s="372"/>
      <c r="H60" s="372"/>
      <c r="I60" s="372"/>
      <c r="J60" s="372"/>
      <c r="K60" s="372"/>
      <c r="L60" s="372"/>
      <c r="M60" s="372"/>
      <c r="N60" s="372"/>
      <c r="O60" s="372"/>
      <c r="P60" s="372"/>
      <c r="Q60" s="372"/>
      <c r="R60" s="373"/>
    </row>
    <row r="61" spans="1:18" ht="20.100000000000001" customHeight="1" x14ac:dyDescent="0.2">
      <c r="A61" s="372"/>
      <c r="B61" s="372"/>
      <c r="C61" s="372"/>
      <c r="D61" s="372"/>
      <c r="E61" s="372"/>
      <c r="F61" s="372"/>
      <c r="G61" s="372"/>
      <c r="H61" s="372"/>
      <c r="I61" s="372"/>
      <c r="J61" s="372"/>
      <c r="K61" s="372"/>
      <c r="L61" s="372"/>
      <c r="M61" s="372"/>
      <c r="N61" s="372"/>
      <c r="O61" s="372"/>
      <c r="P61" s="372"/>
      <c r="Q61" s="372"/>
      <c r="R61" s="373"/>
    </row>
    <row r="62" spans="1:18" ht="20.100000000000001" customHeight="1" x14ac:dyDescent="0.2">
      <c r="A62" s="372"/>
      <c r="B62" s="372"/>
      <c r="C62" s="372"/>
      <c r="D62" s="372"/>
      <c r="E62" s="372"/>
      <c r="F62" s="372"/>
      <c r="G62" s="372"/>
      <c r="H62" s="372"/>
      <c r="I62" s="372"/>
      <c r="J62" s="372"/>
      <c r="K62" s="372"/>
      <c r="L62" s="372"/>
      <c r="M62" s="372"/>
      <c r="N62" s="372"/>
      <c r="O62" s="372"/>
      <c r="P62" s="372"/>
      <c r="Q62" s="372"/>
      <c r="R62" s="373"/>
    </row>
    <row r="63" spans="1:18" ht="20.100000000000001" customHeight="1" x14ac:dyDescent="0.2">
      <c r="A63" s="372"/>
      <c r="B63" s="372"/>
      <c r="C63" s="372"/>
      <c r="D63" s="372"/>
      <c r="E63" s="372"/>
      <c r="F63" s="372"/>
      <c r="G63" s="372"/>
      <c r="H63" s="372"/>
      <c r="I63" s="372"/>
      <c r="J63" s="372"/>
      <c r="K63" s="372"/>
      <c r="L63" s="372"/>
      <c r="M63" s="372"/>
      <c r="N63" s="372"/>
      <c r="O63" s="372"/>
      <c r="P63" s="372"/>
      <c r="Q63" s="372"/>
      <c r="R63" s="373"/>
    </row>
    <row r="64" spans="1:18" ht="20.100000000000001" customHeight="1" x14ac:dyDescent="0.2">
      <c r="A64" s="372"/>
      <c r="B64" s="372"/>
      <c r="C64" s="372"/>
      <c r="D64" s="372"/>
      <c r="E64" s="372"/>
      <c r="F64" s="372"/>
      <c r="G64" s="372"/>
      <c r="H64" s="372"/>
      <c r="I64" s="372"/>
      <c r="J64" s="372"/>
      <c r="K64" s="372"/>
      <c r="L64" s="372"/>
      <c r="M64" s="372"/>
      <c r="N64" s="372"/>
      <c r="O64" s="372"/>
      <c r="P64" s="372"/>
      <c r="Q64" s="372"/>
      <c r="R64" s="373"/>
    </row>
    <row r="65" spans="1:18" ht="20.100000000000001" customHeight="1" x14ac:dyDescent="0.2">
      <c r="A65" s="372"/>
      <c r="B65" s="372"/>
      <c r="C65" s="372"/>
      <c r="D65" s="372"/>
      <c r="E65" s="372"/>
      <c r="F65" s="372"/>
      <c r="G65" s="372"/>
      <c r="H65" s="372"/>
      <c r="I65" s="372"/>
      <c r="J65" s="372"/>
      <c r="K65" s="372"/>
      <c r="L65" s="372"/>
      <c r="M65" s="372"/>
      <c r="N65" s="372"/>
      <c r="O65" s="372"/>
      <c r="P65" s="372"/>
      <c r="Q65" s="372"/>
      <c r="R65" s="373"/>
    </row>
    <row r="66" spans="1:18" ht="20.100000000000001" customHeight="1" x14ac:dyDescent="0.2">
      <c r="A66" s="372"/>
      <c r="B66" s="372"/>
      <c r="C66" s="372"/>
      <c r="D66" s="372"/>
      <c r="E66" s="372"/>
      <c r="F66" s="372"/>
      <c r="G66" s="372"/>
      <c r="H66" s="372"/>
      <c r="I66" s="372"/>
      <c r="J66" s="372"/>
      <c r="K66" s="372"/>
      <c r="L66" s="372"/>
      <c r="M66" s="372"/>
      <c r="N66" s="372"/>
      <c r="O66" s="372"/>
      <c r="P66" s="372"/>
      <c r="Q66" s="372"/>
      <c r="R66" s="373"/>
    </row>
    <row r="67" spans="1:18" ht="20.100000000000001" customHeight="1" x14ac:dyDescent="0.2">
      <c r="A67" s="372"/>
      <c r="B67" s="372"/>
      <c r="C67" s="372"/>
      <c r="D67" s="372"/>
      <c r="E67" s="372"/>
      <c r="F67" s="372"/>
      <c r="G67" s="372"/>
      <c r="H67" s="372"/>
      <c r="I67" s="372"/>
      <c r="J67" s="372"/>
      <c r="K67" s="372"/>
      <c r="L67" s="372"/>
      <c r="M67" s="372"/>
      <c r="N67" s="372"/>
      <c r="O67" s="372"/>
      <c r="P67" s="372"/>
      <c r="Q67" s="372"/>
      <c r="R67" s="373"/>
    </row>
    <row r="68" spans="1:18" ht="20.100000000000001" customHeight="1" x14ac:dyDescent="0.2">
      <c r="A68" s="372"/>
      <c r="B68" s="372"/>
      <c r="C68" s="372"/>
      <c r="D68" s="372"/>
      <c r="E68" s="372"/>
      <c r="F68" s="372"/>
      <c r="G68" s="372"/>
      <c r="H68" s="372"/>
      <c r="I68" s="372"/>
      <c r="J68" s="372"/>
      <c r="K68" s="372"/>
      <c r="L68" s="372"/>
      <c r="M68" s="372"/>
      <c r="N68" s="372"/>
      <c r="O68" s="372"/>
      <c r="P68" s="372"/>
      <c r="Q68" s="372"/>
      <c r="R68" s="373"/>
    </row>
    <row r="69" spans="1:18" ht="20.100000000000001" customHeight="1" x14ac:dyDescent="0.2">
      <c r="A69" s="372"/>
      <c r="B69" s="372"/>
      <c r="C69" s="372"/>
      <c r="D69" s="372"/>
      <c r="E69" s="372"/>
      <c r="F69" s="372"/>
      <c r="G69" s="372"/>
      <c r="H69" s="372"/>
      <c r="I69" s="372"/>
      <c r="J69" s="372"/>
      <c r="K69" s="372"/>
      <c r="L69" s="372"/>
      <c r="M69" s="372"/>
      <c r="N69" s="372"/>
      <c r="O69" s="372"/>
      <c r="P69" s="372"/>
      <c r="Q69" s="372"/>
      <c r="R69" s="373"/>
    </row>
    <row r="70" spans="1:18" ht="20.100000000000001" customHeight="1" x14ac:dyDescent="0.2">
      <c r="A70" s="372"/>
      <c r="B70" s="372"/>
      <c r="C70" s="372"/>
      <c r="D70" s="372"/>
      <c r="E70" s="372"/>
      <c r="F70" s="372"/>
      <c r="G70" s="372"/>
      <c r="H70" s="372"/>
      <c r="I70" s="372"/>
      <c r="J70" s="372"/>
      <c r="K70" s="372"/>
      <c r="L70" s="372"/>
      <c r="M70" s="372"/>
      <c r="N70" s="372"/>
      <c r="O70" s="372"/>
      <c r="P70" s="372"/>
      <c r="Q70" s="372"/>
      <c r="R70" s="373"/>
    </row>
    <row r="71" spans="1:18" ht="20.100000000000001" customHeight="1" x14ac:dyDescent="0.2">
      <c r="A71" s="372"/>
      <c r="B71" s="372"/>
      <c r="C71" s="372"/>
      <c r="D71" s="372"/>
      <c r="E71" s="372"/>
      <c r="F71" s="372"/>
      <c r="G71" s="372"/>
      <c r="H71" s="372"/>
      <c r="I71" s="372"/>
      <c r="J71" s="372"/>
      <c r="K71" s="372"/>
      <c r="L71" s="372"/>
      <c r="M71" s="372"/>
      <c r="N71" s="372"/>
      <c r="O71" s="372"/>
      <c r="P71" s="372"/>
      <c r="Q71" s="372"/>
      <c r="R71" s="373"/>
    </row>
    <row r="72" spans="1:18" ht="20.100000000000001" customHeight="1" x14ac:dyDescent="0.2">
      <c r="A72" s="372"/>
      <c r="B72" s="372"/>
      <c r="C72" s="372"/>
      <c r="D72" s="372"/>
      <c r="E72" s="372"/>
      <c r="F72" s="372"/>
      <c r="G72" s="372"/>
      <c r="H72" s="372"/>
      <c r="I72" s="372"/>
      <c r="J72" s="372"/>
      <c r="K72" s="372"/>
      <c r="L72" s="372"/>
      <c r="M72" s="372"/>
      <c r="N72" s="372"/>
      <c r="O72" s="372"/>
      <c r="P72" s="372"/>
      <c r="Q72" s="372"/>
      <c r="R72" s="373"/>
    </row>
    <row r="73" spans="1:18" ht="20.100000000000001" customHeight="1" x14ac:dyDescent="0.2">
      <c r="A73" s="372"/>
      <c r="B73" s="372"/>
      <c r="C73" s="372"/>
      <c r="D73" s="372"/>
      <c r="E73" s="372"/>
      <c r="F73" s="372"/>
      <c r="G73" s="372"/>
      <c r="H73" s="372"/>
      <c r="I73" s="372"/>
      <c r="J73" s="372"/>
      <c r="K73" s="372"/>
      <c r="L73" s="372"/>
      <c r="M73" s="372"/>
      <c r="N73" s="372"/>
      <c r="O73" s="372"/>
      <c r="P73" s="372"/>
      <c r="Q73" s="372"/>
      <c r="R73" s="373"/>
    </row>
    <row r="74" spans="1:18" ht="20.100000000000001" customHeight="1" x14ac:dyDescent="0.2">
      <c r="A74" s="372"/>
      <c r="B74" s="372"/>
      <c r="C74" s="372"/>
      <c r="D74" s="372"/>
      <c r="E74" s="372"/>
      <c r="F74" s="372"/>
      <c r="G74" s="372"/>
      <c r="H74" s="372"/>
      <c r="I74" s="372"/>
      <c r="J74" s="372"/>
      <c r="K74" s="372"/>
      <c r="L74" s="372"/>
      <c r="M74" s="372"/>
      <c r="N74" s="372"/>
      <c r="O74" s="372"/>
      <c r="P74" s="372"/>
      <c r="Q74" s="372"/>
      <c r="R74" s="373"/>
    </row>
    <row r="75" spans="1:18" ht="20.100000000000001" customHeight="1" x14ac:dyDescent="0.2">
      <c r="A75" s="372"/>
      <c r="B75" s="372"/>
      <c r="C75" s="372"/>
      <c r="D75" s="372"/>
      <c r="E75" s="372"/>
      <c r="F75" s="372"/>
      <c r="G75" s="372"/>
      <c r="H75" s="372"/>
      <c r="I75" s="372"/>
      <c r="J75" s="372"/>
      <c r="K75" s="372"/>
      <c r="L75" s="372"/>
      <c r="M75" s="372"/>
      <c r="N75" s="372"/>
      <c r="O75" s="372"/>
      <c r="P75" s="372"/>
      <c r="Q75" s="372"/>
      <c r="R75" s="373"/>
    </row>
    <row r="76" spans="1:18" ht="20.100000000000001" customHeight="1" x14ac:dyDescent="0.2">
      <c r="A76" s="372"/>
      <c r="B76" s="372"/>
      <c r="C76" s="372"/>
      <c r="D76" s="372"/>
      <c r="E76" s="372"/>
      <c r="F76" s="372"/>
      <c r="G76" s="372"/>
      <c r="H76" s="372"/>
      <c r="I76" s="372"/>
      <c r="J76" s="372"/>
      <c r="K76" s="372"/>
      <c r="L76" s="372"/>
      <c r="M76" s="372"/>
      <c r="N76" s="372"/>
      <c r="O76" s="372"/>
      <c r="P76" s="372"/>
      <c r="Q76" s="372"/>
      <c r="R76" s="373"/>
    </row>
    <row r="77" spans="1:18" ht="20.100000000000001" customHeight="1" x14ac:dyDescent="0.2">
      <c r="A77" s="372"/>
      <c r="B77" s="372"/>
      <c r="C77" s="372"/>
      <c r="D77" s="372"/>
      <c r="E77" s="372"/>
      <c r="F77" s="372"/>
      <c r="G77" s="372"/>
      <c r="H77" s="372"/>
      <c r="I77" s="372"/>
      <c r="J77" s="372"/>
      <c r="K77" s="372"/>
      <c r="L77" s="372"/>
      <c r="M77" s="372"/>
      <c r="N77" s="372"/>
      <c r="O77" s="372"/>
      <c r="P77" s="372"/>
      <c r="Q77" s="372"/>
      <c r="R77" s="373"/>
    </row>
    <row r="78" spans="1:18" ht="20.100000000000001" customHeight="1" x14ac:dyDescent="0.2">
      <c r="A78" s="372"/>
      <c r="B78" s="372"/>
      <c r="C78" s="372"/>
      <c r="D78" s="372"/>
      <c r="E78" s="372"/>
      <c r="F78" s="372"/>
      <c r="G78" s="372"/>
      <c r="H78" s="372"/>
      <c r="I78" s="372"/>
      <c r="J78" s="372"/>
      <c r="K78" s="372"/>
      <c r="L78" s="372"/>
      <c r="M78" s="372"/>
      <c r="N78" s="372"/>
      <c r="O78" s="372"/>
      <c r="P78" s="372"/>
      <c r="Q78" s="372"/>
      <c r="R78" s="373"/>
    </row>
    <row r="79" spans="1:18" ht="20.100000000000001" customHeight="1" x14ac:dyDescent="0.2">
      <c r="A79" s="372"/>
      <c r="B79" s="372"/>
      <c r="C79" s="372"/>
      <c r="D79" s="372"/>
      <c r="E79" s="372"/>
      <c r="F79" s="372"/>
      <c r="G79" s="372"/>
      <c r="H79" s="372"/>
      <c r="I79" s="372"/>
      <c r="J79" s="372"/>
      <c r="K79" s="372"/>
      <c r="L79" s="372"/>
      <c r="M79" s="372"/>
      <c r="N79" s="372"/>
      <c r="O79" s="372"/>
      <c r="P79" s="372"/>
      <c r="Q79" s="372"/>
      <c r="R79" s="373"/>
    </row>
    <row r="80" spans="1:18" ht="20.100000000000001" customHeight="1" x14ac:dyDescent="0.2">
      <c r="A80" s="372"/>
      <c r="B80" s="372"/>
      <c r="C80" s="372"/>
      <c r="D80" s="372"/>
      <c r="E80" s="372"/>
      <c r="F80" s="372"/>
      <c r="G80" s="372"/>
      <c r="H80" s="372"/>
      <c r="I80" s="372"/>
      <c r="J80" s="372"/>
      <c r="K80" s="372"/>
      <c r="L80" s="372"/>
      <c r="M80" s="372"/>
      <c r="N80" s="372"/>
      <c r="O80" s="372"/>
      <c r="P80" s="372"/>
      <c r="Q80" s="372"/>
      <c r="R80" s="373"/>
    </row>
    <row r="81" spans="1:18" ht="20.100000000000001" customHeight="1" x14ac:dyDescent="0.2">
      <c r="A81" s="372"/>
      <c r="B81" s="372"/>
      <c r="C81" s="372"/>
      <c r="D81" s="372"/>
      <c r="E81" s="372"/>
      <c r="F81" s="372"/>
      <c r="G81" s="372"/>
      <c r="H81" s="372"/>
      <c r="I81" s="372"/>
      <c r="J81" s="372"/>
      <c r="K81" s="372"/>
      <c r="L81" s="372"/>
      <c r="M81" s="372"/>
      <c r="N81" s="372"/>
      <c r="O81" s="372"/>
      <c r="P81" s="372"/>
      <c r="Q81" s="372"/>
      <c r="R81" s="373"/>
    </row>
    <row r="82" spans="1:18" ht="20.100000000000001" customHeight="1" x14ac:dyDescent="0.2">
      <c r="A82" s="372"/>
      <c r="B82" s="372"/>
      <c r="C82" s="372"/>
      <c r="D82" s="372"/>
      <c r="E82" s="372"/>
      <c r="F82" s="372"/>
      <c r="G82" s="372"/>
      <c r="H82" s="372"/>
      <c r="I82" s="372"/>
      <c r="J82" s="372"/>
      <c r="K82" s="372"/>
      <c r="L82" s="372"/>
      <c r="M82" s="372"/>
      <c r="N82" s="372"/>
      <c r="O82" s="372"/>
      <c r="P82" s="372"/>
      <c r="Q82" s="372"/>
      <c r="R82" s="373"/>
    </row>
    <row r="83" spans="1:18" ht="20.100000000000001" customHeight="1" x14ac:dyDescent="0.2">
      <c r="A83" s="372"/>
      <c r="B83" s="372"/>
      <c r="C83" s="372"/>
      <c r="D83" s="372"/>
      <c r="E83" s="372"/>
      <c r="F83" s="372"/>
      <c r="G83" s="372"/>
      <c r="H83" s="372"/>
      <c r="I83" s="372"/>
      <c r="J83" s="372"/>
      <c r="K83" s="372"/>
      <c r="L83" s="372"/>
      <c r="M83" s="372"/>
      <c r="N83" s="372"/>
      <c r="O83" s="372"/>
      <c r="P83" s="372"/>
      <c r="Q83" s="372"/>
      <c r="R83" s="373"/>
    </row>
    <row r="84" spans="1:18" ht="20.100000000000001" customHeight="1" x14ac:dyDescent="0.2">
      <c r="A84" s="372"/>
      <c r="B84" s="372"/>
      <c r="C84" s="372"/>
      <c r="D84" s="372"/>
      <c r="E84" s="372"/>
      <c r="F84" s="372"/>
      <c r="G84" s="372"/>
      <c r="H84" s="372"/>
      <c r="I84" s="372"/>
      <c r="J84" s="372"/>
      <c r="K84" s="372"/>
      <c r="L84" s="372"/>
      <c r="M84" s="372"/>
      <c r="N84" s="372"/>
      <c r="O84" s="372"/>
      <c r="P84" s="372"/>
      <c r="Q84" s="372"/>
      <c r="R84" s="373"/>
    </row>
    <row r="85" spans="1:18" ht="20.100000000000001" customHeight="1" x14ac:dyDescent="0.2">
      <c r="A85" s="372"/>
      <c r="B85" s="372"/>
      <c r="C85" s="372"/>
      <c r="D85" s="372"/>
      <c r="E85" s="372"/>
      <c r="F85" s="372"/>
      <c r="G85" s="372"/>
      <c r="H85" s="372"/>
      <c r="I85" s="372"/>
      <c r="J85" s="372"/>
      <c r="K85" s="372"/>
      <c r="L85" s="372"/>
      <c r="M85" s="372"/>
      <c r="N85" s="372"/>
      <c r="O85" s="372"/>
      <c r="P85" s="372"/>
      <c r="Q85" s="372"/>
      <c r="R85" s="373"/>
    </row>
    <row r="86" spans="1:18" ht="20.100000000000001" customHeight="1" x14ac:dyDescent="0.2">
      <c r="A86" s="372"/>
      <c r="B86" s="372"/>
      <c r="C86" s="372"/>
      <c r="D86" s="372"/>
      <c r="E86" s="372"/>
      <c r="F86" s="372"/>
      <c r="G86" s="372"/>
      <c r="H86" s="372"/>
      <c r="I86" s="372"/>
      <c r="J86" s="372"/>
      <c r="K86" s="372"/>
      <c r="L86" s="372"/>
      <c r="M86" s="372"/>
      <c r="N86" s="372"/>
      <c r="O86" s="372"/>
      <c r="P86" s="372"/>
      <c r="Q86" s="372"/>
      <c r="R86" s="373"/>
    </row>
    <row r="87" spans="1:18" ht="20.100000000000001" customHeight="1" x14ac:dyDescent="0.2">
      <c r="A87" s="372"/>
      <c r="B87" s="372"/>
      <c r="C87" s="372"/>
      <c r="D87" s="372"/>
      <c r="E87" s="372"/>
      <c r="F87" s="372"/>
      <c r="G87" s="372"/>
      <c r="H87" s="372"/>
      <c r="I87" s="372"/>
      <c r="J87" s="372"/>
      <c r="K87" s="372"/>
      <c r="L87" s="372"/>
      <c r="M87" s="372"/>
      <c r="N87" s="372"/>
      <c r="O87" s="372"/>
      <c r="P87" s="372"/>
      <c r="Q87" s="372"/>
      <c r="R87" s="373"/>
    </row>
    <row r="88" spans="1:18" ht="20.100000000000001" customHeight="1" x14ac:dyDescent="0.2">
      <c r="A88" s="372"/>
      <c r="B88" s="372"/>
      <c r="C88" s="372"/>
      <c r="D88" s="372"/>
      <c r="E88" s="372"/>
      <c r="F88" s="372"/>
      <c r="G88" s="372"/>
      <c r="H88" s="372"/>
      <c r="I88" s="372"/>
      <c r="J88" s="372"/>
      <c r="K88" s="372"/>
      <c r="L88" s="372"/>
      <c r="M88" s="372"/>
      <c r="N88" s="372"/>
      <c r="O88" s="372"/>
      <c r="P88" s="372"/>
      <c r="Q88" s="372"/>
      <c r="R88" s="373"/>
    </row>
    <row r="89" spans="1:18" ht="20.100000000000001" customHeight="1" x14ac:dyDescent="0.2">
      <c r="A89" s="372"/>
      <c r="B89" s="372"/>
      <c r="C89" s="372"/>
      <c r="D89" s="372"/>
      <c r="E89" s="372"/>
      <c r="F89" s="372"/>
      <c r="G89" s="372"/>
      <c r="H89" s="372"/>
      <c r="I89" s="372"/>
      <c r="J89" s="372"/>
      <c r="K89" s="372"/>
      <c r="L89" s="372"/>
      <c r="M89" s="372"/>
      <c r="N89" s="372"/>
      <c r="O89" s="372"/>
      <c r="P89" s="372"/>
      <c r="Q89" s="372"/>
      <c r="R89" s="373"/>
    </row>
    <row r="90" spans="1:18" ht="20.100000000000001" customHeight="1" x14ac:dyDescent="0.2">
      <c r="A90" s="372"/>
      <c r="B90" s="372"/>
      <c r="C90" s="372"/>
      <c r="D90" s="372"/>
      <c r="E90" s="372"/>
      <c r="F90" s="372"/>
      <c r="G90" s="372"/>
      <c r="H90" s="372"/>
      <c r="I90" s="372"/>
      <c r="J90" s="372"/>
      <c r="K90" s="372"/>
      <c r="L90" s="372"/>
      <c r="M90" s="372"/>
      <c r="N90" s="372"/>
      <c r="O90" s="372"/>
      <c r="P90" s="372"/>
      <c r="Q90" s="372"/>
      <c r="R90" s="373"/>
    </row>
    <row r="91" spans="1:18" ht="20.100000000000001" customHeight="1" x14ac:dyDescent="0.2">
      <c r="A91" s="372"/>
      <c r="B91" s="372"/>
      <c r="C91" s="372"/>
      <c r="D91" s="372"/>
      <c r="E91" s="372"/>
      <c r="F91" s="372"/>
      <c r="G91" s="372"/>
      <c r="H91" s="372"/>
      <c r="I91" s="372"/>
      <c r="J91" s="372"/>
      <c r="K91" s="372"/>
      <c r="L91" s="372"/>
      <c r="M91" s="372"/>
      <c r="N91" s="372"/>
      <c r="O91" s="372"/>
      <c r="P91" s="372"/>
      <c r="Q91" s="372"/>
      <c r="R91" s="373"/>
    </row>
    <row r="92" spans="1:18" ht="20.100000000000001" customHeight="1" x14ac:dyDescent="0.2">
      <c r="A92" s="372"/>
      <c r="B92" s="372"/>
      <c r="C92" s="372"/>
      <c r="D92" s="372"/>
      <c r="E92" s="372"/>
      <c r="F92" s="372"/>
      <c r="G92" s="372"/>
      <c r="H92" s="372"/>
      <c r="I92" s="372"/>
      <c r="J92" s="372"/>
      <c r="K92" s="372"/>
      <c r="L92" s="372"/>
      <c r="M92" s="372"/>
      <c r="N92" s="372"/>
      <c r="O92" s="372"/>
      <c r="P92" s="372"/>
      <c r="Q92" s="372"/>
      <c r="R92" s="373"/>
    </row>
    <row r="93" spans="1:18" ht="20.100000000000001" customHeight="1" x14ac:dyDescent="0.2">
      <c r="A93" s="372"/>
      <c r="B93" s="372"/>
      <c r="C93" s="372"/>
      <c r="D93" s="372"/>
      <c r="E93" s="372"/>
      <c r="F93" s="372"/>
      <c r="G93" s="372"/>
      <c r="H93" s="372"/>
      <c r="I93" s="372"/>
      <c r="J93" s="372"/>
      <c r="K93" s="372"/>
      <c r="L93" s="372"/>
      <c r="M93" s="372"/>
      <c r="N93" s="372"/>
      <c r="O93" s="372"/>
      <c r="P93" s="372"/>
      <c r="Q93" s="372"/>
      <c r="R93" s="373"/>
    </row>
    <row r="94" spans="1:18" ht="20.100000000000001" customHeight="1" x14ac:dyDescent="0.2">
      <c r="A94" s="372"/>
      <c r="B94" s="372"/>
      <c r="C94" s="372"/>
      <c r="D94" s="372"/>
      <c r="E94" s="372"/>
      <c r="F94" s="372"/>
      <c r="G94" s="372"/>
      <c r="H94" s="372"/>
      <c r="I94" s="372"/>
      <c r="J94" s="372"/>
      <c r="K94" s="372"/>
      <c r="L94" s="372"/>
      <c r="M94" s="372"/>
      <c r="N94" s="372"/>
      <c r="O94" s="372"/>
      <c r="P94" s="372"/>
      <c r="Q94" s="372"/>
      <c r="R94" s="373"/>
    </row>
    <row r="95" spans="1:18" ht="20.100000000000001" customHeight="1" x14ac:dyDescent="0.2">
      <c r="A95" s="372"/>
      <c r="B95" s="372"/>
      <c r="C95" s="372"/>
      <c r="D95" s="372"/>
      <c r="E95" s="372"/>
      <c r="F95" s="372"/>
      <c r="G95" s="372"/>
      <c r="H95" s="372"/>
      <c r="I95" s="372"/>
      <c r="J95" s="372"/>
      <c r="K95" s="372"/>
      <c r="L95" s="372"/>
      <c r="M95" s="372"/>
      <c r="N95" s="372"/>
      <c r="O95" s="372"/>
      <c r="P95" s="372"/>
      <c r="Q95" s="372"/>
      <c r="R95" s="373"/>
    </row>
    <row r="96" spans="1:18" ht="20.100000000000001" customHeight="1" x14ac:dyDescent="0.2">
      <c r="A96" s="372"/>
      <c r="B96" s="372"/>
      <c r="C96" s="372"/>
      <c r="D96" s="372"/>
      <c r="E96" s="372"/>
      <c r="F96" s="372"/>
      <c r="G96" s="372"/>
      <c r="H96" s="372"/>
      <c r="I96" s="372"/>
      <c r="J96" s="372"/>
      <c r="K96" s="372"/>
      <c r="L96" s="372"/>
      <c r="M96" s="372"/>
      <c r="N96" s="372"/>
      <c r="O96" s="372"/>
      <c r="P96" s="372"/>
      <c r="Q96" s="372"/>
      <c r="R96" s="373"/>
    </row>
    <row r="97" spans="1:18" ht="20.100000000000001" customHeight="1" x14ac:dyDescent="0.2">
      <c r="A97" s="60"/>
      <c r="B97" s="60"/>
      <c r="C97" s="60"/>
      <c r="D97" s="60"/>
      <c r="E97" s="60"/>
      <c r="F97" s="60"/>
      <c r="G97" s="60"/>
      <c r="H97" s="60"/>
      <c r="I97" s="60"/>
      <c r="J97" s="60"/>
      <c r="K97" s="60"/>
      <c r="L97" s="60"/>
      <c r="M97" s="60"/>
      <c r="N97" s="60"/>
      <c r="O97" s="60"/>
      <c r="P97" s="60"/>
      <c r="Q97" s="60"/>
      <c r="R97" s="61"/>
    </row>
    <row r="98" spans="1:18" ht="20.100000000000001" customHeight="1" x14ac:dyDescent="0.2">
      <c r="A98" s="60"/>
      <c r="B98" s="60"/>
      <c r="C98" s="60"/>
      <c r="D98" s="60"/>
      <c r="E98" s="60"/>
      <c r="F98" s="60"/>
      <c r="G98" s="60"/>
      <c r="H98" s="60"/>
      <c r="I98" s="60"/>
      <c r="J98" s="60"/>
      <c r="K98" s="60"/>
      <c r="L98" s="60"/>
      <c r="M98" s="60"/>
      <c r="N98" s="60"/>
      <c r="O98" s="60"/>
      <c r="P98" s="60"/>
      <c r="Q98" s="60"/>
      <c r="R98" s="61"/>
    </row>
    <row r="99" spans="1:18" ht="20.100000000000001" customHeight="1" x14ac:dyDescent="0.2">
      <c r="A99" s="60"/>
      <c r="B99" s="60"/>
      <c r="C99" s="60"/>
      <c r="D99" s="60"/>
      <c r="E99" s="60"/>
      <c r="F99" s="60"/>
      <c r="G99" s="60"/>
      <c r="H99" s="60"/>
      <c r="I99" s="60"/>
      <c r="J99" s="60"/>
      <c r="K99" s="60"/>
      <c r="L99" s="60"/>
      <c r="M99" s="60"/>
      <c r="N99" s="60"/>
      <c r="O99" s="60"/>
      <c r="P99" s="60"/>
      <c r="Q99" s="60"/>
      <c r="R99" s="61"/>
    </row>
    <row r="100" spans="1:18" ht="20.100000000000001" customHeight="1" x14ac:dyDescent="0.2">
      <c r="A100" s="60"/>
      <c r="B100" s="60"/>
      <c r="C100" s="60"/>
      <c r="D100" s="60"/>
      <c r="E100" s="60"/>
      <c r="F100" s="60"/>
      <c r="G100" s="60"/>
      <c r="H100" s="60"/>
      <c r="I100" s="60"/>
      <c r="J100" s="60"/>
      <c r="K100" s="60"/>
      <c r="L100" s="60"/>
      <c r="M100" s="60"/>
      <c r="N100" s="60"/>
      <c r="O100" s="60"/>
      <c r="P100" s="60"/>
      <c r="Q100" s="60"/>
      <c r="R100" s="61"/>
    </row>
    <row r="101" spans="1:18" ht="20.100000000000001" customHeight="1" x14ac:dyDescent="0.2">
      <c r="A101" s="60"/>
      <c r="B101" s="60"/>
      <c r="C101" s="60"/>
      <c r="D101" s="60"/>
      <c r="E101" s="60"/>
      <c r="F101" s="60"/>
      <c r="G101" s="60"/>
      <c r="H101" s="60"/>
      <c r="I101" s="60"/>
      <c r="J101" s="60"/>
      <c r="K101" s="60"/>
      <c r="L101" s="60"/>
      <c r="M101" s="60"/>
      <c r="N101" s="60"/>
      <c r="O101" s="60"/>
      <c r="P101" s="60"/>
      <c r="Q101" s="60"/>
      <c r="R101" s="61"/>
    </row>
    <row r="102" spans="1:18" ht="20.100000000000001" customHeight="1" x14ac:dyDescent="0.2">
      <c r="A102" s="60"/>
      <c r="B102" s="60"/>
      <c r="C102" s="60"/>
      <c r="D102" s="60"/>
      <c r="E102" s="60"/>
      <c r="F102" s="60"/>
      <c r="G102" s="60"/>
      <c r="H102" s="60"/>
      <c r="I102" s="60"/>
      <c r="J102" s="60"/>
      <c r="K102" s="60"/>
      <c r="L102" s="60"/>
      <c r="M102" s="60"/>
      <c r="N102" s="60"/>
      <c r="O102" s="60"/>
      <c r="P102" s="60"/>
      <c r="Q102" s="60"/>
      <c r="R102" s="61"/>
    </row>
    <row r="103" spans="1:18" ht="20.100000000000001" customHeight="1" x14ac:dyDescent="0.2">
      <c r="A103" s="60"/>
      <c r="B103" s="60"/>
      <c r="C103" s="60"/>
      <c r="D103" s="60"/>
      <c r="E103" s="60"/>
      <c r="F103" s="60"/>
      <c r="G103" s="60"/>
      <c r="H103" s="60"/>
      <c r="I103" s="60"/>
      <c r="J103" s="60"/>
      <c r="K103" s="60"/>
      <c r="L103" s="60"/>
      <c r="M103" s="60"/>
      <c r="N103" s="60"/>
      <c r="O103" s="60"/>
      <c r="P103" s="60"/>
      <c r="Q103" s="60"/>
      <c r="R103" s="61"/>
    </row>
    <row r="104" spans="1:18" ht="20.100000000000001" customHeight="1" x14ac:dyDescent="0.2">
      <c r="A104" s="60"/>
      <c r="B104" s="60"/>
      <c r="C104" s="60"/>
      <c r="D104" s="60"/>
      <c r="E104" s="60"/>
      <c r="F104" s="60"/>
      <c r="G104" s="60"/>
      <c r="H104" s="60"/>
      <c r="I104" s="60"/>
      <c r="J104" s="60"/>
      <c r="K104" s="60"/>
      <c r="L104" s="60"/>
      <c r="M104" s="60"/>
      <c r="N104" s="60"/>
      <c r="O104" s="60"/>
      <c r="P104" s="60"/>
      <c r="Q104" s="60"/>
      <c r="R104" s="61"/>
    </row>
    <row r="105" spans="1:18" ht="20.100000000000001" customHeight="1" x14ac:dyDescent="0.2">
      <c r="A105" s="60"/>
      <c r="B105" s="60"/>
      <c r="C105" s="60"/>
      <c r="D105" s="60"/>
      <c r="E105" s="60"/>
      <c r="F105" s="60"/>
      <c r="G105" s="60"/>
      <c r="H105" s="60"/>
      <c r="I105" s="60"/>
      <c r="J105" s="60"/>
      <c r="K105" s="60"/>
      <c r="L105" s="60"/>
      <c r="M105" s="60"/>
      <c r="N105" s="60"/>
      <c r="O105" s="60"/>
      <c r="P105" s="60"/>
      <c r="Q105" s="60"/>
      <c r="R105" s="61"/>
    </row>
    <row r="106" spans="1:18" ht="20.100000000000001" customHeight="1" x14ac:dyDescent="0.2">
      <c r="A106" s="60"/>
      <c r="B106" s="60"/>
      <c r="C106" s="60"/>
      <c r="D106" s="60"/>
      <c r="E106" s="60"/>
      <c r="F106" s="60"/>
      <c r="G106" s="60"/>
      <c r="H106" s="60"/>
      <c r="I106" s="60"/>
      <c r="J106" s="60"/>
      <c r="K106" s="60"/>
      <c r="L106" s="60"/>
      <c r="M106" s="60"/>
      <c r="N106" s="60"/>
      <c r="O106" s="60"/>
      <c r="P106" s="60"/>
      <c r="Q106" s="60"/>
      <c r="R106" s="61"/>
    </row>
    <row r="107" spans="1:18" ht="20.100000000000001" customHeight="1" x14ac:dyDescent="0.2">
      <c r="A107" s="60"/>
      <c r="B107" s="60"/>
      <c r="C107" s="60"/>
      <c r="D107" s="60"/>
      <c r="E107" s="60"/>
      <c r="F107" s="60"/>
      <c r="G107" s="60"/>
      <c r="H107" s="60"/>
      <c r="I107" s="60"/>
      <c r="J107" s="60"/>
      <c r="K107" s="60"/>
      <c r="L107" s="60"/>
      <c r="M107" s="60"/>
      <c r="N107" s="60"/>
      <c r="O107" s="60"/>
      <c r="P107" s="60"/>
      <c r="Q107" s="60"/>
      <c r="R107" s="61"/>
    </row>
    <row r="108" spans="1:18" ht="20.100000000000001" customHeight="1" x14ac:dyDescent="0.2">
      <c r="A108" s="60"/>
      <c r="B108" s="60"/>
      <c r="C108" s="60"/>
      <c r="D108" s="60"/>
      <c r="E108" s="60"/>
      <c r="F108" s="60"/>
      <c r="G108" s="60"/>
      <c r="H108" s="60"/>
      <c r="I108" s="60"/>
      <c r="J108" s="60"/>
      <c r="K108" s="60"/>
      <c r="L108" s="60"/>
      <c r="M108" s="60"/>
      <c r="N108" s="60"/>
      <c r="O108" s="60"/>
      <c r="P108" s="60"/>
      <c r="Q108" s="60"/>
      <c r="R108" s="61"/>
    </row>
    <row r="109" spans="1:18" ht="20.100000000000001" customHeight="1" x14ac:dyDescent="0.2">
      <c r="A109" s="60"/>
      <c r="B109" s="60"/>
      <c r="C109" s="60"/>
      <c r="D109" s="60"/>
      <c r="E109" s="60"/>
      <c r="F109" s="60"/>
      <c r="G109" s="60"/>
      <c r="H109" s="60"/>
      <c r="I109" s="60"/>
      <c r="J109" s="60"/>
      <c r="K109" s="60"/>
      <c r="L109" s="60"/>
      <c r="M109" s="60"/>
      <c r="N109" s="60"/>
      <c r="O109" s="60"/>
      <c r="P109" s="60"/>
      <c r="Q109" s="60"/>
      <c r="R109" s="61"/>
    </row>
    <row r="110" spans="1:18" ht="20.100000000000001" customHeight="1" x14ac:dyDescent="0.2">
      <c r="A110" s="60"/>
      <c r="B110" s="60"/>
      <c r="C110" s="60"/>
      <c r="D110" s="60"/>
      <c r="E110" s="60"/>
      <c r="F110" s="60"/>
      <c r="G110" s="60"/>
      <c r="H110" s="60"/>
      <c r="I110" s="60"/>
      <c r="J110" s="60"/>
      <c r="K110" s="60"/>
      <c r="L110" s="60"/>
      <c r="M110" s="60"/>
      <c r="N110" s="60"/>
      <c r="O110" s="60"/>
      <c r="P110" s="60"/>
      <c r="Q110" s="60"/>
      <c r="R110" s="61"/>
    </row>
    <row r="111" spans="1:18" ht="20.100000000000001" customHeight="1" x14ac:dyDescent="0.2">
      <c r="A111" s="60"/>
      <c r="B111" s="60"/>
      <c r="C111" s="60"/>
      <c r="D111" s="60"/>
      <c r="E111" s="60"/>
      <c r="F111" s="60"/>
      <c r="G111" s="60"/>
      <c r="H111" s="60"/>
      <c r="I111" s="60"/>
      <c r="J111" s="60"/>
      <c r="K111" s="60"/>
      <c r="L111" s="60"/>
      <c r="M111" s="60"/>
      <c r="N111" s="60"/>
      <c r="O111" s="60"/>
      <c r="P111" s="60"/>
      <c r="Q111" s="60"/>
      <c r="R111" s="61"/>
    </row>
    <row r="112" spans="1:18" ht="20.100000000000001" customHeight="1" x14ac:dyDescent="0.2">
      <c r="A112" s="60"/>
      <c r="B112" s="60"/>
      <c r="C112" s="60"/>
      <c r="D112" s="60"/>
      <c r="E112" s="60"/>
      <c r="F112" s="60"/>
      <c r="G112" s="60"/>
      <c r="H112" s="60"/>
      <c r="I112" s="60"/>
      <c r="J112" s="60"/>
      <c r="K112" s="60"/>
      <c r="L112" s="60"/>
      <c r="M112" s="60"/>
      <c r="N112" s="60"/>
      <c r="O112" s="60"/>
      <c r="P112" s="60"/>
      <c r="Q112" s="60"/>
      <c r="R112" s="61"/>
    </row>
    <row r="113" spans="1:18" ht="20.100000000000001" customHeight="1" x14ac:dyDescent="0.2">
      <c r="A113" s="60"/>
      <c r="B113" s="60"/>
      <c r="C113" s="60"/>
      <c r="D113" s="60"/>
      <c r="E113" s="60"/>
      <c r="F113" s="60"/>
      <c r="G113" s="60"/>
      <c r="H113" s="60"/>
      <c r="I113" s="60"/>
      <c r="J113" s="60"/>
      <c r="K113" s="60"/>
      <c r="L113" s="60"/>
      <c r="M113" s="60"/>
      <c r="N113" s="60"/>
      <c r="O113" s="60"/>
      <c r="P113" s="60"/>
      <c r="Q113" s="60"/>
      <c r="R113" s="61"/>
    </row>
    <row r="114" spans="1:18" ht="20.100000000000001" customHeight="1" x14ac:dyDescent="0.2">
      <c r="A114" s="60"/>
      <c r="B114" s="60"/>
      <c r="C114" s="60"/>
      <c r="D114" s="60"/>
      <c r="E114" s="60"/>
      <c r="F114" s="60"/>
      <c r="G114" s="60"/>
      <c r="H114" s="60"/>
      <c r="I114" s="60"/>
      <c r="J114" s="60"/>
      <c r="K114" s="60"/>
      <c r="L114" s="60"/>
      <c r="M114" s="60"/>
      <c r="N114" s="60"/>
      <c r="O114" s="60"/>
      <c r="P114" s="60"/>
      <c r="Q114" s="60"/>
      <c r="R114" s="61"/>
    </row>
    <row r="115" spans="1:18" ht="20.100000000000001" customHeight="1" x14ac:dyDescent="0.2">
      <c r="A115" s="60"/>
      <c r="B115" s="60"/>
      <c r="C115" s="60"/>
      <c r="D115" s="60"/>
      <c r="E115" s="60"/>
      <c r="F115" s="60"/>
      <c r="G115" s="60"/>
      <c r="H115" s="60"/>
      <c r="I115" s="60"/>
      <c r="J115" s="60"/>
      <c r="K115" s="60"/>
      <c r="L115" s="60"/>
      <c r="M115" s="60"/>
      <c r="N115" s="60"/>
      <c r="O115" s="60"/>
      <c r="P115" s="60"/>
      <c r="Q115" s="60"/>
      <c r="R115" s="61"/>
    </row>
    <row r="116" spans="1:18" ht="20.100000000000001" customHeight="1" x14ac:dyDescent="0.2">
      <c r="A116" s="60"/>
      <c r="B116" s="60"/>
      <c r="C116" s="60"/>
      <c r="D116" s="60"/>
      <c r="E116" s="60"/>
      <c r="F116" s="60"/>
      <c r="G116" s="60"/>
      <c r="H116" s="60"/>
      <c r="I116" s="60"/>
      <c r="J116" s="60"/>
      <c r="K116" s="60"/>
      <c r="L116" s="60"/>
      <c r="M116" s="60"/>
      <c r="N116" s="60"/>
      <c r="O116" s="60"/>
      <c r="P116" s="60"/>
      <c r="Q116" s="60"/>
      <c r="R116" s="61"/>
    </row>
    <row r="117" spans="1:18" ht="20.100000000000001" customHeight="1" x14ac:dyDescent="0.2">
      <c r="A117" s="60"/>
      <c r="B117" s="60"/>
      <c r="C117" s="60"/>
      <c r="D117" s="60"/>
      <c r="E117" s="60"/>
      <c r="F117" s="60"/>
      <c r="G117" s="60"/>
      <c r="H117" s="60"/>
      <c r="I117" s="60"/>
      <c r="J117" s="60"/>
      <c r="K117" s="60"/>
      <c r="L117" s="60"/>
      <c r="M117" s="60"/>
      <c r="N117" s="60"/>
      <c r="O117" s="60"/>
      <c r="P117" s="60"/>
      <c r="Q117" s="60"/>
      <c r="R117" s="61"/>
    </row>
    <row r="118" spans="1:18" ht="20.100000000000001" customHeight="1" x14ac:dyDescent="0.2">
      <c r="A118" s="60"/>
      <c r="B118" s="60"/>
      <c r="C118" s="60"/>
      <c r="D118" s="60"/>
      <c r="E118" s="60"/>
      <c r="F118" s="60"/>
      <c r="G118" s="60"/>
      <c r="H118" s="60"/>
      <c r="I118" s="60"/>
      <c r="J118" s="60"/>
      <c r="K118" s="60"/>
      <c r="L118" s="60"/>
      <c r="M118" s="60"/>
      <c r="N118" s="60"/>
      <c r="O118" s="60"/>
      <c r="P118" s="60"/>
      <c r="Q118" s="60"/>
      <c r="R118" s="61"/>
    </row>
    <row r="119" spans="1:18" ht="20.100000000000001" customHeight="1" x14ac:dyDescent="0.2">
      <c r="A119" s="60"/>
      <c r="B119" s="60"/>
      <c r="C119" s="60"/>
      <c r="D119" s="60"/>
      <c r="E119" s="60"/>
      <c r="F119" s="60"/>
      <c r="G119" s="60"/>
      <c r="H119" s="60"/>
      <c r="I119" s="60"/>
      <c r="J119" s="60"/>
      <c r="K119" s="60"/>
      <c r="L119" s="60"/>
      <c r="M119" s="60"/>
      <c r="N119" s="60"/>
      <c r="O119" s="60"/>
      <c r="P119" s="60"/>
      <c r="Q119" s="60"/>
      <c r="R119" s="61"/>
    </row>
    <row r="120" spans="1:18" ht="20.100000000000001" customHeight="1" x14ac:dyDescent="0.2">
      <c r="A120" s="60"/>
      <c r="B120" s="60"/>
      <c r="C120" s="60"/>
      <c r="D120" s="60"/>
      <c r="E120" s="60"/>
      <c r="F120" s="60"/>
      <c r="G120" s="60"/>
      <c r="H120" s="60"/>
      <c r="I120" s="60"/>
      <c r="J120" s="60"/>
      <c r="K120" s="60"/>
      <c r="L120" s="60"/>
      <c r="M120" s="60"/>
      <c r="N120" s="60"/>
      <c r="O120" s="60"/>
      <c r="P120" s="60"/>
      <c r="Q120" s="60"/>
      <c r="R120" s="61"/>
    </row>
    <row r="121" spans="1:18" ht="20.100000000000001" customHeight="1" x14ac:dyDescent="0.2">
      <c r="A121" s="60"/>
      <c r="B121" s="60"/>
      <c r="C121" s="60"/>
      <c r="D121" s="60"/>
      <c r="E121" s="60"/>
      <c r="F121" s="60"/>
      <c r="G121" s="60"/>
      <c r="H121" s="60"/>
      <c r="I121" s="60"/>
      <c r="J121" s="60"/>
      <c r="K121" s="60"/>
      <c r="L121" s="60"/>
      <c r="M121" s="60"/>
      <c r="N121" s="60"/>
      <c r="O121" s="60"/>
      <c r="P121" s="60"/>
      <c r="Q121" s="60"/>
      <c r="R121" s="61"/>
    </row>
    <row r="122" spans="1:18" ht="20.100000000000001" customHeight="1" x14ac:dyDescent="0.2">
      <c r="A122" s="60"/>
      <c r="B122" s="60"/>
      <c r="C122" s="60"/>
      <c r="D122" s="60"/>
      <c r="E122" s="60"/>
      <c r="F122" s="60"/>
      <c r="G122" s="60"/>
      <c r="H122" s="60"/>
      <c r="I122" s="60"/>
      <c r="J122" s="60"/>
      <c r="K122" s="60"/>
      <c r="L122" s="60"/>
      <c r="M122" s="60"/>
      <c r="N122" s="60"/>
      <c r="O122" s="60"/>
      <c r="P122" s="60"/>
      <c r="Q122" s="60"/>
      <c r="R122" s="61"/>
    </row>
    <row r="123" spans="1:18" ht="20.100000000000001" customHeight="1" x14ac:dyDescent="0.2">
      <c r="A123" s="60"/>
      <c r="B123" s="60"/>
      <c r="C123" s="60"/>
      <c r="D123" s="60"/>
      <c r="E123" s="60"/>
      <c r="F123" s="60"/>
      <c r="G123" s="60"/>
      <c r="H123" s="60"/>
      <c r="I123" s="60"/>
      <c r="J123" s="60"/>
      <c r="K123" s="60"/>
      <c r="L123" s="60"/>
      <c r="M123" s="60"/>
      <c r="N123" s="60"/>
      <c r="O123" s="60"/>
      <c r="P123" s="60"/>
      <c r="Q123" s="60"/>
      <c r="R123" s="61"/>
    </row>
    <row r="124" spans="1:18" ht="20.100000000000001" customHeight="1" x14ac:dyDescent="0.2">
      <c r="A124" s="60"/>
      <c r="B124" s="60"/>
      <c r="C124" s="60"/>
      <c r="D124" s="60"/>
      <c r="E124" s="60"/>
      <c r="F124" s="60"/>
      <c r="G124" s="60"/>
      <c r="H124" s="60"/>
      <c r="I124" s="60"/>
      <c r="J124" s="60"/>
      <c r="K124" s="60"/>
      <c r="L124" s="60"/>
      <c r="M124" s="60"/>
      <c r="N124" s="60"/>
      <c r="O124" s="60"/>
      <c r="P124" s="60"/>
      <c r="Q124" s="60"/>
      <c r="R124" s="61"/>
    </row>
    <row r="125" spans="1:18" ht="20.100000000000001" customHeight="1" x14ac:dyDescent="0.2">
      <c r="A125" s="60"/>
      <c r="B125" s="60"/>
      <c r="C125" s="60"/>
      <c r="D125" s="60"/>
      <c r="E125" s="60"/>
      <c r="F125" s="60"/>
      <c r="G125" s="60"/>
      <c r="H125" s="60"/>
      <c r="I125" s="60"/>
      <c r="J125" s="60"/>
      <c r="K125" s="60"/>
      <c r="L125" s="60"/>
      <c r="M125" s="60"/>
      <c r="N125" s="60"/>
      <c r="O125" s="60"/>
      <c r="P125" s="60"/>
      <c r="Q125" s="60"/>
      <c r="R125" s="61"/>
    </row>
    <row r="126" spans="1:18" ht="20.100000000000001" customHeight="1" x14ac:dyDescent="0.2">
      <c r="A126" s="60"/>
      <c r="B126" s="60"/>
      <c r="C126" s="60"/>
      <c r="D126" s="60"/>
      <c r="E126" s="60"/>
      <c r="F126" s="60"/>
      <c r="G126" s="60"/>
      <c r="H126" s="60"/>
      <c r="I126" s="60"/>
      <c r="J126" s="60"/>
      <c r="K126" s="60"/>
      <c r="L126" s="60"/>
      <c r="M126" s="60"/>
      <c r="N126" s="60"/>
      <c r="O126" s="60"/>
      <c r="P126" s="60"/>
      <c r="Q126" s="60"/>
      <c r="R126" s="61"/>
    </row>
    <row r="127" spans="1:18" ht="20.100000000000001" customHeight="1" x14ac:dyDescent="0.2">
      <c r="A127" s="60"/>
      <c r="B127" s="60"/>
      <c r="C127" s="60"/>
      <c r="D127" s="60"/>
      <c r="E127" s="60"/>
      <c r="F127" s="60"/>
      <c r="G127" s="60"/>
      <c r="H127" s="60"/>
      <c r="I127" s="60"/>
      <c r="J127" s="60"/>
      <c r="K127" s="60"/>
      <c r="L127" s="60"/>
      <c r="M127" s="60"/>
      <c r="N127" s="60"/>
      <c r="O127" s="60"/>
      <c r="P127" s="60"/>
      <c r="Q127" s="60"/>
      <c r="R127" s="61"/>
    </row>
    <row r="128" spans="1:18" ht="20.100000000000001" customHeight="1" x14ac:dyDescent="0.2">
      <c r="A128" s="60"/>
      <c r="B128" s="60"/>
      <c r="C128" s="60"/>
      <c r="D128" s="60"/>
      <c r="E128" s="60"/>
      <c r="F128" s="60"/>
      <c r="G128" s="60"/>
      <c r="H128" s="60"/>
      <c r="I128" s="60"/>
      <c r="J128" s="60"/>
      <c r="K128" s="60"/>
      <c r="L128" s="60"/>
      <c r="M128" s="60"/>
      <c r="N128" s="60"/>
      <c r="O128" s="60"/>
      <c r="P128" s="60"/>
      <c r="Q128" s="60"/>
      <c r="R128" s="61"/>
    </row>
    <row r="129" spans="1:18" ht="20.100000000000001" customHeight="1" x14ac:dyDescent="0.2">
      <c r="A129" s="60"/>
      <c r="B129" s="60"/>
      <c r="C129" s="60"/>
      <c r="D129" s="60"/>
      <c r="E129" s="60"/>
      <c r="F129" s="60"/>
      <c r="G129" s="60"/>
      <c r="H129" s="60"/>
      <c r="I129" s="60"/>
      <c r="J129" s="60"/>
      <c r="K129" s="60"/>
      <c r="L129" s="60"/>
      <c r="M129" s="60"/>
      <c r="N129" s="60"/>
      <c r="O129" s="60"/>
      <c r="P129" s="60"/>
      <c r="Q129" s="60"/>
      <c r="R129" s="61"/>
    </row>
    <row r="130" spans="1:18" ht="20.100000000000001" customHeight="1" x14ac:dyDescent="0.2">
      <c r="A130" s="60"/>
      <c r="B130" s="60"/>
      <c r="C130" s="60"/>
      <c r="D130" s="60"/>
      <c r="E130" s="60"/>
      <c r="F130" s="60"/>
      <c r="G130" s="60"/>
      <c r="H130" s="60"/>
      <c r="I130" s="60"/>
      <c r="J130" s="60"/>
      <c r="K130" s="60"/>
      <c r="L130" s="60"/>
      <c r="M130" s="60"/>
      <c r="N130" s="60"/>
      <c r="O130" s="60"/>
      <c r="P130" s="60"/>
      <c r="Q130" s="60"/>
      <c r="R130" s="61"/>
    </row>
    <row r="131" spans="1:18" ht="20.100000000000001" customHeight="1" x14ac:dyDescent="0.2">
      <c r="A131" s="60"/>
      <c r="B131" s="60"/>
      <c r="C131" s="60"/>
      <c r="D131" s="60"/>
      <c r="E131" s="60"/>
      <c r="F131" s="60"/>
      <c r="G131" s="60"/>
      <c r="H131" s="60"/>
      <c r="I131" s="60"/>
      <c r="J131" s="60"/>
      <c r="K131" s="60"/>
      <c r="L131" s="60"/>
      <c r="M131" s="60"/>
      <c r="N131" s="60"/>
      <c r="O131" s="60"/>
      <c r="P131" s="60"/>
      <c r="Q131" s="60"/>
      <c r="R131" s="61"/>
    </row>
    <row r="132" spans="1:18" ht="20.100000000000001" customHeight="1" x14ac:dyDescent="0.2">
      <c r="A132" s="60"/>
      <c r="B132" s="60"/>
      <c r="C132" s="60"/>
      <c r="D132" s="60"/>
      <c r="E132" s="60"/>
      <c r="F132" s="60"/>
      <c r="G132" s="60"/>
      <c r="H132" s="60"/>
      <c r="I132" s="60"/>
      <c r="J132" s="60"/>
      <c r="K132" s="60"/>
      <c r="L132" s="60"/>
      <c r="M132" s="60"/>
      <c r="N132" s="60"/>
      <c r="O132" s="60"/>
      <c r="P132" s="60"/>
      <c r="Q132" s="60"/>
      <c r="R132" s="61"/>
    </row>
    <row r="133" spans="1:18" ht="20.100000000000001" customHeight="1" x14ac:dyDescent="0.2">
      <c r="A133" s="60"/>
      <c r="B133" s="60"/>
      <c r="C133" s="60"/>
      <c r="D133" s="60"/>
      <c r="E133" s="60"/>
      <c r="F133" s="60"/>
      <c r="G133" s="60"/>
      <c r="H133" s="60"/>
      <c r="I133" s="60"/>
      <c r="J133" s="60"/>
      <c r="K133" s="60"/>
      <c r="L133" s="60"/>
      <c r="M133" s="60"/>
      <c r="N133" s="60"/>
      <c r="O133" s="60"/>
      <c r="P133" s="60"/>
      <c r="Q133" s="60"/>
      <c r="R133" s="61"/>
    </row>
    <row r="134" spans="1:18" ht="20.100000000000001" customHeight="1" x14ac:dyDescent="0.2">
      <c r="A134" s="60"/>
      <c r="B134" s="60"/>
      <c r="C134" s="60"/>
      <c r="D134" s="60"/>
      <c r="E134" s="60"/>
      <c r="F134" s="60"/>
      <c r="G134" s="60"/>
      <c r="H134" s="60"/>
      <c r="I134" s="60"/>
      <c r="J134" s="60"/>
      <c r="K134" s="60"/>
      <c r="L134" s="60"/>
      <c r="M134" s="60"/>
      <c r="N134" s="60"/>
      <c r="O134" s="60"/>
      <c r="P134" s="60"/>
      <c r="Q134" s="60"/>
      <c r="R134" s="61"/>
    </row>
    <row r="135" spans="1:18" ht="20.100000000000001" customHeight="1" x14ac:dyDescent="0.2">
      <c r="A135" s="60"/>
      <c r="B135" s="60"/>
      <c r="C135" s="60"/>
      <c r="D135" s="60"/>
      <c r="E135" s="60"/>
      <c r="F135" s="60"/>
      <c r="G135" s="60"/>
      <c r="H135" s="60"/>
      <c r="I135" s="60"/>
      <c r="J135" s="60"/>
      <c r="K135" s="60"/>
      <c r="L135" s="60"/>
      <c r="M135" s="60"/>
      <c r="N135" s="60"/>
      <c r="O135" s="60"/>
      <c r="P135" s="60"/>
      <c r="Q135" s="60"/>
      <c r="R135" s="61"/>
    </row>
    <row r="136" spans="1:18" ht="20.100000000000001" customHeight="1" x14ac:dyDescent="0.2">
      <c r="A136" s="60"/>
      <c r="B136" s="60"/>
      <c r="C136" s="60"/>
      <c r="D136" s="60"/>
      <c r="E136" s="60"/>
      <c r="F136" s="60"/>
      <c r="G136" s="60"/>
      <c r="H136" s="60"/>
      <c r="I136" s="60"/>
      <c r="J136" s="60"/>
      <c r="K136" s="60"/>
      <c r="L136" s="60"/>
      <c r="M136" s="60"/>
      <c r="N136" s="60"/>
      <c r="O136" s="60"/>
      <c r="P136" s="60"/>
      <c r="Q136" s="60"/>
      <c r="R136" s="61"/>
    </row>
    <row r="137" spans="1:18" ht="20.100000000000001" customHeight="1" x14ac:dyDescent="0.2">
      <c r="A137" s="60"/>
      <c r="B137" s="60"/>
      <c r="C137" s="60"/>
      <c r="D137" s="60"/>
      <c r="E137" s="60"/>
      <c r="F137" s="60"/>
      <c r="G137" s="60"/>
      <c r="H137" s="60"/>
      <c r="I137" s="60"/>
      <c r="J137" s="60"/>
      <c r="K137" s="60"/>
      <c r="L137" s="60"/>
      <c r="M137" s="60"/>
      <c r="N137" s="60"/>
      <c r="O137" s="60"/>
      <c r="P137" s="60"/>
      <c r="Q137" s="60"/>
      <c r="R137" s="61"/>
    </row>
    <row r="138" spans="1:18" ht="20.100000000000001" customHeight="1" x14ac:dyDescent="0.2">
      <c r="A138" s="60"/>
      <c r="B138" s="60"/>
      <c r="C138" s="60"/>
      <c r="D138" s="60"/>
      <c r="E138" s="60"/>
      <c r="F138" s="60"/>
      <c r="G138" s="60"/>
      <c r="H138" s="60"/>
      <c r="I138" s="60"/>
      <c r="J138" s="60"/>
      <c r="K138" s="60"/>
      <c r="L138" s="60"/>
      <c r="M138" s="60"/>
      <c r="N138" s="60"/>
      <c r="O138" s="60"/>
      <c r="P138" s="60"/>
      <c r="Q138" s="60"/>
      <c r="R138" s="61"/>
    </row>
    <row r="139" spans="1:18" ht="20.100000000000001" customHeight="1" x14ac:dyDescent="0.2">
      <c r="A139" s="60"/>
      <c r="B139" s="60"/>
      <c r="C139" s="60"/>
      <c r="D139" s="60"/>
      <c r="E139" s="60"/>
      <c r="F139" s="60"/>
      <c r="G139" s="60"/>
      <c r="H139" s="60"/>
      <c r="I139" s="60"/>
      <c r="J139" s="60"/>
      <c r="K139" s="60"/>
      <c r="L139" s="60"/>
      <c r="M139" s="60"/>
      <c r="N139" s="60"/>
      <c r="O139" s="60"/>
      <c r="P139" s="60"/>
      <c r="Q139" s="60"/>
      <c r="R139" s="61"/>
    </row>
    <row r="140" spans="1:18" ht="20.100000000000001" customHeight="1" x14ac:dyDescent="0.2">
      <c r="A140" s="60"/>
      <c r="B140" s="60"/>
      <c r="C140" s="60"/>
      <c r="D140" s="60"/>
      <c r="E140" s="60"/>
      <c r="F140" s="60"/>
      <c r="G140" s="60"/>
      <c r="H140" s="60"/>
      <c r="I140" s="60"/>
      <c r="J140" s="60"/>
      <c r="K140" s="60"/>
      <c r="L140" s="60"/>
      <c r="M140" s="60"/>
      <c r="N140" s="60"/>
      <c r="O140" s="60"/>
      <c r="P140" s="60"/>
      <c r="Q140" s="60"/>
      <c r="R140" s="61"/>
    </row>
    <row r="141" spans="1:18" ht="20.100000000000001" customHeight="1" x14ac:dyDescent="0.2">
      <c r="A141" s="60"/>
      <c r="B141" s="60"/>
      <c r="C141" s="60"/>
      <c r="D141" s="60"/>
      <c r="E141" s="60"/>
      <c r="F141" s="60"/>
      <c r="G141" s="60"/>
      <c r="H141" s="60"/>
      <c r="I141" s="60"/>
      <c r="J141" s="60"/>
      <c r="K141" s="60"/>
      <c r="L141" s="60"/>
      <c r="M141" s="60"/>
      <c r="N141" s="60"/>
      <c r="O141" s="60"/>
      <c r="P141" s="60"/>
      <c r="Q141" s="60"/>
      <c r="R141" s="61"/>
    </row>
    <row r="142" spans="1:18" ht="20.100000000000001" customHeight="1" x14ac:dyDescent="0.2">
      <c r="A142" s="60"/>
      <c r="B142" s="60"/>
      <c r="C142" s="60"/>
      <c r="D142" s="60"/>
      <c r="E142" s="60"/>
      <c r="F142" s="60"/>
      <c r="G142" s="60"/>
      <c r="H142" s="60"/>
      <c r="I142" s="60"/>
      <c r="J142" s="60"/>
      <c r="K142" s="60"/>
      <c r="L142" s="60"/>
      <c r="M142" s="60"/>
      <c r="N142" s="60"/>
      <c r="O142" s="60"/>
      <c r="P142" s="60"/>
      <c r="Q142" s="60"/>
      <c r="R142" s="61"/>
    </row>
    <row r="143" spans="1:18" ht="20.100000000000001" customHeight="1" x14ac:dyDescent="0.2">
      <c r="A143" s="60"/>
      <c r="B143" s="60"/>
      <c r="C143" s="60"/>
      <c r="D143" s="60"/>
      <c r="E143" s="60"/>
      <c r="F143" s="60"/>
      <c r="G143" s="60"/>
      <c r="H143" s="60"/>
      <c r="I143" s="60"/>
      <c r="J143" s="60"/>
      <c r="K143" s="60"/>
      <c r="L143" s="60"/>
      <c r="M143" s="60"/>
      <c r="N143" s="60"/>
      <c r="O143" s="60"/>
      <c r="P143" s="60"/>
      <c r="Q143" s="60"/>
      <c r="R143" s="61"/>
    </row>
    <row r="144" spans="1:18" ht="20.100000000000001" customHeight="1" x14ac:dyDescent="0.2">
      <c r="A144" s="60"/>
      <c r="B144" s="60"/>
      <c r="C144" s="60"/>
      <c r="D144" s="60"/>
      <c r="E144" s="60"/>
      <c r="F144" s="60"/>
      <c r="G144" s="60"/>
      <c r="H144" s="60"/>
      <c r="I144" s="60"/>
      <c r="J144" s="60"/>
      <c r="K144" s="60"/>
      <c r="L144" s="60"/>
      <c r="M144" s="60"/>
      <c r="N144" s="60"/>
      <c r="O144" s="60"/>
      <c r="P144" s="60"/>
      <c r="Q144" s="60"/>
      <c r="R144" s="61"/>
    </row>
    <row r="145" spans="1:18" ht="20.100000000000001" customHeight="1" x14ac:dyDescent="0.2">
      <c r="A145" s="60"/>
      <c r="B145" s="60"/>
      <c r="C145" s="60"/>
      <c r="D145" s="60"/>
      <c r="E145" s="60"/>
      <c r="F145" s="60"/>
      <c r="G145" s="60"/>
      <c r="H145" s="60"/>
      <c r="I145" s="60"/>
      <c r="J145" s="60"/>
      <c r="K145" s="60"/>
      <c r="L145" s="60"/>
      <c r="M145" s="60"/>
      <c r="N145" s="60"/>
      <c r="O145" s="60"/>
      <c r="P145" s="60"/>
      <c r="Q145" s="60"/>
      <c r="R145" s="61"/>
    </row>
    <row r="146" spans="1:18" ht="20.100000000000001" customHeight="1" x14ac:dyDescent="0.2">
      <c r="A146" s="60"/>
      <c r="B146" s="60"/>
      <c r="C146" s="60"/>
      <c r="D146" s="60"/>
      <c r="E146" s="60"/>
      <c r="F146" s="60"/>
      <c r="G146" s="60"/>
      <c r="H146" s="60"/>
      <c r="I146" s="60"/>
      <c r="J146" s="60"/>
      <c r="K146" s="60"/>
      <c r="L146" s="60"/>
      <c r="M146" s="60"/>
      <c r="N146" s="60"/>
      <c r="O146" s="60"/>
      <c r="P146" s="60"/>
      <c r="Q146" s="60"/>
      <c r="R146" s="61"/>
    </row>
    <row r="147" spans="1:18" ht="20.100000000000001" customHeight="1" x14ac:dyDescent="0.2">
      <c r="A147" s="60"/>
      <c r="B147" s="60"/>
      <c r="C147" s="60"/>
      <c r="D147" s="60"/>
      <c r="E147" s="60"/>
      <c r="F147" s="60"/>
      <c r="G147" s="60"/>
      <c r="H147" s="60"/>
      <c r="I147" s="60"/>
      <c r="J147" s="60"/>
      <c r="K147" s="60"/>
      <c r="L147" s="60"/>
      <c r="M147" s="60"/>
      <c r="N147" s="60"/>
      <c r="O147" s="60"/>
      <c r="P147" s="60"/>
      <c r="Q147" s="60"/>
      <c r="R147" s="61"/>
    </row>
    <row r="148" spans="1:18" ht="20.100000000000001" customHeight="1" x14ac:dyDescent="0.2">
      <c r="A148" s="60"/>
      <c r="B148" s="60"/>
      <c r="C148" s="60"/>
      <c r="D148" s="60"/>
      <c r="E148" s="60"/>
      <c r="F148" s="60"/>
      <c r="G148" s="60"/>
      <c r="H148" s="60"/>
      <c r="I148" s="60"/>
      <c r="J148" s="60"/>
      <c r="K148" s="60"/>
      <c r="L148" s="60"/>
      <c r="M148" s="60"/>
      <c r="N148" s="60"/>
      <c r="O148" s="60"/>
      <c r="P148" s="60"/>
      <c r="Q148" s="60"/>
      <c r="R148" s="61"/>
    </row>
    <row r="149" spans="1:18" ht="20.100000000000001" customHeight="1" x14ac:dyDescent="0.2">
      <c r="A149" s="60"/>
      <c r="B149" s="60"/>
      <c r="C149" s="60"/>
      <c r="D149" s="60"/>
      <c r="E149" s="60"/>
      <c r="F149" s="60"/>
      <c r="G149" s="60"/>
      <c r="H149" s="60"/>
      <c r="I149" s="60"/>
      <c r="J149" s="60"/>
      <c r="K149" s="60"/>
      <c r="L149" s="60"/>
      <c r="M149" s="60"/>
      <c r="N149" s="60"/>
      <c r="O149" s="60"/>
      <c r="P149" s="60"/>
      <c r="Q149" s="60"/>
      <c r="R149" s="61"/>
    </row>
    <row r="150" spans="1:18" ht="20.100000000000001" customHeight="1" x14ac:dyDescent="0.2">
      <c r="A150" s="60"/>
      <c r="B150" s="60"/>
      <c r="C150" s="60"/>
      <c r="D150" s="60"/>
      <c r="E150" s="60"/>
      <c r="F150" s="60"/>
      <c r="G150" s="60"/>
      <c r="H150" s="60"/>
      <c r="I150" s="60"/>
      <c r="J150" s="60"/>
      <c r="K150" s="60"/>
      <c r="L150" s="60"/>
      <c r="M150" s="60"/>
      <c r="N150" s="60"/>
      <c r="O150" s="60"/>
      <c r="P150" s="60"/>
      <c r="Q150" s="60"/>
      <c r="R150" s="61"/>
    </row>
    <row r="151" spans="1:18" ht="20.100000000000001" customHeight="1" x14ac:dyDescent="0.2">
      <c r="A151" s="60"/>
      <c r="B151" s="60"/>
      <c r="C151" s="60"/>
      <c r="D151" s="60"/>
      <c r="E151" s="60"/>
      <c r="F151" s="60"/>
      <c r="G151" s="60"/>
      <c r="H151" s="60"/>
      <c r="I151" s="60"/>
      <c r="J151" s="60"/>
      <c r="K151" s="60"/>
      <c r="L151" s="60"/>
      <c r="M151" s="60"/>
      <c r="N151" s="60"/>
      <c r="O151" s="60"/>
      <c r="P151" s="60"/>
      <c r="Q151" s="60"/>
      <c r="R151" s="61"/>
    </row>
    <row r="152" spans="1:18" ht="20.100000000000001" customHeight="1" x14ac:dyDescent="0.2">
      <c r="A152" s="60"/>
      <c r="B152" s="60"/>
      <c r="C152" s="60"/>
      <c r="D152" s="60"/>
      <c r="E152" s="60"/>
      <c r="F152" s="60"/>
      <c r="G152" s="60"/>
      <c r="H152" s="60"/>
      <c r="I152" s="60"/>
      <c r="J152" s="60"/>
      <c r="K152" s="60"/>
      <c r="L152" s="60"/>
      <c r="M152" s="60"/>
      <c r="N152" s="60"/>
      <c r="O152" s="60"/>
      <c r="P152" s="60"/>
      <c r="Q152" s="60"/>
      <c r="R152" s="61"/>
    </row>
    <row r="153" spans="1:18" ht="20.100000000000001" customHeight="1" x14ac:dyDescent="0.2">
      <c r="A153" s="60"/>
      <c r="B153" s="60"/>
      <c r="C153" s="60"/>
      <c r="D153" s="60"/>
      <c r="E153" s="60"/>
      <c r="F153" s="60"/>
      <c r="G153" s="60"/>
      <c r="H153" s="60"/>
      <c r="I153" s="60"/>
      <c r="J153" s="60"/>
      <c r="K153" s="60"/>
      <c r="L153" s="60"/>
      <c r="M153" s="60"/>
      <c r="N153" s="60"/>
      <c r="O153" s="60"/>
      <c r="P153" s="60"/>
      <c r="Q153" s="60"/>
      <c r="R153" s="61"/>
    </row>
    <row r="154" spans="1:18" ht="20.100000000000001" customHeight="1" x14ac:dyDescent="0.2">
      <c r="A154" s="60"/>
      <c r="B154" s="60"/>
      <c r="C154" s="60"/>
      <c r="D154" s="60"/>
      <c r="E154" s="60"/>
      <c r="F154" s="60"/>
      <c r="G154" s="60"/>
      <c r="H154" s="60"/>
      <c r="I154" s="60"/>
      <c r="J154" s="60"/>
      <c r="K154" s="60"/>
      <c r="L154" s="60"/>
      <c r="M154" s="60"/>
      <c r="N154" s="60"/>
      <c r="O154" s="60"/>
      <c r="P154" s="60"/>
      <c r="Q154" s="60"/>
      <c r="R154" s="61"/>
    </row>
    <row r="155" spans="1:18" ht="20.100000000000001" customHeight="1" x14ac:dyDescent="0.2">
      <c r="A155" s="60"/>
      <c r="B155" s="60"/>
      <c r="C155" s="60"/>
      <c r="D155" s="60"/>
      <c r="E155" s="60"/>
      <c r="F155" s="60"/>
      <c r="G155" s="60"/>
      <c r="H155" s="60"/>
      <c r="I155" s="60"/>
      <c r="J155" s="60"/>
      <c r="K155" s="60"/>
      <c r="L155" s="60"/>
      <c r="M155" s="60"/>
      <c r="N155" s="60"/>
      <c r="O155" s="60"/>
      <c r="P155" s="60"/>
      <c r="Q155" s="60"/>
      <c r="R155" s="61"/>
    </row>
    <row r="156" spans="1:18" ht="20.100000000000001" customHeight="1" x14ac:dyDescent="0.2">
      <c r="A156" s="60"/>
      <c r="B156" s="60"/>
      <c r="C156" s="60"/>
      <c r="D156" s="60"/>
      <c r="E156" s="60"/>
      <c r="F156" s="60"/>
      <c r="G156" s="60"/>
      <c r="H156" s="60"/>
      <c r="I156" s="60"/>
      <c r="J156" s="60"/>
      <c r="K156" s="60"/>
      <c r="L156" s="60"/>
      <c r="M156" s="60"/>
      <c r="N156" s="60"/>
      <c r="O156" s="60"/>
      <c r="P156" s="60"/>
      <c r="Q156" s="60"/>
      <c r="R156" s="61"/>
    </row>
    <row r="157" spans="1:18" ht="20.100000000000001" customHeight="1" x14ac:dyDescent="0.2">
      <c r="A157" s="60"/>
      <c r="B157" s="60"/>
      <c r="C157" s="60"/>
      <c r="D157" s="60"/>
      <c r="E157" s="60"/>
      <c r="F157" s="60"/>
      <c r="G157" s="60"/>
      <c r="H157" s="60"/>
      <c r="I157" s="60"/>
      <c r="J157" s="60"/>
      <c r="K157" s="60"/>
      <c r="L157" s="60"/>
      <c r="M157" s="60"/>
      <c r="N157" s="60"/>
      <c r="O157" s="60"/>
      <c r="P157" s="60"/>
      <c r="Q157" s="60"/>
      <c r="R157" s="61"/>
    </row>
    <row r="158" spans="1:18" ht="20.100000000000001" customHeight="1" x14ac:dyDescent="0.2">
      <c r="A158" s="60"/>
      <c r="B158" s="60"/>
      <c r="C158" s="60"/>
      <c r="D158" s="60"/>
      <c r="E158" s="60"/>
      <c r="F158" s="60"/>
      <c r="G158" s="60"/>
      <c r="H158" s="60"/>
      <c r="I158" s="60"/>
      <c r="J158" s="60"/>
      <c r="K158" s="60"/>
      <c r="L158" s="60"/>
      <c r="M158" s="60"/>
      <c r="N158" s="60"/>
      <c r="O158" s="60"/>
      <c r="P158" s="60"/>
      <c r="Q158" s="60"/>
      <c r="R158" s="61"/>
    </row>
    <row r="159" spans="1:18" ht="20.100000000000001" customHeight="1" x14ac:dyDescent="0.2">
      <c r="A159" s="60"/>
      <c r="B159" s="60"/>
      <c r="C159" s="60"/>
      <c r="D159" s="60"/>
      <c r="E159" s="60"/>
      <c r="F159" s="60"/>
      <c r="G159" s="60"/>
      <c r="H159" s="60"/>
      <c r="I159" s="60"/>
      <c r="J159" s="60"/>
      <c r="K159" s="60"/>
      <c r="L159" s="60"/>
      <c r="M159" s="60"/>
      <c r="N159" s="60"/>
      <c r="O159" s="60"/>
      <c r="P159" s="60"/>
      <c r="Q159" s="60"/>
      <c r="R159" s="61"/>
    </row>
    <row r="160" spans="1:18" ht="20.100000000000001" customHeight="1" x14ac:dyDescent="0.2">
      <c r="A160" s="60"/>
      <c r="B160" s="60"/>
      <c r="C160" s="60"/>
      <c r="D160" s="60"/>
      <c r="E160" s="60"/>
      <c r="F160" s="60"/>
      <c r="G160" s="60"/>
      <c r="H160" s="60"/>
      <c r="I160" s="60"/>
      <c r="J160" s="60"/>
      <c r="K160" s="60"/>
      <c r="L160" s="60"/>
      <c r="M160" s="60"/>
      <c r="N160" s="60"/>
      <c r="O160" s="60"/>
      <c r="P160" s="60"/>
      <c r="Q160" s="60"/>
      <c r="R160" s="61"/>
    </row>
    <row r="161" spans="1:18" ht="20.100000000000001" customHeight="1" x14ac:dyDescent="0.2">
      <c r="A161" s="60"/>
      <c r="B161" s="60"/>
      <c r="C161" s="60"/>
      <c r="D161" s="60"/>
      <c r="E161" s="60"/>
      <c r="F161" s="60"/>
      <c r="G161" s="60"/>
      <c r="H161" s="60"/>
      <c r="I161" s="60"/>
      <c r="J161" s="60"/>
      <c r="K161" s="60"/>
      <c r="L161" s="60"/>
      <c r="M161" s="60"/>
      <c r="N161" s="60"/>
      <c r="O161" s="60"/>
      <c r="P161" s="60"/>
      <c r="Q161" s="60"/>
      <c r="R161" s="61"/>
    </row>
    <row r="162" spans="1:18" ht="20.100000000000001" customHeight="1" x14ac:dyDescent="0.2">
      <c r="A162" s="60"/>
      <c r="B162" s="60"/>
      <c r="C162" s="60"/>
      <c r="D162" s="60"/>
      <c r="E162" s="60"/>
      <c r="F162" s="60"/>
      <c r="G162" s="60"/>
      <c r="H162" s="60"/>
      <c r="I162" s="60"/>
      <c r="J162" s="60"/>
      <c r="K162" s="60"/>
      <c r="L162" s="60"/>
      <c r="M162" s="60"/>
      <c r="N162" s="60"/>
      <c r="O162" s="60"/>
      <c r="P162" s="60"/>
      <c r="Q162" s="60"/>
      <c r="R162" s="61"/>
    </row>
    <row r="163" spans="1:18" ht="20.100000000000001" customHeight="1" x14ac:dyDescent="0.2">
      <c r="A163" s="60"/>
      <c r="B163" s="60"/>
      <c r="C163" s="60"/>
      <c r="D163" s="60"/>
      <c r="E163" s="60"/>
      <c r="F163" s="60"/>
      <c r="G163" s="60"/>
      <c r="H163" s="60"/>
      <c r="I163" s="60"/>
      <c r="J163" s="60"/>
      <c r="K163" s="60"/>
      <c r="L163" s="60"/>
      <c r="M163" s="60"/>
      <c r="N163" s="60"/>
      <c r="O163" s="60"/>
      <c r="P163" s="60"/>
      <c r="Q163" s="60"/>
      <c r="R163" s="61"/>
    </row>
    <row r="164" spans="1:18" ht="20.100000000000001" customHeight="1" x14ac:dyDescent="0.2">
      <c r="A164" s="60"/>
      <c r="B164" s="60"/>
      <c r="C164" s="60"/>
      <c r="D164" s="60"/>
      <c r="E164" s="60"/>
      <c r="F164" s="60"/>
      <c r="G164" s="60"/>
      <c r="H164" s="60"/>
      <c r="I164" s="60"/>
      <c r="J164" s="60"/>
      <c r="K164" s="60"/>
      <c r="L164" s="60"/>
      <c r="M164" s="60"/>
      <c r="N164" s="60"/>
      <c r="O164" s="60"/>
      <c r="P164" s="60"/>
      <c r="Q164" s="60"/>
      <c r="R164" s="61"/>
    </row>
    <row r="165" spans="1:18" ht="20.100000000000001" customHeight="1" x14ac:dyDescent="0.2">
      <c r="A165" s="60"/>
      <c r="B165" s="60"/>
      <c r="C165" s="60"/>
      <c r="D165" s="60"/>
      <c r="E165" s="60"/>
      <c r="F165" s="60"/>
      <c r="G165" s="60"/>
      <c r="H165" s="60"/>
      <c r="I165" s="60"/>
      <c r="J165" s="60"/>
      <c r="K165" s="60"/>
      <c r="L165" s="60"/>
      <c r="M165" s="60"/>
      <c r="N165" s="60"/>
      <c r="O165" s="60"/>
      <c r="P165" s="60"/>
      <c r="Q165" s="60"/>
      <c r="R165" s="61"/>
    </row>
    <row r="166" spans="1:18" ht="20.100000000000001" customHeight="1" x14ac:dyDescent="0.2">
      <c r="A166" s="60"/>
      <c r="B166" s="60"/>
      <c r="C166" s="60"/>
      <c r="D166" s="60"/>
      <c r="E166" s="60"/>
      <c r="F166" s="60"/>
      <c r="G166" s="60"/>
      <c r="H166" s="60"/>
      <c r="I166" s="60"/>
      <c r="J166" s="60"/>
      <c r="K166" s="60"/>
      <c r="L166" s="60"/>
      <c r="M166" s="60"/>
      <c r="N166" s="60"/>
      <c r="O166" s="60"/>
      <c r="P166" s="60"/>
      <c r="Q166" s="60"/>
      <c r="R166" s="61"/>
    </row>
    <row r="167" spans="1:18" ht="20.100000000000001" customHeight="1" x14ac:dyDescent="0.2">
      <c r="A167" s="60"/>
      <c r="B167" s="60"/>
      <c r="C167" s="60"/>
      <c r="D167" s="60"/>
      <c r="E167" s="60"/>
      <c r="F167" s="60"/>
      <c r="G167" s="60"/>
      <c r="H167" s="60"/>
      <c r="I167" s="60"/>
      <c r="J167" s="60"/>
      <c r="K167" s="60"/>
      <c r="L167" s="60"/>
      <c r="M167" s="60"/>
      <c r="N167" s="60"/>
      <c r="O167" s="60"/>
      <c r="P167" s="60"/>
      <c r="Q167" s="60"/>
      <c r="R167" s="61"/>
    </row>
    <row r="168" spans="1:18" ht="20.100000000000001" customHeight="1" x14ac:dyDescent="0.2">
      <c r="A168" s="60"/>
      <c r="B168" s="60"/>
      <c r="C168" s="60"/>
      <c r="D168" s="60"/>
      <c r="E168" s="60"/>
      <c r="F168" s="60"/>
      <c r="G168" s="60"/>
      <c r="H168" s="60"/>
      <c r="I168" s="60"/>
      <c r="J168" s="60"/>
      <c r="K168" s="60"/>
      <c r="L168" s="60"/>
      <c r="M168" s="60"/>
      <c r="N168" s="60"/>
      <c r="O168" s="60"/>
      <c r="P168" s="60"/>
      <c r="Q168" s="60"/>
      <c r="R168" s="61"/>
    </row>
    <row r="169" spans="1:18" ht="20.100000000000001" customHeight="1" x14ac:dyDescent="0.2">
      <c r="A169" s="60"/>
      <c r="B169" s="60"/>
      <c r="C169" s="60"/>
      <c r="D169" s="60"/>
      <c r="E169" s="60"/>
      <c r="F169" s="60"/>
      <c r="G169" s="60"/>
      <c r="H169" s="60"/>
      <c r="I169" s="60"/>
      <c r="J169" s="60"/>
      <c r="K169" s="60"/>
      <c r="L169" s="60"/>
      <c r="M169" s="60"/>
      <c r="N169" s="60"/>
      <c r="O169" s="60"/>
      <c r="P169" s="60"/>
      <c r="Q169" s="60"/>
      <c r="R169" s="61"/>
    </row>
    <row r="170" spans="1:18" ht="20.100000000000001" customHeight="1" x14ac:dyDescent="0.2">
      <c r="A170" s="60"/>
      <c r="B170" s="60"/>
      <c r="C170" s="60"/>
      <c r="D170" s="60"/>
      <c r="E170" s="60"/>
      <c r="F170" s="60"/>
      <c r="G170" s="60"/>
      <c r="H170" s="60"/>
      <c r="I170" s="60"/>
      <c r="J170" s="60"/>
      <c r="K170" s="60"/>
      <c r="L170" s="60"/>
      <c r="M170" s="60"/>
      <c r="N170" s="60"/>
      <c r="O170" s="60"/>
      <c r="P170" s="60"/>
      <c r="Q170" s="60"/>
      <c r="R170" s="61"/>
    </row>
    <row r="171" spans="1:18" ht="20.100000000000001" customHeight="1" x14ac:dyDescent="0.2">
      <c r="A171" s="60"/>
      <c r="B171" s="60"/>
      <c r="C171" s="60"/>
      <c r="D171" s="60"/>
      <c r="E171" s="60"/>
      <c r="F171" s="60"/>
      <c r="G171" s="60"/>
      <c r="H171" s="60"/>
      <c r="I171" s="60"/>
      <c r="J171" s="60"/>
      <c r="K171" s="60"/>
      <c r="L171" s="60"/>
      <c r="M171" s="60"/>
      <c r="N171" s="60"/>
      <c r="O171" s="60"/>
      <c r="P171" s="60"/>
      <c r="Q171" s="60"/>
      <c r="R171" s="61"/>
    </row>
    <row r="172" spans="1:18" ht="20.100000000000001" customHeight="1" x14ac:dyDescent="0.2">
      <c r="A172" s="60"/>
      <c r="B172" s="60"/>
      <c r="C172" s="60"/>
      <c r="D172" s="60"/>
      <c r="E172" s="60"/>
      <c r="F172" s="60"/>
      <c r="G172" s="60"/>
      <c r="H172" s="60"/>
      <c r="I172" s="60"/>
      <c r="J172" s="60"/>
      <c r="K172" s="60"/>
      <c r="L172" s="60"/>
      <c r="M172" s="60"/>
      <c r="N172" s="60"/>
      <c r="O172" s="60"/>
      <c r="P172" s="60"/>
      <c r="Q172" s="60"/>
      <c r="R172" s="61"/>
    </row>
    <row r="173" spans="1:18" ht="20.100000000000001" customHeight="1" x14ac:dyDescent="0.2">
      <c r="A173" s="60"/>
      <c r="B173" s="60"/>
      <c r="C173" s="60"/>
      <c r="D173" s="60"/>
      <c r="E173" s="60"/>
      <c r="F173" s="60"/>
      <c r="G173" s="60"/>
      <c r="H173" s="60"/>
      <c r="I173" s="60"/>
      <c r="J173" s="60"/>
      <c r="K173" s="60"/>
      <c r="L173" s="60"/>
      <c r="M173" s="60"/>
      <c r="N173" s="60"/>
      <c r="O173" s="60"/>
      <c r="P173" s="60"/>
      <c r="Q173" s="60"/>
      <c r="R173" s="61"/>
    </row>
    <row r="174" spans="1:18" ht="20.100000000000001" customHeight="1" x14ac:dyDescent="0.2">
      <c r="A174" s="60"/>
      <c r="B174" s="60"/>
      <c r="C174" s="60"/>
      <c r="D174" s="60"/>
      <c r="E174" s="60"/>
      <c r="F174" s="60"/>
      <c r="G174" s="60"/>
      <c r="H174" s="60"/>
      <c r="I174" s="60"/>
      <c r="J174" s="60"/>
      <c r="K174" s="60"/>
      <c r="L174" s="60"/>
      <c r="M174" s="60"/>
      <c r="N174" s="60"/>
      <c r="O174" s="60"/>
      <c r="P174" s="60"/>
      <c r="Q174" s="60"/>
      <c r="R174" s="61"/>
    </row>
    <row r="175" spans="1:18" ht="20.100000000000001" customHeight="1" x14ac:dyDescent="0.2">
      <c r="A175" s="60"/>
      <c r="B175" s="60"/>
      <c r="C175" s="60"/>
      <c r="D175" s="60"/>
      <c r="E175" s="60"/>
      <c r="F175" s="60"/>
      <c r="G175" s="60"/>
      <c r="H175" s="60"/>
      <c r="I175" s="60"/>
      <c r="J175" s="60"/>
      <c r="K175" s="60"/>
      <c r="L175" s="60"/>
      <c r="M175" s="60"/>
      <c r="N175" s="60"/>
      <c r="O175" s="60"/>
      <c r="P175" s="60"/>
      <c r="Q175" s="60"/>
      <c r="R175" s="61"/>
    </row>
    <row r="176" spans="1:18" ht="20.100000000000001" customHeight="1" x14ac:dyDescent="0.2">
      <c r="A176" s="60"/>
      <c r="B176" s="60"/>
      <c r="C176" s="60"/>
      <c r="D176" s="60"/>
      <c r="E176" s="60"/>
      <c r="F176" s="60"/>
      <c r="G176" s="60"/>
      <c r="H176" s="60"/>
      <c r="I176" s="60"/>
      <c r="J176" s="60"/>
      <c r="K176" s="60"/>
      <c r="L176" s="60"/>
      <c r="M176" s="60"/>
      <c r="N176" s="60"/>
      <c r="O176" s="60"/>
      <c r="P176" s="60"/>
      <c r="Q176" s="60"/>
      <c r="R176" s="61"/>
    </row>
    <row r="177" spans="1:18" ht="20.100000000000001" customHeight="1" x14ac:dyDescent="0.2">
      <c r="A177" s="60"/>
      <c r="B177" s="60"/>
      <c r="C177" s="60"/>
      <c r="D177" s="60"/>
      <c r="E177" s="60"/>
      <c r="F177" s="60"/>
      <c r="G177" s="60"/>
      <c r="H177" s="60"/>
      <c r="I177" s="60"/>
      <c r="J177" s="60"/>
      <c r="K177" s="60"/>
      <c r="L177" s="60"/>
      <c r="M177" s="60"/>
      <c r="N177" s="60"/>
      <c r="O177" s="60"/>
      <c r="P177" s="60"/>
      <c r="Q177" s="60"/>
      <c r="R177" s="61"/>
    </row>
    <row r="178" spans="1:18" ht="20.100000000000001" customHeight="1" x14ac:dyDescent="0.2">
      <c r="A178" s="60"/>
      <c r="B178" s="60"/>
      <c r="C178" s="60"/>
      <c r="D178" s="60"/>
      <c r="E178" s="60"/>
      <c r="F178" s="60"/>
      <c r="G178" s="60"/>
      <c r="H178" s="60"/>
      <c r="I178" s="60"/>
      <c r="J178" s="60"/>
      <c r="K178" s="60"/>
      <c r="L178" s="60"/>
      <c r="M178" s="60"/>
      <c r="N178" s="60"/>
      <c r="O178" s="60"/>
      <c r="P178" s="60"/>
      <c r="Q178" s="60"/>
      <c r="R178" s="61"/>
    </row>
    <row r="179" spans="1:18" ht="20.100000000000001" customHeight="1" x14ac:dyDescent="0.2">
      <c r="A179" s="60"/>
      <c r="B179" s="60"/>
      <c r="C179" s="60"/>
      <c r="D179" s="60"/>
      <c r="E179" s="60"/>
      <c r="F179" s="60"/>
      <c r="G179" s="60"/>
      <c r="H179" s="60"/>
      <c r="I179" s="60"/>
      <c r="J179" s="60"/>
      <c r="K179" s="60"/>
      <c r="L179" s="60"/>
      <c r="M179" s="60"/>
      <c r="N179" s="60"/>
      <c r="O179" s="60"/>
      <c r="P179" s="60"/>
      <c r="Q179" s="60"/>
      <c r="R179" s="61"/>
    </row>
    <row r="180" spans="1:18" ht="20.100000000000001" customHeight="1" x14ac:dyDescent="0.2">
      <c r="A180" s="60"/>
      <c r="B180" s="60"/>
      <c r="C180" s="60"/>
      <c r="D180" s="60"/>
      <c r="E180" s="60"/>
      <c r="F180" s="60"/>
      <c r="G180" s="60"/>
      <c r="H180" s="60"/>
      <c r="I180" s="60"/>
      <c r="J180" s="60"/>
      <c r="K180" s="60"/>
      <c r="L180" s="60"/>
      <c r="M180" s="60"/>
      <c r="N180" s="60"/>
      <c r="O180" s="60"/>
      <c r="P180" s="60"/>
      <c r="Q180" s="60"/>
      <c r="R180" s="61"/>
    </row>
    <row r="181" spans="1:18" ht="20.100000000000001" customHeight="1" x14ac:dyDescent="0.2">
      <c r="A181" s="60"/>
      <c r="B181" s="60"/>
      <c r="C181" s="60"/>
      <c r="D181" s="60"/>
      <c r="E181" s="60"/>
      <c r="F181" s="60"/>
      <c r="G181" s="60"/>
      <c r="H181" s="60"/>
      <c r="I181" s="60"/>
      <c r="J181" s="60"/>
      <c r="K181" s="60"/>
      <c r="L181" s="60"/>
      <c r="M181" s="60"/>
      <c r="N181" s="60"/>
      <c r="O181" s="60"/>
      <c r="P181" s="60"/>
      <c r="Q181" s="60"/>
      <c r="R181" s="61"/>
    </row>
    <row r="182" spans="1:18" ht="20.100000000000001" customHeight="1" x14ac:dyDescent="0.2">
      <c r="A182" s="60"/>
      <c r="B182" s="60"/>
      <c r="C182" s="60"/>
      <c r="D182" s="60"/>
      <c r="E182" s="60"/>
      <c r="F182" s="60"/>
      <c r="G182" s="60"/>
      <c r="H182" s="60"/>
      <c r="I182" s="60"/>
      <c r="J182" s="60"/>
      <c r="K182" s="60"/>
      <c r="L182" s="60"/>
      <c r="M182" s="60"/>
      <c r="N182" s="60"/>
      <c r="O182" s="60"/>
      <c r="P182" s="60"/>
      <c r="Q182" s="60"/>
      <c r="R182" s="61"/>
    </row>
    <row r="183" spans="1:18" ht="20.100000000000001" customHeight="1" x14ac:dyDescent="0.2">
      <c r="A183" s="60"/>
      <c r="B183" s="60"/>
      <c r="C183" s="60"/>
      <c r="D183" s="60"/>
      <c r="E183" s="60"/>
      <c r="F183" s="60"/>
      <c r="G183" s="60"/>
      <c r="H183" s="60"/>
      <c r="I183" s="60"/>
      <c r="J183" s="60"/>
      <c r="K183" s="60"/>
      <c r="L183" s="60"/>
      <c r="M183" s="60"/>
      <c r="N183" s="60"/>
      <c r="O183" s="60"/>
      <c r="P183" s="60"/>
      <c r="Q183" s="60"/>
      <c r="R183" s="61"/>
    </row>
    <row r="184" spans="1:18" ht="20.100000000000001" customHeight="1" x14ac:dyDescent="0.2">
      <c r="A184" s="60"/>
      <c r="B184" s="60"/>
      <c r="C184" s="60"/>
      <c r="D184" s="60"/>
      <c r="E184" s="60"/>
      <c r="F184" s="60"/>
      <c r="G184" s="60"/>
      <c r="H184" s="60"/>
      <c r="I184" s="60"/>
      <c r="J184" s="60"/>
      <c r="K184" s="60"/>
      <c r="L184" s="60"/>
      <c r="M184" s="60"/>
      <c r="N184" s="60"/>
      <c r="O184" s="60"/>
      <c r="P184" s="60"/>
      <c r="Q184" s="60"/>
      <c r="R184" s="61"/>
    </row>
    <row r="185" spans="1:18" ht="20.100000000000001" customHeight="1" x14ac:dyDescent="0.2">
      <c r="A185" s="60"/>
      <c r="B185" s="60"/>
      <c r="C185" s="60"/>
      <c r="D185" s="60"/>
      <c r="E185" s="60"/>
      <c r="F185" s="60"/>
      <c r="G185" s="60"/>
      <c r="H185" s="60"/>
      <c r="I185" s="60"/>
      <c r="J185" s="60"/>
      <c r="K185" s="60"/>
      <c r="L185" s="60"/>
      <c r="M185" s="60"/>
      <c r="N185" s="60"/>
      <c r="O185" s="60"/>
      <c r="P185" s="60"/>
      <c r="Q185" s="60"/>
      <c r="R185" s="61"/>
    </row>
    <row r="186" spans="1:18" ht="20.100000000000001" customHeight="1" x14ac:dyDescent="0.2">
      <c r="A186" s="60"/>
      <c r="B186" s="60"/>
      <c r="C186" s="60"/>
      <c r="D186" s="60"/>
      <c r="E186" s="60"/>
      <c r="F186" s="60"/>
      <c r="G186" s="60"/>
      <c r="H186" s="60"/>
      <c r="I186" s="60"/>
      <c r="J186" s="60"/>
      <c r="K186" s="60"/>
      <c r="L186" s="60"/>
      <c r="M186" s="60"/>
      <c r="N186" s="60"/>
      <c r="O186" s="60"/>
      <c r="P186" s="60"/>
      <c r="Q186" s="60"/>
      <c r="R186" s="61"/>
    </row>
    <row r="187" spans="1:18" ht="20.100000000000001" customHeight="1" x14ac:dyDescent="0.2">
      <c r="A187" s="60"/>
      <c r="B187" s="60"/>
      <c r="C187" s="60"/>
      <c r="D187" s="60"/>
      <c r="E187" s="60"/>
      <c r="F187" s="60"/>
      <c r="G187" s="60"/>
      <c r="H187" s="60"/>
      <c r="I187" s="60"/>
      <c r="J187" s="60"/>
      <c r="K187" s="60"/>
      <c r="L187" s="60"/>
      <c r="M187" s="60"/>
      <c r="N187" s="60"/>
      <c r="O187" s="60"/>
      <c r="P187" s="60"/>
      <c r="Q187" s="60"/>
      <c r="R187" s="61"/>
    </row>
    <row r="188" spans="1:18" ht="20.100000000000001" customHeight="1" x14ac:dyDescent="0.2">
      <c r="A188" s="60"/>
      <c r="B188" s="60"/>
      <c r="C188" s="60"/>
      <c r="D188" s="60"/>
      <c r="E188" s="60"/>
      <c r="F188" s="60"/>
      <c r="G188" s="60"/>
      <c r="H188" s="60"/>
      <c r="I188" s="60"/>
      <c r="J188" s="60"/>
      <c r="K188" s="60"/>
      <c r="L188" s="60"/>
      <c r="M188" s="60"/>
      <c r="N188" s="60"/>
      <c r="O188" s="60"/>
      <c r="P188" s="60"/>
      <c r="Q188" s="60"/>
      <c r="R188" s="61"/>
    </row>
    <row r="189" spans="1:18" ht="20.100000000000001" customHeight="1" x14ac:dyDescent="0.2">
      <c r="A189" s="60"/>
      <c r="B189" s="60"/>
      <c r="C189" s="60"/>
      <c r="D189" s="60"/>
      <c r="E189" s="60"/>
      <c r="F189" s="60"/>
      <c r="G189" s="60"/>
      <c r="H189" s="60"/>
      <c r="I189" s="60"/>
      <c r="J189" s="60"/>
      <c r="K189" s="60"/>
      <c r="L189" s="60"/>
      <c r="M189" s="60"/>
      <c r="N189" s="60"/>
      <c r="O189" s="60"/>
      <c r="P189" s="60"/>
      <c r="Q189" s="60"/>
      <c r="R189" s="61"/>
    </row>
    <row r="190" spans="1:18" ht="20.100000000000001" customHeight="1" x14ac:dyDescent="0.2">
      <c r="A190" s="60"/>
      <c r="B190" s="60"/>
      <c r="C190" s="60"/>
      <c r="D190" s="60"/>
      <c r="E190" s="60"/>
      <c r="F190" s="60"/>
      <c r="G190" s="60"/>
      <c r="H190" s="60"/>
      <c r="I190" s="60"/>
      <c r="J190" s="60"/>
      <c r="K190" s="60"/>
      <c r="L190" s="60"/>
      <c r="M190" s="60"/>
      <c r="N190" s="60"/>
      <c r="O190" s="60"/>
      <c r="P190" s="60"/>
      <c r="Q190" s="60"/>
      <c r="R190" s="61"/>
    </row>
    <row r="191" spans="1:18" ht="20.100000000000001" customHeight="1" x14ac:dyDescent="0.2">
      <c r="A191" s="60"/>
      <c r="B191" s="60"/>
      <c r="C191" s="60"/>
      <c r="D191" s="60"/>
      <c r="E191" s="60"/>
      <c r="F191" s="60"/>
      <c r="G191" s="60"/>
      <c r="H191" s="60"/>
      <c r="I191" s="60"/>
      <c r="J191" s="60"/>
      <c r="K191" s="60"/>
      <c r="L191" s="60"/>
      <c r="M191" s="60"/>
      <c r="N191" s="60"/>
      <c r="O191" s="60"/>
      <c r="P191" s="60"/>
      <c r="Q191" s="60"/>
      <c r="R191" s="61"/>
    </row>
    <row r="192" spans="1:18" ht="20.100000000000001" customHeight="1" x14ac:dyDescent="0.2">
      <c r="A192" s="60"/>
      <c r="B192" s="60"/>
      <c r="C192" s="60"/>
      <c r="D192" s="60"/>
      <c r="E192" s="60"/>
      <c r="F192" s="60"/>
      <c r="G192" s="60"/>
      <c r="H192" s="60"/>
      <c r="I192" s="60"/>
      <c r="J192" s="60"/>
      <c r="K192" s="60"/>
      <c r="L192" s="60"/>
      <c r="M192" s="60"/>
      <c r="N192" s="60"/>
      <c r="O192" s="60"/>
      <c r="P192" s="60"/>
      <c r="Q192" s="60"/>
      <c r="R192" s="61"/>
    </row>
    <row r="193" spans="1:18" ht="20.100000000000001" customHeight="1" x14ac:dyDescent="0.2">
      <c r="A193" s="60"/>
      <c r="B193" s="60"/>
      <c r="C193" s="60"/>
      <c r="D193" s="60"/>
      <c r="E193" s="60"/>
      <c r="F193" s="60"/>
      <c r="G193" s="60"/>
      <c r="H193" s="60"/>
      <c r="I193" s="60"/>
      <c r="J193" s="60"/>
      <c r="K193" s="60"/>
      <c r="L193" s="60"/>
      <c r="M193" s="60"/>
      <c r="N193" s="60"/>
      <c r="O193" s="60"/>
      <c r="P193" s="60"/>
      <c r="Q193" s="60"/>
      <c r="R193" s="61"/>
    </row>
    <row r="194" spans="1:18" ht="20.100000000000001" customHeight="1" x14ac:dyDescent="0.2">
      <c r="A194" s="60"/>
      <c r="B194" s="60"/>
      <c r="C194" s="60"/>
      <c r="D194" s="60"/>
      <c r="E194" s="60"/>
      <c r="F194" s="60"/>
      <c r="G194" s="60"/>
      <c r="H194" s="60"/>
      <c r="I194" s="60"/>
      <c r="J194" s="60"/>
      <c r="K194" s="60"/>
      <c r="L194" s="60"/>
      <c r="M194" s="60"/>
      <c r="N194" s="60"/>
      <c r="O194" s="60"/>
      <c r="P194" s="60"/>
      <c r="Q194" s="60"/>
      <c r="R194" s="61"/>
    </row>
    <row r="195" spans="1:18" ht="20.100000000000001" customHeight="1" x14ac:dyDescent="0.2">
      <c r="A195" s="60"/>
      <c r="B195" s="60"/>
      <c r="C195" s="60"/>
      <c r="D195" s="60"/>
      <c r="E195" s="60"/>
      <c r="F195" s="60"/>
      <c r="G195" s="60"/>
      <c r="H195" s="60"/>
      <c r="I195" s="60"/>
      <c r="J195" s="60"/>
      <c r="K195" s="60"/>
      <c r="L195" s="60"/>
      <c r="M195" s="60"/>
      <c r="N195" s="60"/>
      <c r="O195" s="60"/>
      <c r="P195" s="60"/>
      <c r="Q195" s="60"/>
      <c r="R195" s="61"/>
    </row>
    <row r="196" spans="1:18" ht="20.100000000000001" customHeight="1" x14ac:dyDescent="0.2">
      <c r="A196" s="60"/>
      <c r="B196" s="60"/>
      <c r="C196" s="60"/>
      <c r="D196" s="60"/>
      <c r="E196" s="60"/>
      <c r="F196" s="60"/>
      <c r="G196" s="60"/>
      <c r="H196" s="60"/>
      <c r="I196" s="60"/>
      <c r="J196" s="60"/>
      <c r="K196" s="60"/>
      <c r="L196" s="60"/>
      <c r="M196" s="60"/>
      <c r="N196" s="60"/>
      <c r="O196" s="60"/>
      <c r="P196" s="60"/>
      <c r="Q196" s="60"/>
      <c r="R196" s="61"/>
    </row>
    <row r="197" spans="1:18" ht="20.100000000000001" customHeight="1" x14ac:dyDescent="0.2">
      <c r="A197" s="60"/>
      <c r="B197" s="60"/>
      <c r="C197" s="60"/>
      <c r="D197" s="60"/>
      <c r="E197" s="60"/>
      <c r="F197" s="60"/>
      <c r="G197" s="60"/>
      <c r="H197" s="60"/>
      <c r="I197" s="60"/>
      <c r="J197" s="60"/>
      <c r="K197" s="60"/>
      <c r="L197" s="60"/>
      <c r="M197" s="60"/>
      <c r="N197" s="60"/>
      <c r="O197" s="60"/>
      <c r="P197" s="60"/>
      <c r="Q197" s="60"/>
      <c r="R197" s="61"/>
    </row>
    <row r="198" spans="1:18" ht="20.100000000000001" customHeight="1" x14ac:dyDescent="0.2">
      <c r="A198" s="60"/>
      <c r="B198" s="60"/>
      <c r="C198" s="60"/>
      <c r="D198" s="60"/>
      <c r="E198" s="60"/>
      <c r="F198" s="60"/>
      <c r="G198" s="60"/>
      <c r="H198" s="60"/>
      <c r="I198" s="60"/>
      <c r="J198" s="60"/>
      <c r="K198" s="60"/>
      <c r="L198" s="60"/>
      <c r="M198" s="60"/>
      <c r="N198" s="60"/>
      <c r="O198" s="60"/>
      <c r="P198" s="60"/>
      <c r="Q198" s="60"/>
      <c r="R198" s="61"/>
    </row>
    <row r="199" spans="1:18" ht="20.100000000000001" customHeight="1" x14ac:dyDescent="0.2">
      <c r="A199" s="60"/>
      <c r="B199" s="60"/>
      <c r="C199" s="60"/>
      <c r="D199" s="60"/>
      <c r="E199" s="60"/>
      <c r="F199" s="60"/>
      <c r="G199" s="60"/>
      <c r="H199" s="60"/>
      <c r="I199" s="60"/>
      <c r="J199" s="60"/>
      <c r="K199" s="60"/>
      <c r="L199" s="60"/>
      <c r="M199" s="60"/>
      <c r="N199" s="60"/>
      <c r="O199" s="60"/>
      <c r="P199" s="60"/>
      <c r="Q199" s="60"/>
      <c r="R199" s="61"/>
    </row>
    <row r="200" spans="1:18" ht="20.100000000000001" customHeight="1" x14ac:dyDescent="0.2">
      <c r="A200" s="60"/>
      <c r="B200" s="60"/>
      <c r="C200" s="60"/>
      <c r="D200" s="60"/>
      <c r="E200" s="60"/>
      <c r="F200" s="60"/>
      <c r="G200" s="60"/>
      <c r="H200" s="60"/>
      <c r="I200" s="60"/>
      <c r="J200" s="60"/>
      <c r="K200" s="60"/>
      <c r="L200" s="60"/>
      <c r="M200" s="60"/>
      <c r="N200" s="60"/>
      <c r="O200" s="60"/>
      <c r="P200" s="60"/>
      <c r="Q200" s="60"/>
      <c r="R200" s="61"/>
    </row>
    <row r="201" spans="1:18" ht="20.100000000000001" customHeight="1" x14ac:dyDescent="0.2">
      <c r="A201" s="60"/>
      <c r="B201" s="60"/>
      <c r="C201" s="60"/>
      <c r="D201" s="60"/>
      <c r="E201" s="60"/>
      <c r="F201" s="60"/>
      <c r="G201" s="60"/>
      <c r="H201" s="60"/>
      <c r="I201" s="60"/>
      <c r="J201" s="60"/>
      <c r="K201" s="60"/>
      <c r="L201" s="60"/>
      <c r="M201" s="60"/>
      <c r="N201" s="60"/>
      <c r="O201" s="60"/>
      <c r="P201" s="60"/>
      <c r="Q201" s="60"/>
      <c r="R201" s="61"/>
    </row>
    <row r="202" spans="1:18" ht="20.100000000000001" customHeight="1" x14ac:dyDescent="0.2">
      <c r="A202" s="60"/>
      <c r="B202" s="60"/>
      <c r="C202" s="60"/>
      <c r="D202" s="60"/>
      <c r="E202" s="60"/>
      <c r="F202" s="60"/>
      <c r="G202" s="60"/>
      <c r="H202" s="60"/>
      <c r="I202" s="60"/>
      <c r="J202" s="60"/>
      <c r="K202" s="60"/>
      <c r="L202" s="60"/>
      <c r="M202" s="60"/>
      <c r="N202" s="60"/>
      <c r="O202" s="60"/>
      <c r="P202" s="60"/>
      <c r="Q202" s="60"/>
      <c r="R202" s="61"/>
    </row>
    <row r="203" spans="1:18" ht="20.100000000000001" customHeight="1" x14ac:dyDescent="0.2">
      <c r="A203" s="60"/>
      <c r="B203" s="60"/>
      <c r="C203" s="60"/>
      <c r="D203" s="60"/>
      <c r="E203" s="60"/>
      <c r="F203" s="60"/>
      <c r="G203" s="60"/>
      <c r="H203" s="60"/>
      <c r="I203" s="60"/>
      <c r="J203" s="60"/>
      <c r="K203" s="60"/>
      <c r="L203" s="60"/>
      <c r="M203" s="60"/>
      <c r="N203" s="60"/>
      <c r="O203" s="60"/>
      <c r="P203" s="60"/>
      <c r="Q203" s="60"/>
      <c r="R203" s="61"/>
    </row>
    <row r="204" spans="1:18" ht="20.100000000000001" customHeight="1" x14ac:dyDescent="0.2">
      <c r="A204" s="60"/>
      <c r="B204" s="60"/>
      <c r="C204" s="60"/>
      <c r="D204" s="60"/>
      <c r="E204" s="60"/>
      <c r="F204" s="60"/>
      <c r="G204" s="60"/>
      <c r="H204" s="60"/>
      <c r="I204" s="60"/>
      <c r="J204" s="60"/>
      <c r="K204" s="60"/>
      <c r="L204" s="60"/>
      <c r="M204" s="60"/>
      <c r="N204" s="60"/>
      <c r="O204" s="60"/>
      <c r="P204" s="60"/>
      <c r="Q204" s="60"/>
      <c r="R204" s="61"/>
    </row>
    <row r="205" spans="1:18" ht="20.100000000000001" customHeight="1" x14ac:dyDescent="0.2">
      <c r="A205" s="60"/>
      <c r="B205" s="60"/>
      <c r="C205" s="60"/>
      <c r="D205" s="60"/>
      <c r="E205" s="60"/>
      <c r="F205" s="60"/>
      <c r="G205" s="60"/>
      <c r="H205" s="60"/>
      <c r="I205" s="60"/>
      <c r="J205" s="60"/>
      <c r="K205" s="60"/>
      <c r="L205" s="60"/>
      <c r="M205" s="60"/>
      <c r="N205" s="60"/>
      <c r="O205" s="60"/>
      <c r="P205" s="60"/>
      <c r="Q205" s="60"/>
      <c r="R205" s="61"/>
    </row>
    <row r="206" spans="1:18" ht="20.100000000000001" customHeight="1" x14ac:dyDescent="0.2">
      <c r="A206" s="60"/>
      <c r="B206" s="60"/>
      <c r="C206" s="60"/>
      <c r="D206" s="60"/>
      <c r="E206" s="60"/>
      <c r="F206" s="60"/>
      <c r="G206" s="60"/>
      <c r="H206" s="60"/>
      <c r="I206" s="60"/>
      <c r="J206" s="60"/>
      <c r="K206" s="60"/>
      <c r="L206" s="60"/>
      <c r="M206" s="60"/>
      <c r="N206" s="60"/>
      <c r="O206" s="60"/>
      <c r="P206" s="60"/>
      <c r="Q206" s="60"/>
      <c r="R206" s="61"/>
    </row>
    <row r="207" spans="1:18" ht="20.100000000000001" customHeight="1" x14ac:dyDescent="0.2">
      <c r="A207" s="60"/>
      <c r="B207" s="60"/>
      <c r="C207" s="60"/>
      <c r="D207" s="60"/>
      <c r="E207" s="60"/>
      <c r="F207" s="60"/>
      <c r="G207" s="60"/>
      <c r="H207" s="60"/>
      <c r="I207" s="60"/>
      <c r="J207" s="60"/>
      <c r="K207" s="60"/>
      <c r="L207" s="60"/>
      <c r="M207" s="60"/>
      <c r="N207" s="60"/>
      <c r="O207" s="60"/>
      <c r="P207" s="60"/>
      <c r="Q207" s="60"/>
      <c r="R207" s="61"/>
    </row>
    <row r="208" spans="1:18" ht="20.100000000000001" customHeight="1" x14ac:dyDescent="0.2">
      <c r="A208" s="60"/>
      <c r="B208" s="60"/>
      <c r="C208" s="60"/>
      <c r="D208" s="60"/>
      <c r="E208" s="60"/>
      <c r="F208" s="60"/>
      <c r="G208" s="60"/>
      <c r="H208" s="60"/>
      <c r="I208" s="60"/>
      <c r="J208" s="60"/>
      <c r="K208" s="60"/>
      <c r="L208" s="60"/>
      <c r="M208" s="60"/>
      <c r="N208" s="60"/>
      <c r="O208" s="60"/>
      <c r="P208" s="60"/>
      <c r="Q208" s="60"/>
      <c r="R208" s="61"/>
    </row>
    <row r="209" spans="1:18" ht="20.100000000000001" customHeight="1" x14ac:dyDescent="0.2">
      <c r="A209" s="60"/>
      <c r="B209" s="60"/>
      <c r="C209" s="60"/>
      <c r="D209" s="60"/>
      <c r="E209" s="60"/>
      <c r="F209" s="60"/>
      <c r="G209" s="60"/>
      <c r="H209" s="60"/>
      <c r="I209" s="60"/>
      <c r="J209" s="60"/>
      <c r="K209" s="60"/>
      <c r="L209" s="60"/>
      <c r="M209" s="60"/>
      <c r="N209" s="60"/>
      <c r="O209" s="60"/>
      <c r="P209" s="60"/>
      <c r="Q209" s="60"/>
      <c r="R209" s="61"/>
    </row>
    <row r="210" spans="1:18" ht="20.100000000000001" customHeight="1" x14ac:dyDescent="0.2">
      <c r="A210" s="60"/>
      <c r="B210" s="60"/>
      <c r="C210" s="60"/>
      <c r="D210" s="60"/>
      <c r="E210" s="60"/>
      <c r="F210" s="60"/>
      <c r="G210" s="60"/>
      <c r="H210" s="60"/>
      <c r="I210" s="60"/>
      <c r="J210" s="60"/>
      <c r="K210" s="60"/>
      <c r="L210" s="60"/>
      <c r="M210" s="60"/>
      <c r="N210" s="60"/>
      <c r="O210" s="60"/>
      <c r="P210" s="60"/>
      <c r="Q210" s="60"/>
      <c r="R210" s="61"/>
    </row>
    <row r="211" spans="1:18" ht="20.100000000000001" customHeight="1" x14ac:dyDescent="0.2">
      <c r="A211" s="60"/>
      <c r="B211" s="60"/>
      <c r="C211" s="60"/>
      <c r="D211" s="60"/>
      <c r="E211" s="60"/>
      <c r="F211" s="60"/>
      <c r="G211" s="60"/>
      <c r="H211" s="60"/>
      <c r="I211" s="60"/>
      <c r="J211" s="60"/>
      <c r="K211" s="60"/>
      <c r="L211" s="60"/>
      <c r="M211" s="60"/>
      <c r="N211" s="60"/>
      <c r="O211" s="60"/>
      <c r="P211" s="60"/>
      <c r="Q211" s="60"/>
      <c r="R211" s="61"/>
    </row>
    <row r="212" spans="1:18" ht="20.100000000000001" customHeight="1" x14ac:dyDescent="0.2">
      <c r="A212" s="60"/>
      <c r="B212" s="60"/>
      <c r="C212" s="60"/>
      <c r="D212" s="60"/>
      <c r="E212" s="60"/>
      <c r="F212" s="60"/>
      <c r="G212" s="60"/>
      <c r="H212" s="60"/>
      <c r="I212" s="60"/>
      <c r="J212" s="60"/>
      <c r="K212" s="60"/>
      <c r="L212" s="60"/>
      <c r="M212" s="60"/>
      <c r="N212" s="60"/>
      <c r="O212" s="60"/>
      <c r="P212" s="60"/>
      <c r="Q212" s="60"/>
      <c r="R212" s="61"/>
    </row>
    <row r="213" spans="1:18" ht="20.100000000000001" customHeight="1" x14ac:dyDescent="0.2">
      <c r="A213" s="60"/>
      <c r="B213" s="60"/>
      <c r="C213" s="60"/>
      <c r="D213" s="60"/>
      <c r="E213" s="60"/>
      <c r="F213" s="60"/>
      <c r="G213" s="60"/>
      <c r="H213" s="60"/>
      <c r="I213" s="60"/>
      <c r="J213" s="60"/>
      <c r="K213" s="60"/>
      <c r="L213" s="60"/>
      <c r="M213" s="60"/>
      <c r="N213" s="60"/>
      <c r="O213" s="60"/>
      <c r="P213" s="60"/>
      <c r="Q213" s="60"/>
      <c r="R213" s="61"/>
    </row>
    <row r="214" spans="1:18" ht="20.100000000000001" customHeight="1" x14ac:dyDescent="0.2">
      <c r="A214" s="60"/>
      <c r="B214" s="60"/>
      <c r="C214" s="60"/>
      <c r="D214" s="60"/>
      <c r="E214" s="60"/>
      <c r="F214" s="60"/>
      <c r="G214" s="60"/>
      <c r="H214" s="60"/>
      <c r="I214" s="60"/>
      <c r="J214" s="60"/>
      <c r="K214" s="60"/>
      <c r="L214" s="60"/>
      <c r="M214" s="60"/>
      <c r="N214" s="60"/>
      <c r="O214" s="60"/>
      <c r="P214" s="60"/>
      <c r="Q214" s="60"/>
      <c r="R214" s="61"/>
    </row>
    <row r="215" spans="1:18" ht="20.100000000000001" customHeight="1" x14ac:dyDescent="0.2">
      <c r="A215" s="60"/>
      <c r="B215" s="60"/>
      <c r="C215" s="60"/>
      <c r="D215" s="60"/>
      <c r="E215" s="60"/>
      <c r="F215" s="60"/>
      <c r="G215" s="60"/>
      <c r="H215" s="60"/>
      <c r="I215" s="60"/>
      <c r="J215" s="60"/>
      <c r="K215" s="60"/>
      <c r="L215" s="60"/>
      <c r="M215" s="60"/>
      <c r="N215" s="60"/>
      <c r="O215" s="60"/>
      <c r="P215" s="60"/>
      <c r="Q215" s="60"/>
      <c r="R215" s="61"/>
    </row>
    <row r="216" spans="1:18" ht="20.100000000000001" customHeight="1" x14ac:dyDescent="0.2">
      <c r="A216" s="60"/>
      <c r="B216" s="60"/>
      <c r="C216" s="60"/>
      <c r="D216" s="60"/>
      <c r="E216" s="60"/>
      <c r="F216" s="60"/>
      <c r="G216" s="60"/>
      <c r="H216" s="60"/>
      <c r="I216" s="60"/>
      <c r="J216" s="60"/>
      <c r="K216" s="60"/>
      <c r="L216" s="60"/>
      <c r="M216" s="60"/>
      <c r="N216" s="60"/>
      <c r="O216" s="60"/>
      <c r="P216" s="60"/>
      <c r="Q216" s="60"/>
      <c r="R216" s="61"/>
    </row>
    <row r="217" spans="1:18" ht="20.100000000000001" customHeight="1" x14ac:dyDescent="0.2">
      <c r="A217" s="60"/>
      <c r="B217" s="60"/>
      <c r="C217" s="60"/>
      <c r="D217" s="60"/>
      <c r="E217" s="60"/>
      <c r="F217" s="60"/>
      <c r="G217" s="60"/>
      <c r="H217" s="60"/>
      <c r="I217" s="60"/>
      <c r="J217" s="60"/>
      <c r="K217" s="60"/>
      <c r="L217" s="60"/>
      <c r="M217" s="60"/>
      <c r="N217" s="60"/>
      <c r="O217" s="60"/>
      <c r="P217" s="60"/>
      <c r="Q217" s="60"/>
      <c r="R217" s="61"/>
    </row>
    <row r="218" spans="1:18" ht="20.100000000000001" customHeight="1" x14ac:dyDescent="0.2">
      <c r="A218" s="60"/>
      <c r="B218" s="60"/>
      <c r="C218" s="60"/>
      <c r="D218" s="60"/>
      <c r="E218" s="60"/>
      <c r="F218" s="60"/>
      <c r="G218" s="60"/>
      <c r="H218" s="60"/>
      <c r="I218" s="60"/>
      <c r="J218" s="60"/>
      <c r="K218" s="60"/>
      <c r="L218" s="60"/>
      <c r="M218" s="60"/>
      <c r="N218" s="60"/>
      <c r="O218" s="60"/>
      <c r="P218" s="60"/>
      <c r="Q218" s="60"/>
      <c r="R218" s="61"/>
    </row>
    <row r="219" spans="1:18" ht="20.100000000000001" customHeight="1" x14ac:dyDescent="0.2">
      <c r="A219" s="60"/>
      <c r="B219" s="60"/>
      <c r="C219" s="60"/>
      <c r="D219" s="60"/>
      <c r="E219" s="60"/>
      <c r="F219" s="60"/>
      <c r="G219" s="60"/>
      <c r="H219" s="60"/>
      <c r="I219" s="60"/>
      <c r="J219" s="60"/>
      <c r="K219" s="60"/>
      <c r="L219" s="60"/>
      <c r="M219" s="60"/>
      <c r="N219" s="60"/>
      <c r="O219" s="60"/>
      <c r="P219" s="60"/>
      <c r="Q219" s="60"/>
      <c r="R219" s="61"/>
    </row>
    <row r="220" spans="1:18" ht="20.100000000000001" customHeight="1" x14ac:dyDescent="0.2">
      <c r="A220" s="60"/>
      <c r="B220" s="60"/>
      <c r="C220" s="60"/>
      <c r="D220" s="60"/>
      <c r="E220" s="60"/>
      <c r="F220" s="60"/>
      <c r="G220" s="60"/>
      <c r="H220" s="60"/>
      <c r="I220" s="60"/>
      <c r="J220" s="60"/>
      <c r="K220" s="60"/>
      <c r="L220" s="60"/>
      <c r="M220" s="60"/>
      <c r="N220" s="60"/>
      <c r="O220" s="60"/>
      <c r="P220" s="60"/>
      <c r="Q220" s="60"/>
      <c r="R220" s="61"/>
    </row>
    <row r="221" spans="1:18" ht="20.100000000000001" customHeight="1" x14ac:dyDescent="0.2">
      <c r="A221" s="60"/>
      <c r="B221" s="60"/>
      <c r="C221" s="60"/>
      <c r="D221" s="60"/>
      <c r="E221" s="60"/>
      <c r="F221" s="60"/>
      <c r="G221" s="60"/>
      <c r="H221" s="60"/>
      <c r="I221" s="60"/>
      <c r="J221" s="60"/>
      <c r="K221" s="60"/>
      <c r="L221" s="60"/>
      <c r="M221" s="60"/>
      <c r="N221" s="60"/>
      <c r="O221" s="60"/>
      <c r="P221" s="60"/>
      <c r="Q221" s="60"/>
      <c r="R221" s="61"/>
    </row>
    <row r="222" spans="1:18" ht="20.100000000000001" customHeight="1" x14ac:dyDescent="0.2">
      <c r="A222" s="60"/>
      <c r="B222" s="60"/>
      <c r="C222" s="60"/>
      <c r="D222" s="60"/>
      <c r="E222" s="60"/>
      <c r="F222" s="60"/>
      <c r="G222" s="60"/>
      <c r="H222" s="60"/>
      <c r="I222" s="60"/>
      <c r="J222" s="60"/>
      <c r="K222" s="60"/>
      <c r="L222" s="60"/>
      <c r="M222" s="60"/>
      <c r="N222" s="60"/>
      <c r="O222" s="60"/>
      <c r="P222" s="60"/>
      <c r="Q222" s="60"/>
      <c r="R222" s="61"/>
    </row>
    <row r="223" spans="1:18" ht="20.100000000000001" customHeight="1" x14ac:dyDescent="0.2">
      <c r="A223" s="60"/>
      <c r="B223" s="60"/>
      <c r="C223" s="60"/>
      <c r="D223" s="60"/>
      <c r="E223" s="60"/>
      <c r="F223" s="60"/>
      <c r="G223" s="60"/>
      <c r="H223" s="60"/>
      <c r="I223" s="60"/>
      <c r="J223" s="60"/>
      <c r="K223" s="60"/>
      <c r="L223" s="60"/>
      <c r="M223" s="60"/>
      <c r="N223" s="60"/>
      <c r="O223" s="60"/>
      <c r="P223" s="60"/>
      <c r="Q223" s="60"/>
      <c r="R223" s="61"/>
    </row>
    <row r="224" spans="1:18" ht="20.100000000000001" customHeight="1" x14ac:dyDescent="0.2">
      <c r="A224" s="60"/>
      <c r="B224" s="60"/>
      <c r="C224" s="60"/>
      <c r="D224" s="60"/>
      <c r="E224" s="60"/>
      <c r="F224" s="60"/>
      <c r="G224" s="60"/>
      <c r="H224" s="60"/>
      <c r="I224" s="60"/>
      <c r="J224" s="60"/>
      <c r="K224" s="60"/>
      <c r="L224" s="60"/>
      <c r="M224" s="60"/>
      <c r="N224" s="60"/>
      <c r="O224" s="60"/>
      <c r="P224" s="60"/>
      <c r="Q224" s="60"/>
      <c r="R224" s="61"/>
    </row>
    <row r="225" spans="1:18" ht="20.100000000000001" customHeight="1" x14ac:dyDescent="0.2">
      <c r="A225" s="60"/>
      <c r="B225" s="60"/>
      <c r="C225" s="60"/>
      <c r="D225" s="60"/>
      <c r="E225" s="60"/>
      <c r="F225" s="60"/>
      <c r="G225" s="60"/>
      <c r="H225" s="60"/>
      <c r="I225" s="60"/>
      <c r="J225" s="60"/>
      <c r="K225" s="60"/>
      <c r="L225" s="60"/>
      <c r="M225" s="60"/>
      <c r="N225" s="60"/>
      <c r="O225" s="60"/>
      <c r="P225" s="60"/>
      <c r="Q225" s="60"/>
      <c r="R225" s="61"/>
    </row>
    <row r="226" spans="1:18" ht="20.100000000000001" customHeight="1" x14ac:dyDescent="0.2">
      <c r="A226" s="60"/>
      <c r="B226" s="60"/>
      <c r="C226" s="60"/>
      <c r="D226" s="60"/>
      <c r="E226" s="60"/>
      <c r="F226" s="60"/>
      <c r="G226" s="60"/>
      <c r="H226" s="60"/>
      <c r="I226" s="60"/>
      <c r="J226" s="60"/>
      <c r="K226" s="60"/>
      <c r="L226" s="60"/>
      <c r="M226" s="60"/>
      <c r="N226" s="60"/>
      <c r="O226" s="60"/>
      <c r="P226" s="60"/>
      <c r="Q226" s="60"/>
      <c r="R226" s="61"/>
    </row>
    <row r="227" spans="1:18" ht="20.100000000000001" customHeight="1" x14ac:dyDescent="0.2"/>
    <row r="228" spans="1:18" ht="20.100000000000001" customHeight="1" x14ac:dyDescent="0.2"/>
    <row r="229" spans="1:18" ht="20.100000000000001" customHeight="1" x14ac:dyDescent="0.2"/>
    <row r="230" spans="1:18" ht="20.100000000000001" customHeight="1" x14ac:dyDescent="0.2"/>
    <row r="231" spans="1:18" ht="20.100000000000001" customHeight="1" x14ac:dyDescent="0.2"/>
    <row r="232" spans="1:18" ht="20.100000000000001" customHeight="1" x14ac:dyDescent="0.2"/>
    <row r="233" spans="1:18" ht="20.100000000000001" customHeight="1" x14ac:dyDescent="0.2"/>
    <row r="234" spans="1:18" ht="20.100000000000001" customHeight="1" x14ac:dyDescent="0.2"/>
    <row r="235" spans="1:18" ht="20.100000000000001" customHeight="1" x14ac:dyDescent="0.2"/>
    <row r="236" spans="1:18" ht="20.100000000000001" customHeight="1" x14ac:dyDescent="0.2"/>
    <row r="237" spans="1:18" ht="20.100000000000001" customHeight="1" x14ac:dyDescent="0.2"/>
    <row r="238" spans="1:18" ht="20.100000000000001" customHeight="1" x14ac:dyDescent="0.2"/>
    <row r="239" spans="1:18" ht="20.100000000000001" customHeight="1" x14ac:dyDescent="0.2"/>
    <row r="240" spans="1:18"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sheetData>
  <mergeCells count="4">
    <mergeCell ref="A4:R4"/>
    <mergeCell ref="A1:R1"/>
    <mergeCell ref="A2:R2"/>
    <mergeCell ref="A22:R2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Narrow,Regular"&amp;12- 20 -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7"/>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3694</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947</v>
      </c>
      <c r="B6" s="341" t="s">
        <v>3566</v>
      </c>
      <c r="C6" s="329">
        <v>0</v>
      </c>
      <c r="D6" s="329">
        <v>0</v>
      </c>
      <c r="E6" s="329">
        <v>4</v>
      </c>
      <c r="F6" s="329">
        <v>3</v>
      </c>
      <c r="G6" s="329">
        <v>2</v>
      </c>
      <c r="H6" s="329">
        <v>4</v>
      </c>
      <c r="I6" s="329">
        <v>1</v>
      </c>
      <c r="J6" s="329">
        <v>1</v>
      </c>
      <c r="K6" s="329">
        <v>4</v>
      </c>
      <c r="L6" s="329">
        <v>2</v>
      </c>
      <c r="M6" s="329">
        <v>5</v>
      </c>
      <c r="N6" s="329">
        <v>2</v>
      </c>
      <c r="O6" s="329">
        <v>3</v>
      </c>
      <c r="P6" s="329">
        <v>2</v>
      </c>
      <c r="Q6" s="329">
        <v>1</v>
      </c>
      <c r="R6" s="330">
        <v>34</v>
      </c>
    </row>
    <row r="7" spans="1:20" ht="20.100000000000001" customHeight="1" x14ac:dyDescent="0.25">
      <c r="A7" s="339" t="s">
        <v>2731</v>
      </c>
      <c r="B7" s="341" t="s">
        <v>3566</v>
      </c>
      <c r="C7" s="329">
        <v>0</v>
      </c>
      <c r="D7" s="329">
        <v>0</v>
      </c>
      <c r="E7" s="329">
        <v>1</v>
      </c>
      <c r="F7" s="329">
        <v>4</v>
      </c>
      <c r="G7" s="329">
        <v>2</v>
      </c>
      <c r="H7" s="329">
        <v>4</v>
      </c>
      <c r="I7" s="329">
        <v>3</v>
      </c>
      <c r="J7" s="329">
        <v>4</v>
      </c>
      <c r="K7" s="329">
        <v>2</v>
      </c>
      <c r="L7" s="329">
        <v>2</v>
      </c>
      <c r="M7" s="329">
        <v>0</v>
      </c>
      <c r="N7" s="329">
        <v>0</v>
      </c>
      <c r="O7" s="329">
        <v>0</v>
      </c>
      <c r="P7" s="329">
        <v>0</v>
      </c>
      <c r="Q7" s="329">
        <v>0</v>
      </c>
      <c r="R7" s="330">
        <v>22</v>
      </c>
    </row>
    <row r="8" spans="1:20" ht="20.100000000000001" customHeight="1" x14ac:dyDescent="0.25">
      <c r="A8" s="339" t="s">
        <v>948</v>
      </c>
      <c r="B8" s="341" t="s">
        <v>3566</v>
      </c>
      <c r="C8" s="329">
        <v>0</v>
      </c>
      <c r="D8" s="329">
        <v>0</v>
      </c>
      <c r="E8" s="329">
        <v>3</v>
      </c>
      <c r="F8" s="329">
        <v>4</v>
      </c>
      <c r="G8" s="329">
        <v>3</v>
      </c>
      <c r="H8" s="329">
        <v>7</v>
      </c>
      <c r="I8" s="329">
        <v>5</v>
      </c>
      <c r="J8" s="329">
        <v>1</v>
      </c>
      <c r="K8" s="329">
        <v>4</v>
      </c>
      <c r="L8" s="329">
        <v>3</v>
      </c>
      <c r="M8" s="329">
        <v>4</v>
      </c>
      <c r="N8" s="329">
        <v>1</v>
      </c>
      <c r="O8" s="329">
        <v>3</v>
      </c>
      <c r="P8" s="329">
        <v>1</v>
      </c>
      <c r="Q8" s="329">
        <v>4</v>
      </c>
      <c r="R8" s="330">
        <v>43</v>
      </c>
    </row>
    <row r="9" spans="1:20" ht="20.100000000000001" customHeight="1" x14ac:dyDescent="0.25">
      <c r="A9" s="339" t="s">
        <v>949</v>
      </c>
      <c r="B9" s="341" t="s">
        <v>3566</v>
      </c>
      <c r="C9" s="329">
        <v>0</v>
      </c>
      <c r="D9" s="329">
        <v>0</v>
      </c>
      <c r="E9" s="329">
        <v>2</v>
      </c>
      <c r="F9" s="329">
        <v>1</v>
      </c>
      <c r="G9" s="329">
        <v>3</v>
      </c>
      <c r="H9" s="329">
        <v>2</v>
      </c>
      <c r="I9" s="329">
        <v>4</v>
      </c>
      <c r="J9" s="329">
        <v>0</v>
      </c>
      <c r="K9" s="329">
        <v>4</v>
      </c>
      <c r="L9" s="329">
        <v>1</v>
      </c>
      <c r="M9" s="329">
        <v>2</v>
      </c>
      <c r="N9" s="329">
        <v>1</v>
      </c>
      <c r="O9" s="329">
        <v>2</v>
      </c>
      <c r="P9" s="329">
        <v>0</v>
      </c>
      <c r="Q9" s="329">
        <v>2</v>
      </c>
      <c r="R9" s="330">
        <v>24</v>
      </c>
    </row>
    <row r="10" spans="1:20" ht="20.100000000000001" customHeight="1" x14ac:dyDescent="0.25">
      <c r="A10" s="339" t="s">
        <v>950</v>
      </c>
      <c r="B10" s="341" t="s">
        <v>3576</v>
      </c>
      <c r="C10" s="329">
        <v>0</v>
      </c>
      <c r="D10" s="329">
        <v>0</v>
      </c>
      <c r="E10" s="329">
        <v>0</v>
      </c>
      <c r="F10" s="329">
        <v>0</v>
      </c>
      <c r="G10" s="329">
        <v>0</v>
      </c>
      <c r="H10" s="329">
        <v>0</v>
      </c>
      <c r="I10" s="329">
        <v>0</v>
      </c>
      <c r="J10" s="329">
        <v>0</v>
      </c>
      <c r="K10" s="329">
        <v>56</v>
      </c>
      <c r="L10" s="329">
        <v>50</v>
      </c>
      <c r="M10" s="329">
        <v>55</v>
      </c>
      <c r="N10" s="329">
        <v>48</v>
      </c>
      <c r="O10" s="329">
        <v>43</v>
      </c>
      <c r="P10" s="329">
        <v>52</v>
      </c>
      <c r="Q10" s="329">
        <v>42</v>
      </c>
      <c r="R10" s="330">
        <v>346</v>
      </c>
    </row>
    <row r="11" spans="1:20" ht="20.100000000000001" customHeight="1" x14ac:dyDescent="0.25">
      <c r="A11" s="339" t="s">
        <v>951</v>
      </c>
      <c r="B11" s="341" t="s">
        <v>3576</v>
      </c>
      <c r="C11" s="329">
        <v>0</v>
      </c>
      <c r="D11" s="329">
        <v>0</v>
      </c>
      <c r="E11" s="329">
        <v>48</v>
      </c>
      <c r="F11" s="329">
        <v>49</v>
      </c>
      <c r="G11" s="329">
        <v>59</v>
      </c>
      <c r="H11" s="329">
        <v>43</v>
      </c>
      <c r="I11" s="329">
        <v>58</v>
      </c>
      <c r="J11" s="329">
        <v>50</v>
      </c>
      <c r="K11" s="329">
        <v>0</v>
      </c>
      <c r="L11" s="329">
        <v>0</v>
      </c>
      <c r="M11" s="329">
        <v>0</v>
      </c>
      <c r="N11" s="329">
        <v>0</v>
      </c>
      <c r="O11" s="329">
        <v>0</v>
      </c>
      <c r="P11" s="329">
        <v>0</v>
      </c>
      <c r="Q11" s="329">
        <v>0</v>
      </c>
      <c r="R11" s="330">
        <v>307</v>
      </c>
    </row>
    <row r="12" spans="1:20" ht="20.100000000000001" customHeight="1" x14ac:dyDescent="0.25">
      <c r="A12" s="339" t="s">
        <v>952</v>
      </c>
      <c r="B12" s="341" t="s">
        <v>3566</v>
      </c>
      <c r="C12" s="329">
        <v>0</v>
      </c>
      <c r="D12" s="329">
        <v>0</v>
      </c>
      <c r="E12" s="329">
        <v>1</v>
      </c>
      <c r="F12" s="329">
        <v>0</v>
      </c>
      <c r="G12" s="329">
        <v>0</v>
      </c>
      <c r="H12" s="329">
        <v>4</v>
      </c>
      <c r="I12" s="329">
        <v>1</v>
      </c>
      <c r="J12" s="329">
        <v>1</v>
      </c>
      <c r="K12" s="329">
        <v>2</v>
      </c>
      <c r="L12" s="329">
        <v>2</v>
      </c>
      <c r="M12" s="329">
        <v>3</v>
      </c>
      <c r="N12" s="329">
        <v>1</v>
      </c>
      <c r="O12" s="329">
        <v>3</v>
      </c>
      <c r="P12" s="329">
        <v>2</v>
      </c>
      <c r="Q12" s="329">
        <v>0</v>
      </c>
      <c r="R12" s="330">
        <v>20</v>
      </c>
    </row>
    <row r="13" spans="1:20" ht="20.100000000000001" customHeight="1" x14ac:dyDescent="0.25">
      <c r="A13" s="339" t="s">
        <v>3286</v>
      </c>
      <c r="B13" s="341" t="s">
        <v>3566</v>
      </c>
      <c r="C13" s="329">
        <v>0</v>
      </c>
      <c r="D13" s="329">
        <v>0</v>
      </c>
      <c r="E13" s="329">
        <v>4</v>
      </c>
      <c r="F13" s="329">
        <v>5</v>
      </c>
      <c r="G13" s="329">
        <v>0</v>
      </c>
      <c r="H13" s="329">
        <v>2</v>
      </c>
      <c r="I13" s="329">
        <v>2</v>
      </c>
      <c r="J13" s="329">
        <v>2</v>
      </c>
      <c r="K13" s="329">
        <v>4</v>
      </c>
      <c r="L13" s="329">
        <v>1</v>
      </c>
      <c r="M13" s="329">
        <v>3</v>
      </c>
      <c r="N13" s="329">
        <v>2</v>
      </c>
      <c r="O13" s="329">
        <v>3</v>
      </c>
      <c r="P13" s="329">
        <v>2</v>
      </c>
      <c r="Q13" s="329">
        <v>1</v>
      </c>
      <c r="R13" s="330">
        <v>31</v>
      </c>
    </row>
    <row r="14" spans="1:20" ht="20.100000000000001" customHeight="1" x14ac:dyDescent="0.25">
      <c r="A14" s="339" t="s">
        <v>953</v>
      </c>
      <c r="B14" s="341" t="s">
        <v>3695</v>
      </c>
      <c r="C14" s="329">
        <v>0</v>
      </c>
      <c r="D14" s="329">
        <v>0</v>
      </c>
      <c r="E14" s="329">
        <v>21</v>
      </c>
      <c r="F14" s="329">
        <v>24</v>
      </c>
      <c r="G14" s="329">
        <v>19</v>
      </c>
      <c r="H14" s="329">
        <v>16</v>
      </c>
      <c r="I14" s="329">
        <v>22</v>
      </c>
      <c r="J14" s="329">
        <v>24</v>
      </c>
      <c r="K14" s="329">
        <v>16</v>
      </c>
      <c r="L14" s="329">
        <v>0</v>
      </c>
      <c r="M14" s="329">
        <v>0</v>
      </c>
      <c r="N14" s="329">
        <v>0</v>
      </c>
      <c r="O14" s="329">
        <v>0</v>
      </c>
      <c r="P14" s="329">
        <v>0</v>
      </c>
      <c r="Q14" s="329">
        <v>0</v>
      </c>
      <c r="R14" s="330">
        <v>142</v>
      </c>
    </row>
    <row r="15" spans="1:20" ht="20.100000000000001" customHeight="1" x14ac:dyDescent="0.25">
      <c r="A15" s="339" t="s">
        <v>967</v>
      </c>
      <c r="B15" s="341" t="s">
        <v>3696</v>
      </c>
      <c r="C15" s="329">
        <v>0</v>
      </c>
      <c r="D15" s="329">
        <v>0</v>
      </c>
      <c r="E15" s="329">
        <v>24</v>
      </c>
      <c r="F15" s="329">
        <v>16</v>
      </c>
      <c r="G15" s="329">
        <v>23</v>
      </c>
      <c r="H15" s="329">
        <v>20</v>
      </c>
      <c r="I15" s="329">
        <v>13</v>
      </c>
      <c r="J15" s="329">
        <v>25</v>
      </c>
      <c r="K15" s="329">
        <v>19</v>
      </c>
      <c r="L15" s="329">
        <v>20</v>
      </c>
      <c r="M15" s="329">
        <v>22</v>
      </c>
      <c r="N15" s="329">
        <v>13</v>
      </c>
      <c r="O15" s="329">
        <v>12</v>
      </c>
      <c r="P15" s="329">
        <v>9</v>
      </c>
      <c r="Q15" s="329">
        <v>16</v>
      </c>
      <c r="R15" s="330">
        <v>232</v>
      </c>
    </row>
    <row r="16" spans="1:20" ht="20.100000000000001" customHeight="1" x14ac:dyDescent="0.25">
      <c r="A16" s="339" t="s">
        <v>2357</v>
      </c>
      <c r="B16" s="341" t="s">
        <v>3566</v>
      </c>
      <c r="C16" s="329">
        <v>0</v>
      </c>
      <c r="D16" s="329">
        <v>0</v>
      </c>
      <c r="E16" s="329">
        <v>3</v>
      </c>
      <c r="F16" s="329">
        <v>0</v>
      </c>
      <c r="G16" s="329">
        <v>2</v>
      </c>
      <c r="H16" s="329">
        <v>2</v>
      </c>
      <c r="I16" s="329">
        <v>0</v>
      </c>
      <c r="J16" s="329">
        <v>1</v>
      </c>
      <c r="K16" s="329">
        <v>3</v>
      </c>
      <c r="L16" s="329">
        <v>1</v>
      </c>
      <c r="M16" s="329">
        <v>0</v>
      </c>
      <c r="N16" s="329">
        <v>2</v>
      </c>
      <c r="O16" s="329">
        <v>0</v>
      </c>
      <c r="P16" s="329">
        <v>2</v>
      </c>
      <c r="Q16" s="329">
        <v>0</v>
      </c>
      <c r="R16" s="330">
        <v>16</v>
      </c>
    </row>
    <row r="17" spans="1:18" ht="20.100000000000001" customHeight="1" x14ac:dyDescent="0.25">
      <c r="A17" s="339" t="s">
        <v>968</v>
      </c>
      <c r="B17" s="341" t="s">
        <v>3566</v>
      </c>
      <c r="C17" s="329">
        <v>0</v>
      </c>
      <c r="D17" s="329">
        <v>0</v>
      </c>
      <c r="E17" s="329">
        <v>3</v>
      </c>
      <c r="F17" s="329">
        <v>0</v>
      </c>
      <c r="G17" s="329">
        <v>2</v>
      </c>
      <c r="H17" s="329">
        <v>1</v>
      </c>
      <c r="I17" s="329">
        <v>2</v>
      </c>
      <c r="J17" s="329">
        <v>2</v>
      </c>
      <c r="K17" s="329">
        <v>2</v>
      </c>
      <c r="L17" s="329">
        <v>1</v>
      </c>
      <c r="M17" s="329">
        <v>3</v>
      </c>
      <c r="N17" s="329">
        <v>3</v>
      </c>
      <c r="O17" s="329">
        <v>3</v>
      </c>
      <c r="P17" s="329">
        <v>2</v>
      </c>
      <c r="Q17" s="329">
        <v>6</v>
      </c>
      <c r="R17" s="330">
        <v>30</v>
      </c>
    </row>
    <row r="18" spans="1:18" ht="20.100000000000001" customHeight="1" x14ac:dyDescent="0.25">
      <c r="A18" s="339" t="s">
        <v>969</v>
      </c>
      <c r="B18" s="341" t="s">
        <v>3566</v>
      </c>
      <c r="C18" s="329">
        <v>0</v>
      </c>
      <c r="D18" s="329">
        <v>0</v>
      </c>
      <c r="E18" s="329">
        <v>1</v>
      </c>
      <c r="F18" s="329">
        <v>4</v>
      </c>
      <c r="G18" s="329">
        <v>5</v>
      </c>
      <c r="H18" s="329">
        <v>4</v>
      </c>
      <c r="I18" s="329">
        <v>6</v>
      </c>
      <c r="J18" s="329">
        <v>2</v>
      </c>
      <c r="K18" s="329">
        <v>7</v>
      </c>
      <c r="L18" s="329">
        <v>5</v>
      </c>
      <c r="M18" s="329">
        <v>4</v>
      </c>
      <c r="N18" s="329">
        <v>4</v>
      </c>
      <c r="O18" s="329">
        <v>2</v>
      </c>
      <c r="P18" s="329">
        <v>4</v>
      </c>
      <c r="Q18" s="329">
        <v>1</v>
      </c>
      <c r="R18" s="330">
        <v>49</v>
      </c>
    </row>
    <row r="19" spans="1:18" ht="20.100000000000001" customHeight="1" x14ac:dyDescent="0.25">
      <c r="A19" s="339" t="s">
        <v>970</v>
      </c>
      <c r="B19" s="341" t="s">
        <v>3566</v>
      </c>
      <c r="C19" s="329">
        <v>0</v>
      </c>
      <c r="D19" s="329">
        <v>0</v>
      </c>
      <c r="E19" s="329">
        <v>2</v>
      </c>
      <c r="F19" s="329">
        <v>3</v>
      </c>
      <c r="G19" s="329">
        <v>2</v>
      </c>
      <c r="H19" s="329">
        <v>1</v>
      </c>
      <c r="I19" s="329">
        <v>4</v>
      </c>
      <c r="J19" s="329">
        <v>1</v>
      </c>
      <c r="K19" s="329">
        <v>4</v>
      </c>
      <c r="L19" s="329">
        <v>2</v>
      </c>
      <c r="M19" s="329">
        <v>2</v>
      </c>
      <c r="N19" s="329">
        <v>1</v>
      </c>
      <c r="O19" s="329">
        <v>5</v>
      </c>
      <c r="P19" s="329">
        <v>4</v>
      </c>
      <c r="Q19" s="329">
        <v>0</v>
      </c>
      <c r="R19" s="330">
        <v>31</v>
      </c>
    </row>
    <row r="20" spans="1:18" ht="20.100000000000001" customHeight="1" x14ac:dyDescent="0.25">
      <c r="A20" s="339" t="s">
        <v>2432</v>
      </c>
      <c r="B20" s="341" t="s">
        <v>3566</v>
      </c>
      <c r="C20" s="329">
        <v>0</v>
      </c>
      <c r="D20" s="329">
        <v>0</v>
      </c>
      <c r="E20" s="329">
        <v>7</v>
      </c>
      <c r="F20" s="329">
        <v>8</v>
      </c>
      <c r="G20" s="329">
        <v>4</v>
      </c>
      <c r="H20" s="329">
        <v>4</v>
      </c>
      <c r="I20" s="329">
        <v>6</v>
      </c>
      <c r="J20" s="329">
        <v>2</v>
      </c>
      <c r="K20" s="329">
        <v>5</v>
      </c>
      <c r="L20" s="329">
        <v>2</v>
      </c>
      <c r="M20" s="329">
        <v>3</v>
      </c>
      <c r="N20" s="329">
        <v>2</v>
      </c>
      <c r="O20" s="329">
        <v>3</v>
      </c>
      <c r="P20" s="329">
        <v>1</v>
      </c>
      <c r="Q20" s="329">
        <v>0</v>
      </c>
      <c r="R20" s="330">
        <v>47</v>
      </c>
    </row>
    <row r="21" spans="1:18" ht="20.100000000000001" customHeight="1" x14ac:dyDescent="0.25">
      <c r="A21" s="339" t="s">
        <v>2433</v>
      </c>
      <c r="B21" s="341" t="s">
        <v>3566</v>
      </c>
      <c r="C21" s="329">
        <v>0</v>
      </c>
      <c r="D21" s="329">
        <v>0</v>
      </c>
      <c r="E21" s="329">
        <v>1</v>
      </c>
      <c r="F21" s="329">
        <v>2</v>
      </c>
      <c r="G21" s="329">
        <v>1</v>
      </c>
      <c r="H21" s="329">
        <v>4</v>
      </c>
      <c r="I21" s="329">
        <v>3</v>
      </c>
      <c r="J21" s="329">
        <v>5</v>
      </c>
      <c r="K21" s="329">
        <v>3</v>
      </c>
      <c r="L21" s="329">
        <v>2</v>
      </c>
      <c r="M21" s="329">
        <v>2</v>
      </c>
      <c r="N21" s="329">
        <v>2</v>
      </c>
      <c r="O21" s="329">
        <v>3</v>
      </c>
      <c r="P21" s="329">
        <v>4</v>
      </c>
      <c r="Q21" s="329">
        <v>2</v>
      </c>
      <c r="R21" s="330">
        <v>34</v>
      </c>
    </row>
    <row r="22" spans="1:18" ht="20.100000000000001" customHeight="1" x14ac:dyDescent="0.25">
      <c r="A22" s="339" t="s">
        <v>2434</v>
      </c>
      <c r="B22" s="341" t="s">
        <v>3697</v>
      </c>
      <c r="C22" s="329">
        <v>0</v>
      </c>
      <c r="D22" s="329">
        <v>0</v>
      </c>
      <c r="E22" s="329">
        <v>20</v>
      </c>
      <c r="F22" s="329">
        <v>18</v>
      </c>
      <c r="G22" s="329">
        <v>16</v>
      </c>
      <c r="H22" s="329">
        <v>25</v>
      </c>
      <c r="I22" s="329">
        <v>23</v>
      </c>
      <c r="J22" s="329">
        <v>16</v>
      </c>
      <c r="K22" s="329">
        <v>25</v>
      </c>
      <c r="L22" s="329">
        <v>22</v>
      </c>
      <c r="M22" s="329">
        <v>25</v>
      </c>
      <c r="N22" s="329">
        <v>24</v>
      </c>
      <c r="O22" s="329">
        <v>15</v>
      </c>
      <c r="P22" s="329">
        <v>22</v>
      </c>
      <c r="Q22" s="329">
        <v>25</v>
      </c>
      <c r="R22" s="330">
        <v>276</v>
      </c>
    </row>
    <row r="23" spans="1:18" ht="20.100000000000001" customHeight="1" x14ac:dyDescent="0.25">
      <c r="A23" s="339" t="s">
        <v>2435</v>
      </c>
      <c r="B23" s="341" t="s">
        <v>3698</v>
      </c>
      <c r="C23" s="329">
        <v>0</v>
      </c>
      <c r="D23" s="329">
        <v>0</v>
      </c>
      <c r="E23" s="329">
        <v>9</v>
      </c>
      <c r="F23" s="329">
        <v>17</v>
      </c>
      <c r="G23" s="329">
        <v>10</v>
      </c>
      <c r="H23" s="329">
        <v>10</v>
      </c>
      <c r="I23" s="329">
        <v>10</v>
      </c>
      <c r="J23" s="329">
        <v>6</v>
      </c>
      <c r="K23" s="329">
        <v>9</v>
      </c>
      <c r="L23" s="329">
        <v>0</v>
      </c>
      <c r="M23" s="329">
        <v>0</v>
      </c>
      <c r="N23" s="329">
        <v>0</v>
      </c>
      <c r="O23" s="329">
        <v>0</v>
      </c>
      <c r="P23" s="329">
        <v>0</v>
      </c>
      <c r="Q23" s="329">
        <v>0</v>
      </c>
      <c r="R23" s="330">
        <v>71</v>
      </c>
    </row>
    <row r="24" spans="1:18" ht="20.100000000000001" customHeight="1" x14ac:dyDescent="0.25">
      <c r="A24" s="339" t="s">
        <v>2436</v>
      </c>
      <c r="B24" s="341" t="s">
        <v>3566</v>
      </c>
      <c r="C24" s="329">
        <v>0</v>
      </c>
      <c r="D24" s="329">
        <v>0</v>
      </c>
      <c r="E24" s="329">
        <v>0</v>
      </c>
      <c r="F24" s="329">
        <v>2</v>
      </c>
      <c r="G24" s="329">
        <v>0</v>
      </c>
      <c r="H24" s="329">
        <v>4</v>
      </c>
      <c r="I24" s="329">
        <v>1</v>
      </c>
      <c r="J24" s="329">
        <v>2</v>
      </c>
      <c r="K24" s="329">
        <v>3</v>
      </c>
      <c r="L24" s="329">
        <v>1</v>
      </c>
      <c r="M24" s="329">
        <v>3</v>
      </c>
      <c r="N24" s="329">
        <v>4</v>
      </c>
      <c r="O24" s="329">
        <v>1</v>
      </c>
      <c r="P24" s="329">
        <v>5</v>
      </c>
      <c r="Q24" s="329">
        <v>0</v>
      </c>
      <c r="R24" s="330">
        <v>26</v>
      </c>
    </row>
    <row r="25" spans="1:18" ht="20.100000000000001" customHeight="1" x14ac:dyDescent="0.25">
      <c r="A25" s="339" t="s">
        <v>2437</v>
      </c>
      <c r="B25" s="341" t="s">
        <v>3566</v>
      </c>
      <c r="C25" s="329">
        <v>0</v>
      </c>
      <c r="D25" s="329">
        <v>0</v>
      </c>
      <c r="E25" s="329">
        <v>4</v>
      </c>
      <c r="F25" s="329">
        <v>3</v>
      </c>
      <c r="G25" s="329">
        <v>2</v>
      </c>
      <c r="H25" s="329">
        <v>0</v>
      </c>
      <c r="I25" s="329">
        <v>0</v>
      </c>
      <c r="J25" s="329">
        <v>2</v>
      </c>
      <c r="K25" s="329">
        <v>2</v>
      </c>
      <c r="L25" s="329">
        <v>0</v>
      </c>
      <c r="M25" s="329">
        <v>2</v>
      </c>
      <c r="N25" s="329">
        <v>2</v>
      </c>
      <c r="O25" s="329">
        <v>1</v>
      </c>
      <c r="P25" s="329">
        <v>2</v>
      </c>
      <c r="Q25" s="329">
        <v>0</v>
      </c>
      <c r="R25" s="330">
        <v>20</v>
      </c>
    </row>
    <row r="26" spans="1:18" ht="20.100000000000001" customHeight="1" x14ac:dyDescent="0.25">
      <c r="A26" s="339" t="s">
        <v>2438</v>
      </c>
      <c r="B26" s="341" t="s">
        <v>3566</v>
      </c>
      <c r="C26" s="329">
        <v>0</v>
      </c>
      <c r="D26" s="329">
        <v>0</v>
      </c>
      <c r="E26" s="329">
        <v>1</v>
      </c>
      <c r="F26" s="329">
        <v>1</v>
      </c>
      <c r="G26" s="329">
        <v>1</v>
      </c>
      <c r="H26" s="329">
        <v>0</v>
      </c>
      <c r="I26" s="329">
        <v>1</v>
      </c>
      <c r="J26" s="329">
        <v>0</v>
      </c>
      <c r="K26" s="329">
        <v>1</v>
      </c>
      <c r="L26" s="329">
        <v>0</v>
      </c>
      <c r="M26" s="329">
        <v>2</v>
      </c>
      <c r="N26" s="329">
        <v>2</v>
      </c>
      <c r="O26" s="329">
        <v>1</v>
      </c>
      <c r="P26" s="329">
        <v>1</v>
      </c>
      <c r="Q26" s="329">
        <v>0</v>
      </c>
      <c r="R26" s="330">
        <v>11</v>
      </c>
    </row>
    <row r="27" spans="1:18" ht="20.100000000000001" customHeight="1" x14ac:dyDescent="0.25">
      <c r="A27" s="339" t="s">
        <v>2439</v>
      </c>
      <c r="B27" s="341" t="s">
        <v>3699</v>
      </c>
      <c r="C27" s="329">
        <v>0</v>
      </c>
      <c r="D27" s="329">
        <v>0</v>
      </c>
      <c r="E27" s="329">
        <v>25</v>
      </c>
      <c r="F27" s="329">
        <v>24</v>
      </c>
      <c r="G27" s="329">
        <v>26</v>
      </c>
      <c r="H27" s="329">
        <v>19</v>
      </c>
      <c r="I27" s="329">
        <v>24</v>
      </c>
      <c r="J27" s="329">
        <v>27</v>
      </c>
      <c r="K27" s="329">
        <v>21</v>
      </c>
      <c r="L27" s="329">
        <v>0</v>
      </c>
      <c r="M27" s="329">
        <v>0</v>
      </c>
      <c r="N27" s="329">
        <v>0</v>
      </c>
      <c r="O27" s="329">
        <v>0</v>
      </c>
      <c r="P27" s="329">
        <v>0</v>
      </c>
      <c r="Q27" s="329">
        <v>0</v>
      </c>
      <c r="R27" s="330">
        <v>166</v>
      </c>
    </row>
    <row r="28" spans="1:18" ht="20.100000000000001" customHeight="1" x14ac:dyDescent="0.25">
      <c r="A28" s="339" t="s">
        <v>2440</v>
      </c>
      <c r="B28" s="341" t="s">
        <v>3700</v>
      </c>
      <c r="C28" s="329">
        <v>0</v>
      </c>
      <c r="D28" s="329">
        <v>0</v>
      </c>
      <c r="E28" s="329">
        <v>12</v>
      </c>
      <c r="F28" s="329">
        <v>16</v>
      </c>
      <c r="G28" s="329">
        <v>16</v>
      </c>
      <c r="H28" s="329">
        <v>15</v>
      </c>
      <c r="I28" s="329">
        <v>15</v>
      </c>
      <c r="J28" s="329">
        <v>14</v>
      </c>
      <c r="K28" s="329">
        <v>18</v>
      </c>
      <c r="L28" s="329">
        <v>14</v>
      </c>
      <c r="M28" s="329">
        <v>16</v>
      </c>
      <c r="N28" s="329">
        <v>15</v>
      </c>
      <c r="O28" s="329">
        <v>11</v>
      </c>
      <c r="P28" s="329">
        <v>10</v>
      </c>
      <c r="Q28" s="329">
        <v>16</v>
      </c>
      <c r="R28" s="330">
        <v>188</v>
      </c>
    </row>
    <row r="29" spans="1:18" ht="20.100000000000001" customHeight="1" x14ac:dyDescent="0.25">
      <c r="A29" s="339" t="s">
        <v>2441</v>
      </c>
      <c r="B29" s="341" t="s">
        <v>3701</v>
      </c>
      <c r="C29" s="329">
        <v>0</v>
      </c>
      <c r="D29" s="329">
        <v>0</v>
      </c>
      <c r="E29" s="329">
        <v>0</v>
      </c>
      <c r="F29" s="329">
        <v>0</v>
      </c>
      <c r="G29" s="329">
        <v>0</v>
      </c>
      <c r="H29" s="329">
        <v>0</v>
      </c>
      <c r="I29" s="329">
        <v>0</v>
      </c>
      <c r="J29" s="329">
        <v>0</v>
      </c>
      <c r="K29" s="329">
        <v>0</v>
      </c>
      <c r="L29" s="329">
        <v>34</v>
      </c>
      <c r="M29" s="329">
        <v>29</v>
      </c>
      <c r="N29" s="329">
        <v>35</v>
      </c>
      <c r="O29" s="329">
        <v>30</v>
      </c>
      <c r="P29" s="329">
        <v>27</v>
      </c>
      <c r="Q29" s="329">
        <v>18</v>
      </c>
      <c r="R29" s="330">
        <v>173</v>
      </c>
    </row>
    <row r="30" spans="1:18" ht="20.100000000000001" customHeight="1" x14ac:dyDescent="0.25">
      <c r="A30" s="339" t="s">
        <v>2442</v>
      </c>
      <c r="B30" s="341" t="s">
        <v>3566</v>
      </c>
      <c r="C30" s="329">
        <v>0</v>
      </c>
      <c r="D30" s="329">
        <v>0</v>
      </c>
      <c r="E30" s="329">
        <v>4</v>
      </c>
      <c r="F30" s="329">
        <v>0</v>
      </c>
      <c r="G30" s="329">
        <v>2</v>
      </c>
      <c r="H30" s="329">
        <v>2</v>
      </c>
      <c r="I30" s="329">
        <v>3</v>
      </c>
      <c r="J30" s="329">
        <v>5</v>
      </c>
      <c r="K30" s="329">
        <v>1</v>
      </c>
      <c r="L30" s="329">
        <v>1</v>
      </c>
      <c r="M30" s="329">
        <v>3</v>
      </c>
      <c r="N30" s="329">
        <v>1</v>
      </c>
      <c r="O30" s="329">
        <v>3</v>
      </c>
      <c r="P30" s="329">
        <v>3</v>
      </c>
      <c r="Q30" s="329">
        <v>0</v>
      </c>
      <c r="R30" s="330">
        <v>28</v>
      </c>
    </row>
    <row r="31" spans="1:18" ht="20.100000000000001" customHeight="1" x14ac:dyDescent="0.25">
      <c r="A31" s="365" t="s">
        <v>2443</v>
      </c>
      <c r="B31" s="341" t="s">
        <v>3566</v>
      </c>
      <c r="C31" s="331">
        <v>0</v>
      </c>
      <c r="D31" s="331">
        <v>0</v>
      </c>
      <c r="E31" s="331">
        <v>0</v>
      </c>
      <c r="F31" s="331">
        <v>0</v>
      </c>
      <c r="G31" s="331">
        <v>2</v>
      </c>
      <c r="H31" s="331">
        <v>2</v>
      </c>
      <c r="I31" s="331">
        <v>0</v>
      </c>
      <c r="J31" s="331">
        <v>1</v>
      </c>
      <c r="K31" s="331">
        <v>0</v>
      </c>
      <c r="L31" s="331">
        <v>1</v>
      </c>
      <c r="M31" s="331">
        <v>1</v>
      </c>
      <c r="N31" s="331">
        <v>1</v>
      </c>
      <c r="O31" s="331">
        <v>0</v>
      </c>
      <c r="P31" s="331">
        <v>1</v>
      </c>
      <c r="Q31" s="331">
        <v>0</v>
      </c>
      <c r="R31" s="301">
        <v>9</v>
      </c>
    </row>
    <row r="32" spans="1:18" ht="20.100000000000001" customHeight="1" x14ac:dyDescent="0.25">
      <c r="A32" s="335" t="s">
        <v>3035</v>
      </c>
      <c r="B32" s="343" t="s">
        <v>3053</v>
      </c>
      <c r="C32" s="309">
        <v>0</v>
      </c>
      <c r="D32" s="309">
        <v>0</v>
      </c>
      <c r="E32" s="309">
        <v>200</v>
      </c>
      <c r="F32" s="309">
        <v>204</v>
      </c>
      <c r="G32" s="309">
        <v>202</v>
      </c>
      <c r="H32" s="309">
        <v>195</v>
      </c>
      <c r="I32" s="309">
        <v>207</v>
      </c>
      <c r="J32" s="309">
        <v>194</v>
      </c>
      <c r="K32" s="309">
        <v>215</v>
      </c>
      <c r="L32" s="309">
        <v>167</v>
      </c>
      <c r="M32" s="309">
        <v>189</v>
      </c>
      <c r="N32" s="309">
        <v>166</v>
      </c>
      <c r="O32" s="309">
        <v>147</v>
      </c>
      <c r="P32" s="309">
        <v>156</v>
      </c>
      <c r="Q32" s="309">
        <v>134</v>
      </c>
      <c r="R32" s="309">
        <v>2376</v>
      </c>
    </row>
    <row r="33" spans="1:18" ht="18.95" customHeight="1" x14ac:dyDescent="0.25">
      <c r="A33" s="228" t="s">
        <v>3044</v>
      </c>
      <c r="B33" s="375"/>
      <c r="C33" s="363"/>
      <c r="D33" s="363"/>
      <c r="E33" s="363"/>
      <c r="F33" s="363"/>
      <c r="G33" s="363"/>
      <c r="H33" s="363"/>
      <c r="I33" s="363"/>
      <c r="J33" s="363"/>
      <c r="K33" s="363"/>
      <c r="L33" s="363"/>
      <c r="M33" s="363"/>
      <c r="N33" s="363"/>
      <c r="O33" s="363"/>
      <c r="P33" s="363"/>
      <c r="Q33" s="363"/>
      <c r="R33" s="363"/>
    </row>
    <row r="34" spans="1:18" x14ac:dyDescent="0.2">
      <c r="A34" s="350"/>
      <c r="B34" s="350"/>
      <c r="C34" s="350"/>
      <c r="D34" s="350"/>
      <c r="E34" s="350"/>
      <c r="F34" s="350"/>
      <c r="G34" s="350"/>
      <c r="H34" s="350"/>
      <c r="I34" s="350"/>
      <c r="J34" s="350"/>
      <c r="K34" s="350"/>
      <c r="L34" s="350"/>
      <c r="M34" s="350"/>
      <c r="N34" s="350"/>
      <c r="O34" s="350"/>
      <c r="P34" s="350"/>
      <c r="Q34" s="350"/>
      <c r="R34" s="351"/>
    </row>
    <row r="35" spans="1:18" x14ac:dyDescent="0.2">
      <c r="A35" s="350"/>
      <c r="B35" s="350"/>
      <c r="C35" s="350"/>
      <c r="D35" s="350"/>
      <c r="E35" s="350"/>
      <c r="F35" s="350"/>
      <c r="G35" s="350"/>
      <c r="H35" s="350"/>
      <c r="I35" s="350"/>
      <c r="J35" s="350"/>
      <c r="K35" s="350"/>
      <c r="L35" s="350"/>
      <c r="M35" s="350"/>
      <c r="N35" s="350"/>
      <c r="O35" s="350"/>
      <c r="P35" s="350"/>
      <c r="Q35" s="350"/>
      <c r="R35" s="351"/>
    </row>
    <row r="36" spans="1:18" x14ac:dyDescent="0.2">
      <c r="A36" s="350"/>
      <c r="B36" s="350"/>
      <c r="C36" s="350"/>
      <c r="D36" s="350"/>
      <c r="E36" s="350"/>
      <c r="F36" s="350"/>
      <c r="G36" s="350"/>
      <c r="H36" s="350"/>
      <c r="I36" s="350"/>
      <c r="J36" s="350"/>
      <c r="K36" s="350"/>
      <c r="L36" s="350"/>
      <c r="M36" s="350"/>
      <c r="N36" s="350"/>
      <c r="O36" s="350"/>
      <c r="P36" s="350"/>
      <c r="Q36" s="350"/>
      <c r="R36" s="351"/>
    </row>
    <row r="37" spans="1:18" x14ac:dyDescent="0.2">
      <c r="A37" s="350"/>
      <c r="B37" s="350"/>
      <c r="C37" s="350"/>
      <c r="D37" s="350"/>
      <c r="E37" s="350"/>
      <c r="F37" s="350"/>
      <c r="G37" s="350"/>
      <c r="H37" s="350"/>
      <c r="I37" s="350"/>
      <c r="J37" s="350"/>
      <c r="K37" s="350"/>
      <c r="L37" s="350"/>
      <c r="M37" s="350"/>
      <c r="N37" s="350"/>
      <c r="O37" s="350"/>
      <c r="P37" s="350"/>
      <c r="Q37" s="350"/>
      <c r="R37" s="351"/>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row r="97" spans="1:18" x14ac:dyDescent="0.2">
      <c r="A97" s="350"/>
      <c r="B97" s="350"/>
      <c r="C97" s="350"/>
      <c r="D97" s="350"/>
      <c r="E97" s="350"/>
      <c r="F97" s="350"/>
      <c r="G97" s="350"/>
      <c r="H97" s="350"/>
      <c r="I97" s="350"/>
      <c r="J97" s="350"/>
      <c r="K97" s="350"/>
      <c r="L97" s="350"/>
      <c r="M97" s="350"/>
      <c r="N97" s="350"/>
      <c r="O97" s="350"/>
      <c r="P97" s="350"/>
      <c r="Q97" s="350"/>
      <c r="R97" s="351"/>
    </row>
  </sheetData>
  <mergeCells count="3">
    <mergeCell ref="A1:R1"/>
    <mergeCell ref="A2:R2"/>
    <mergeCell ref="A4:R4"/>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Narrow,Regular"&amp;12- 21 -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6"/>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3671</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8.95" customHeight="1" x14ac:dyDescent="0.25">
      <c r="A6" s="339" t="s">
        <v>2444</v>
      </c>
      <c r="B6" s="341" t="s">
        <v>3672</v>
      </c>
      <c r="C6" s="329">
        <v>0</v>
      </c>
      <c r="D6" s="329">
        <v>0</v>
      </c>
      <c r="E6" s="329">
        <v>4</v>
      </c>
      <c r="F6" s="329">
        <v>4</v>
      </c>
      <c r="G6" s="329">
        <v>2</v>
      </c>
      <c r="H6" s="329">
        <v>12</v>
      </c>
      <c r="I6" s="329">
        <v>8</v>
      </c>
      <c r="J6" s="329">
        <v>6</v>
      </c>
      <c r="K6" s="329">
        <v>5</v>
      </c>
      <c r="L6" s="329">
        <v>7</v>
      </c>
      <c r="M6" s="329">
        <v>7</v>
      </c>
      <c r="N6" s="329">
        <v>7</v>
      </c>
      <c r="O6" s="329">
        <v>8</v>
      </c>
      <c r="P6" s="329">
        <v>7</v>
      </c>
      <c r="Q6" s="329">
        <v>6</v>
      </c>
      <c r="R6" s="330">
        <v>83</v>
      </c>
    </row>
    <row r="7" spans="1:20" ht="18.95" customHeight="1" x14ac:dyDescent="0.25">
      <c r="A7" s="339" t="s">
        <v>2445</v>
      </c>
      <c r="B7" s="341" t="s">
        <v>3673</v>
      </c>
      <c r="C7" s="329">
        <v>0</v>
      </c>
      <c r="D7" s="329">
        <v>0</v>
      </c>
      <c r="E7" s="329">
        <v>5</v>
      </c>
      <c r="F7" s="329">
        <v>3</v>
      </c>
      <c r="G7" s="329">
        <v>1</v>
      </c>
      <c r="H7" s="329">
        <v>5</v>
      </c>
      <c r="I7" s="329">
        <v>3</v>
      </c>
      <c r="J7" s="329">
        <v>3</v>
      </c>
      <c r="K7" s="329">
        <v>1</v>
      </c>
      <c r="L7" s="329">
        <v>3</v>
      </c>
      <c r="M7" s="329">
        <v>6</v>
      </c>
      <c r="N7" s="329">
        <v>3</v>
      </c>
      <c r="O7" s="329">
        <v>2</v>
      </c>
      <c r="P7" s="329">
        <v>0</v>
      </c>
      <c r="Q7" s="329">
        <v>4</v>
      </c>
      <c r="R7" s="330">
        <v>39</v>
      </c>
    </row>
    <row r="8" spans="1:20" ht="18.95" customHeight="1" x14ac:dyDescent="0.25">
      <c r="A8" s="339" t="s">
        <v>2446</v>
      </c>
      <c r="B8" s="341" t="s">
        <v>3544</v>
      </c>
      <c r="C8" s="329">
        <v>0</v>
      </c>
      <c r="D8" s="329">
        <v>0</v>
      </c>
      <c r="E8" s="329">
        <v>7</v>
      </c>
      <c r="F8" s="329">
        <v>10</v>
      </c>
      <c r="G8" s="329">
        <v>4</v>
      </c>
      <c r="H8" s="329">
        <v>9</v>
      </c>
      <c r="I8" s="329">
        <v>9</v>
      </c>
      <c r="J8" s="329">
        <v>6</v>
      </c>
      <c r="K8" s="329">
        <v>5</v>
      </c>
      <c r="L8" s="329">
        <v>8</v>
      </c>
      <c r="M8" s="329">
        <v>9</v>
      </c>
      <c r="N8" s="329">
        <v>6</v>
      </c>
      <c r="O8" s="329">
        <v>10</v>
      </c>
      <c r="P8" s="329">
        <v>7</v>
      </c>
      <c r="Q8" s="329">
        <v>0</v>
      </c>
      <c r="R8" s="330">
        <v>90</v>
      </c>
    </row>
    <row r="9" spans="1:20" ht="18.95" customHeight="1" x14ac:dyDescent="0.25">
      <c r="A9" s="339" t="s">
        <v>2447</v>
      </c>
      <c r="B9" s="341" t="s">
        <v>3557</v>
      </c>
      <c r="C9" s="329">
        <v>0</v>
      </c>
      <c r="D9" s="329">
        <v>0</v>
      </c>
      <c r="E9" s="329">
        <v>22</v>
      </c>
      <c r="F9" s="329">
        <v>28</v>
      </c>
      <c r="G9" s="329">
        <v>18</v>
      </c>
      <c r="H9" s="329">
        <v>21</v>
      </c>
      <c r="I9" s="329">
        <v>0</v>
      </c>
      <c r="J9" s="329">
        <v>0</v>
      </c>
      <c r="K9" s="329">
        <v>0</v>
      </c>
      <c r="L9" s="329">
        <v>0</v>
      </c>
      <c r="M9" s="329">
        <v>0</v>
      </c>
      <c r="N9" s="329">
        <v>0</v>
      </c>
      <c r="O9" s="329">
        <v>0</v>
      </c>
      <c r="P9" s="329">
        <v>0</v>
      </c>
      <c r="Q9" s="329">
        <v>0</v>
      </c>
      <c r="R9" s="330">
        <v>89</v>
      </c>
    </row>
    <row r="10" spans="1:20" ht="18.95" customHeight="1" x14ac:dyDescent="0.25">
      <c r="A10" s="339" t="s">
        <v>2449</v>
      </c>
      <c r="B10" s="341" t="s">
        <v>3674</v>
      </c>
      <c r="C10" s="329">
        <v>0</v>
      </c>
      <c r="D10" s="329">
        <v>0</v>
      </c>
      <c r="E10" s="329">
        <v>1</v>
      </c>
      <c r="F10" s="329">
        <v>2</v>
      </c>
      <c r="G10" s="329">
        <v>2</v>
      </c>
      <c r="H10" s="329">
        <v>1</v>
      </c>
      <c r="I10" s="329">
        <v>1</v>
      </c>
      <c r="J10" s="329">
        <v>4</v>
      </c>
      <c r="K10" s="329">
        <v>4</v>
      </c>
      <c r="L10" s="329">
        <v>0</v>
      </c>
      <c r="M10" s="329">
        <v>2</v>
      </c>
      <c r="N10" s="329">
        <v>3</v>
      </c>
      <c r="O10" s="329">
        <v>2</v>
      </c>
      <c r="P10" s="329">
        <v>2</v>
      </c>
      <c r="Q10" s="329">
        <v>4</v>
      </c>
      <c r="R10" s="330">
        <v>28</v>
      </c>
    </row>
    <row r="11" spans="1:20" ht="18.95" customHeight="1" x14ac:dyDescent="0.25">
      <c r="A11" s="339" t="s">
        <v>2450</v>
      </c>
      <c r="B11" s="341" t="s">
        <v>3552</v>
      </c>
      <c r="C11" s="329">
        <v>0</v>
      </c>
      <c r="D11" s="329">
        <v>0</v>
      </c>
      <c r="E11" s="329">
        <v>2</v>
      </c>
      <c r="F11" s="329">
        <v>1</v>
      </c>
      <c r="G11" s="329">
        <v>4</v>
      </c>
      <c r="H11" s="329">
        <v>2</v>
      </c>
      <c r="I11" s="329">
        <v>1</v>
      </c>
      <c r="J11" s="329">
        <v>4</v>
      </c>
      <c r="K11" s="329">
        <v>3</v>
      </c>
      <c r="L11" s="329">
        <v>0</v>
      </c>
      <c r="M11" s="329">
        <v>2</v>
      </c>
      <c r="N11" s="329">
        <v>0</v>
      </c>
      <c r="O11" s="329">
        <v>2</v>
      </c>
      <c r="P11" s="329">
        <v>0</v>
      </c>
      <c r="Q11" s="329">
        <v>0</v>
      </c>
      <c r="R11" s="330">
        <v>21</v>
      </c>
    </row>
    <row r="12" spans="1:20" ht="18.95" customHeight="1" x14ac:dyDescent="0.25">
      <c r="A12" s="339" t="s">
        <v>2451</v>
      </c>
      <c r="B12" s="341" t="s">
        <v>3675</v>
      </c>
      <c r="C12" s="329">
        <v>0</v>
      </c>
      <c r="D12" s="329">
        <v>0</v>
      </c>
      <c r="E12" s="329">
        <v>12</v>
      </c>
      <c r="F12" s="329">
        <v>13</v>
      </c>
      <c r="G12" s="329">
        <v>14</v>
      </c>
      <c r="H12" s="329">
        <v>8</v>
      </c>
      <c r="I12" s="329">
        <v>13</v>
      </c>
      <c r="J12" s="329">
        <v>10</v>
      </c>
      <c r="K12" s="329">
        <v>12</v>
      </c>
      <c r="L12" s="329">
        <v>12</v>
      </c>
      <c r="M12" s="329">
        <v>18</v>
      </c>
      <c r="N12" s="329">
        <v>14</v>
      </c>
      <c r="O12" s="329">
        <v>13</v>
      </c>
      <c r="P12" s="329">
        <v>16</v>
      </c>
      <c r="Q12" s="329">
        <v>17</v>
      </c>
      <c r="R12" s="330">
        <v>172</v>
      </c>
    </row>
    <row r="13" spans="1:20" ht="18.95" customHeight="1" x14ac:dyDescent="0.25">
      <c r="A13" s="339" t="s">
        <v>2732</v>
      </c>
      <c r="B13" s="341" t="s">
        <v>3676</v>
      </c>
      <c r="C13" s="329">
        <v>0</v>
      </c>
      <c r="D13" s="329">
        <v>0</v>
      </c>
      <c r="E13" s="329">
        <v>0</v>
      </c>
      <c r="F13" s="329">
        <v>0</v>
      </c>
      <c r="G13" s="329">
        <v>0</v>
      </c>
      <c r="H13" s="329">
        <v>1</v>
      </c>
      <c r="I13" s="329">
        <v>0</v>
      </c>
      <c r="J13" s="329">
        <v>1</v>
      </c>
      <c r="K13" s="329">
        <v>0</v>
      </c>
      <c r="L13" s="329">
        <v>0</v>
      </c>
      <c r="M13" s="329">
        <v>2</v>
      </c>
      <c r="N13" s="329">
        <v>0</v>
      </c>
      <c r="O13" s="329">
        <v>2</v>
      </c>
      <c r="P13" s="329">
        <v>0</v>
      </c>
      <c r="Q13" s="329">
        <v>4</v>
      </c>
      <c r="R13" s="330">
        <v>10</v>
      </c>
    </row>
    <row r="14" spans="1:20" ht="18.95" customHeight="1" x14ac:dyDescent="0.25">
      <c r="A14" s="339" t="s">
        <v>2452</v>
      </c>
      <c r="B14" s="341" t="s">
        <v>3677</v>
      </c>
      <c r="C14" s="329">
        <v>0</v>
      </c>
      <c r="D14" s="329">
        <v>0</v>
      </c>
      <c r="E14" s="329">
        <v>11</v>
      </c>
      <c r="F14" s="329">
        <v>9</v>
      </c>
      <c r="G14" s="329">
        <v>9</v>
      </c>
      <c r="H14" s="329">
        <v>8</v>
      </c>
      <c r="I14" s="329">
        <v>14</v>
      </c>
      <c r="J14" s="329">
        <v>7</v>
      </c>
      <c r="K14" s="329">
        <v>10</v>
      </c>
      <c r="L14" s="329">
        <v>7</v>
      </c>
      <c r="M14" s="329">
        <v>6</v>
      </c>
      <c r="N14" s="329">
        <v>0</v>
      </c>
      <c r="O14" s="329">
        <v>0</v>
      </c>
      <c r="P14" s="329">
        <v>0</v>
      </c>
      <c r="Q14" s="329">
        <v>0</v>
      </c>
      <c r="R14" s="330">
        <v>81</v>
      </c>
    </row>
    <row r="15" spans="1:20" ht="18.95" customHeight="1" x14ac:dyDescent="0.25">
      <c r="A15" s="339" t="s">
        <v>2453</v>
      </c>
      <c r="B15" s="341" t="s">
        <v>3678</v>
      </c>
      <c r="C15" s="329">
        <v>0</v>
      </c>
      <c r="D15" s="329">
        <v>0</v>
      </c>
      <c r="E15" s="329">
        <v>4</v>
      </c>
      <c r="F15" s="329">
        <v>0</v>
      </c>
      <c r="G15" s="329">
        <v>5</v>
      </c>
      <c r="H15" s="329">
        <v>1</v>
      </c>
      <c r="I15" s="329">
        <v>2</v>
      </c>
      <c r="J15" s="329">
        <v>2</v>
      </c>
      <c r="K15" s="329">
        <v>2</v>
      </c>
      <c r="L15" s="329">
        <v>3</v>
      </c>
      <c r="M15" s="329">
        <v>4</v>
      </c>
      <c r="N15" s="329">
        <v>1</v>
      </c>
      <c r="O15" s="329">
        <v>3</v>
      </c>
      <c r="P15" s="329">
        <v>0</v>
      </c>
      <c r="Q15" s="329">
        <v>0</v>
      </c>
      <c r="R15" s="330">
        <v>27</v>
      </c>
    </row>
    <row r="16" spans="1:20" ht="18.95" customHeight="1" x14ac:dyDescent="0.25">
      <c r="A16" s="339" t="s">
        <v>2454</v>
      </c>
      <c r="B16" s="341" t="s">
        <v>3679</v>
      </c>
      <c r="C16" s="329">
        <v>0</v>
      </c>
      <c r="D16" s="329">
        <v>0</v>
      </c>
      <c r="E16" s="329">
        <v>21</v>
      </c>
      <c r="F16" s="329">
        <v>25</v>
      </c>
      <c r="G16" s="329">
        <v>20</v>
      </c>
      <c r="H16" s="329">
        <v>23</v>
      </c>
      <c r="I16" s="329">
        <v>28</v>
      </c>
      <c r="J16" s="329">
        <v>33</v>
      </c>
      <c r="K16" s="329">
        <v>28</v>
      </c>
      <c r="L16" s="329">
        <v>0</v>
      </c>
      <c r="M16" s="329">
        <v>0</v>
      </c>
      <c r="N16" s="329">
        <v>0</v>
      </c>
      <c r="O16" s="329">
        <v>0</v>
      </c>
      <c r="P16" s="329">
        <v>0</v>
      </c>
      <c r="Q16" s="329">
        <v>0</v>
      </c>
      <c r="R16" s="330">
        <v>178</v>
      </c>
    </row>
    <row r="17" spans="1:18" ht="18.95" customHeight="1" x14ac:dyDescent="0.25">
      <c r="A17" s="339" t="s">
        <v>3263</v>
      </c>
      <c r="B17" s="341" t="s">
        <v>3679</v>
      </c>
      <c r="C17" s="329">
        <v>0</v>
      </c>
      <c r="D17" s="329">
        <v>0</v>
      </c>
      <c r="E17" s="329">
        <v>0</v>
      </c>
      <c r="F17" s="329">
        <v>0</v>
      </c>
      <c r="G17" s="329">
        <v>0</v>
      </c>
      <c r="H17" s="329">
        <v>0</v>
      </c>
      <c r="I17" s="329">
        <v>0</v>
      </c>
      <c r="J17" s="329">
        <v>0</v>
      </c>
      <c r="K17" s="329">
        <v>0</v>
      </c>
      <c r="L17" s="329">
        <v>30</v>
      </c>
      <c r="M17" s="329">
        <v>22</v>
      </c>
      <c r="N17" s="329">
        <v>20</v>
      </c>
      <c r="O17" s="329">
        <v>19</v>
      </c>
      <c r="P17" s="329">
        <v>15</v>
      </c>
      <c r="Q17" s="329">
        <v>21</v>
      </c>
      <c r="R17" s="330">
        <v>127</v>
      </c>
    </row>
    <row r="18" spans="1:18" ht="18.95" customHeight="1" x14ac:dyDescent="0.25">
      <c r="A18" s="339" t="s">
        <v>2455</v>
      </c>
      <c r="B18" s="341" t="s">
        <v>3552</v>
      </c>
      <c r="C18" s="329">
        <v>0</v>
      </c>
      <c r="D18" s="329">
        <v>0</v>
      </c>
      <c r="E18" s="329">
        <v>0</v>
      </c>
      <c r="F18" s="329">
        <v>4</v>
      </c>
      <c r="G18" s="329">
        <v>2</v>
      </c>
      <c r="H18" s="329">
        <v>6</v>
      </c>
      <c r="I18" s="329">
        <v>0</v>
      </c>
      <c r="J18" s="329">
        <v>6</v>
      </c>
      <c r="K18" s="329">
        <v>4</v>
      </c>
      <c r="L18" s="329">
        <v>5</v>
      </c>
      <c r="M18" s="329">
        <v>2</v>
      </c>
      <c r="N18" s="329">
        <v>2</v>
      </c>
      <c r="O18" s="329">
        <v>3</v>
      </c>
      <c r="P18" s="329">
        <v>3</v>
      </c>
      <c r="Q18" s="329">
        <v>0</v>
      </c>
      <c r="R18" s="330">
        <v>37</v>
      </c>
    </row>
    <row r="19" spans="1:18" ht="18.95" customHeight="1" x14ac:dyDescent="0.25">
      <c r="A19" s="339" t="s">
        <v>360</v>
      </c>
      <c r="B19" s="341" t="s">
        <v>3680</v>
      </c>
      <c r="C19" s="329">
        <v>0</v>
      </c>
      <c r="D19" s="329">
        <v>0</v>
      </c>
      <c r="E19" s="329">
        <v>0</v>
      </c>
      <c r="F19" s="329">
        <v>0</v>
      </c>
      <c r="G19" s="329">
        <v>0</v>
      </c>
      <c r="H19" s="329">
        <v>0</v>
      </c>
      <c r="I19" s="329">
        <v>0</v>
      </c>
      <c r="J19" s="329">
        <v>0</v>
      </c>
      <c r="K19" s="329">
        <v>0</v>
      </c>
      <c r="L19" s="329">
        <v>0</v>
      </c>
      <c r="M19" s="329">
        <v>0</v>
      </c>
      <c r="N19" s="329">
        <v>17</v>
      </c>
      <c r="O19" s="329">
        <v>39</v>
      </c>
      <c r="P19" s="329">
        <v>42</v>
      </c>
      <c r="Q19" s="329">
        <v>25</v>
      </c>
      <c r="R19" s="330">
        <v>123</v>
      </c>
    </row>
    <row r="20" spans="1:18" ht="18.95" customHeight="1" x14ac:dyDescent="0.25">
      <c r="A20" s="339" t="s">
        <v>2917</v>
      </c>
      <c r="B20" s="341" t="s">
        <v>3681</v>
      </c>
      <c r="C20" s="329">
        <v>0</v>
      </c>
      <c r="D20" s="329">
        <v>0</v>
      </c>
      <c r="E20" s="329">
        <v>21</v>
      </c>
      <c r="F20" s="329">
        <v>14</v>
      </c>
      <c r="G20" s="329">
        <v>15</v>
      </c>
      <c r="H20" s="329">
        <v>20</v>
      </c>
      <c r="I20" s="329">
        <v>14</v>
      </c>
      <c r="J20" s="329">
        <v>15</v>
      </c>
      <c r="K20" s="329">
        <v>24</v>
      </c>
      <c r="L20" s="329">
        <v>20</v>
      </c>
      <c r="M20" s="329">
        <v>18</v>
      </c>
      <c r="N20" s="329">
        <v>0</v>
      </c>
      <c r="O20" s="329">
        <v>0</v>
      </c>
      <c r="P20" s="329">
        <v>0</v>
      </c>
      <c r="Q20" s="329">
        <v>0</v>
      </c>
      <c r="R20" s="330">
        <v>161</v>
      </c>
    </row>
    <row r="21" spans="1:18" ht="18.95" customHeight="1" x14ac:dyDescent="0.25">
      <c r="A21" s="339" t="s">
        <v>2918</v>
      </c>
      <c r="B21" s="341" t="s">
        <v>3682</v>
      </c>
      <c r="C21" s="329">
        <v>0</v>
      </c>
      <c r="D21" s="329">
        <v>0</v>
      </c>
      <c r="E21" s="329">
        <v>0</v>
      </c>
      <c r="F21" s="329">
        <v>0</v>
      </c>
      <c r="G21" s="329">
        <v>0</v>
      </c>
      <c r="H21" s="329">
        <v>0</v>
      </c>
      <c r="I21" s="329">
        <v>0</v>
      </c>
      <c r="J21" s="329">
        <v>0</v>
      </c>
      <c r="K21" s="329">
        <v>0</v>
      </c>
      <c r="L21" s="329">
        <v>0</v>
      </c>
      <c r="M21" s="329">
        <v>0</v>
      </c>
      <c r="N21" s="329">
        <v>27</v>
      </c>
      <c r="O21" s="329">
        <v>31</v>
      </c>
      <c r="P21" s="329">
        <v>25</v>
      </c>
      <c r="Q21" s="329">
        <v>30</v>
      </c>
      <c r="R21" s="330">
        <v>113</v>
      </c>
    </row>
    <row r="22" spans="1:18" ht="18.75" customHeight="1" x14ac:dyDescent="0.25">
      <c r="A22" s="339" t="s">
        <v>361</v>
      </c>
      <c r="B22" s="341" t="s">
        <v>3683</v>
      </c>
      <c r="C22" s="329">
        <v>0</v>
      </c>
      <c r="D22" s="329">
        <v>0</v>
      </c>
      <c r="E22" s="329">
        <v>6</v>
      </c>
      <c r="F22" s="329">
        <v>4</v>
      </c>
      <c r="G22" s="329">
        <v>2</v>
      </c>
      <c r="H22" s="329">
        <v>4</v>
      </c>
      <c r="I22" s="329">
        <v>6</v>
      </c>
      <c r="J22" s="329">
        <v>5</v>
      </c>
      <c r="K22" s="329">
        <v>3</v>
      </c>
      <c r="L22" s="329">
        <v>0</v>
      </c>
      <c r="M22" s="329">
        <v>2</v>
      </c>
      <c r="N22" s="329">
        <v>5</v>
      </c>
      <c r="O22" s="329">
        <v>2</v>
      </c>
      <c r="P22" s="329">
        <v>1</v>
      </c>
      <c r="Q22" s="329">
        <v>0</v>
      </c>
      <c r="R22" s="330">
        <v>40</v>
      </c>
    </row>
    <row r="23" spans="1:18" ht="18.75" customHeight="1" x14ac:dyDescent="0.25">
      <c r="A23" s="339" t="s">
        <v>362</v>
      </c>
      <c r="B23" s="341" t="s">
        <v>3684</v>
      </c>
      <c r="C23" s="329">
        <v>0</v>
      </c>
      <c r="D23" s="329">
        <v>0</v>
      </c>
      <c r="E23" s="329">
        <v>2</v>
      </c>
      <c r="F23" s="329">
        <v>2</v>
      </c>
      <c r="G23" s="329">
        <v>0</v>
      </c>
      <c r="H23" s="329">
        <v>1</v>
      </c>
      <c r="I23" s="329">
        <v>6</v>
      </c>
      <c r="J23" s="329">
        <v>0</v>
      </c>
      <c r="K23" s="329">
        <v>4</v>
      </c>
      <c r="L23" s="329">
        <v>0</v>
      </c>
      <c r="M23" s="329">
        <v>4</v>
      </c>
      <c r="N23" s="329">
        <v>0</v>
      </c>
      <c r="O23" s="329">
        <v>3</v>
      </c>
      <c r="P23" s="329">
        <v>0</v>
      </c>
      <c r="Q23" s="329">
        <v>0</v>
      </c>
      <c r="R23" s="330">
        <v>22</v>
      </c>
    </row>
    <row r="24" spans="1:18" ht="18.75" customHeight="1" x14ac:dyDescent="0.25">
      <c r="A24" s="339" t="s">
        <v>240</v>
      </c>
      <c r="B24" s="341" t="s">
        <v>3685</v>
      </c>
      <c r="C24" s="329">
        <v>0</v>
      </c>
      <c r="D24" s="329">
        <v>0</v>
      </c>
      <c r="E24" s="329">
        <v>5</v>
      </c>
      <c r="F24" s="329">
        <v>2</v>
      </c>
      <c r="G24" s="329">
        <v>2</v>
      </c>
      <c r="H24" s="329">
        <v>5</v>
      </c>
      <c r="I24" s="329">
        <v>3</v>
      </c>
      <c r="J24" s="329">
        <v>2</v>
      </c>
      <c r="K24" s="329">
        <v>1</v>
      </c>
      <c r="L24" s="329">
        <v>4</v>
      </c>
      <c r="M24" s="329">
        <v>3</v>
      </c>
      <c r="N24" s="329">
        <v>0</v>
      </c>
      <c r="O24" s="329">
        <v>5</v>
      </c>
      <c r="P24" s="329">
        <v>3</v>
      </c>
      <c r="Q24" s="329">
        <v>2</v>
      </c>
      <c r="R24" s="330">
        <v>37</v>
      </c>
    </row>
    <row r="25" spans="1:18" ht="18.75" customHeight="1" x14ac:dyDescent="0.25">
      <c r="A25" s="339" t="s">
        <v>363</v>
      </c>
      <c r="B25" s="341" t="s">
        <v>3686</v>
      </c>
      <c r="C25" s="329">
        <v>0</v>
      </c>
      <c r="D25" s="329">
        <v>0</v>
      </c>
      <c r="E25" s="329">
        <v>17</v>
      </c>
      <c r="F25" s="329">
        <v>26</v>
      </c>
      <c r="G25" s="329">
        <v>16</v>
      </c>
      <c r="H25" s="329">
        <v>15</v>
      </c>
      <c r="I25" s="329">
        <v>19</v>
      </c>
      <c r="J25" s="329">
        <v>16</v>
      </c>
      <c r="K25" s="329">
        <v>13</v>
      </c>
      <c r="L25" s="329">
        <v>16</v>
      </c>
      <c r="M25" s="329">
        <v>16</v>
      </c>
      <c r="N25" s="329">
        <v>16</v>
      </c>
      <c r="O25" s="329">
        <v>9</v>
      </c>
      <c r="P25" s="329">
        <v>7</v>
      </c>
      <c r="Q25" s="329">
        <v>10</v>
      </c>
      <c r="R25" s="330">
        <v>196</v>
      </c>
    </row>
    <row r="26" spans="1:18" ht="18.75" customHeight="1" x14ac:dyDescent="0.25">
      <c r="A26" s="339" t="s">
        <v>364</v>
      </c>
      <c r="B26" s="341" t="s">
        <v>3687</v>
      </c>
      <c r="C26" s="329">
        <v>0</v>
      </c>
      <c r="D26" s="329">
        <v>0</v>
      </c>
      <c r="E26" s="329">
        <v>4</v>
      </c>
      <c r="F26" s="329">
        <v>3</v>
      </c>
      <c r="G26" s="329">
        <v>6</v>
      </c>
      <c r="H26" s="329">
        <v>5</v>
      </c>
      <c r="I26" s="329">
        <v>4</v>
      </c>
      <c r="J26" s="329">
        <v>4</v>
      </c>
      <c r="K26" s="329">
        <v>7</v>
      </c>
      <c r="L26" s="329">
        <v>7</v>
      </c>
      <c r="M26" s="329">
        <v>2</v>
      </c>
      <c r="N26" s="329">
        <v>0</v>
      </c>
      <c r="O26" s="329">
        <v>0</v>
      </c>
      <c r="P26" s="329">
        <v>0</v>
      </c>
      <c r="Q26" s="329">
        <v>0</v>
      </c>
      <c r="R26" s="330">
        <v>42</v>
      </c>
    </row>
    <row r="27" spans="1:18" ht="18.75" customHeight="1" x14ac:dyDescent="0.25">
      <c r="A27" s="339" t="s">
        <v>623</v>
      </c>
      <c r="B27" s="341" t="s">
        <v>3557</v>
      </c>
      <c r="C27" s="329">
        <v>0</v>
      </c>
      <c r="D27" s="329">
        <v>0</v>
      </c>
      <c r="E27" s="329">
        <v>0</v>
      </c>
      <c r="F27" s="329">
        <v>0</v>
      </c>
      <c r="G27" s="329">
        <v>0</v>
      </c>
      <c r="H27" s="329">
        <v>0</v>
      </c>
      <c r="I27" s="329">
        <v>20</v>
      </c>
      <c r="J27" s="329">
        <v>19</v>
      </c>
      <c r="K27" s="329">
        <v>18</v>
      </c>
      <c r="L27" s="329">
        <v>14</v>
      </c>
      <c r="M27" s="329">
        <v>19</v>
      </c>
      <c r="N27" s="329">
        <v>0</v>
      </c>
      <c r="O27" s="329">
        <v>0</v>
      </c>
      <c r="P27" s="329">
        <v>0</v>
      </c>
      <c r="Q27" s="329">
        <v>0</v>
      </c>
      <c r="R27" s="330">
        <v>90</v>
      </c>
    </row>
    <row r="28" spans="1:18" ht="18.75" customHeight="1" x14ac:dyDescent="0.25">
      <c r="A28" s="339" t="s">
        <v>624</v>
      </c>
      <c r="B28" s="341" t="s">
        <v>3688</v>
      </c>
      <c r="C28" s="329">
        <v>0</v>
      </c>
      <c r="D28" s="329">
        <v>0</v>
      </c>
      <c r="E28" s="329">
        <v>0</v>
      </c>
      <c r="F28" s="329">
        <v>0</v>
      </c>
      <c r="G28" s="329">
        <v>0</v>
      </c>
      <c r="H28" s="329">
        <v>0</v>
      </c>
      <c r="I28" s="329">
        <v>0</v>
      </c>
      <c r="J28" s="329">
        <v>0</v>
      </c>
      <c r="K28" s="329">
        <v>0</v>
      </c>
      <c r="L28" s="329">
        <v>0</v>
      </c>
      <c r="M28" s="329">
        <v>0</v>
      </c>
      <c r="N28" s="329">
        <v>19</v>
      </c>
      <c r="O28" s="329">
        <v>18</v>
      </c>
      <c r="P28" s="329">
        <v>18</v>
      </c>
      <c r="Q28" s="329">
        <v>16</v>
      </c>
      <c r="R28" s="330">
        <v>71</v>
      </c>
    </row>
    <row r="29" spans="1:18" ht="18.75" customHeight="1" x14ac:dyDescent="0.25">
      <c r="A29" s="339" t="s">
        <v>625</v>
      </c>
      <c r="B29" s="341" t="s">
        <v>3688</v>
      </c>
      <c r="C29" s="329">
        <v>0</v>
      </c>
      <c r="D29" s="329">
        <v>0</v>
      </c>
      <c r="E29" s="329">
        <v>10</v>
      </c>
      <c r="F29" s="329">
        <v>12</v>
      </c>
      <c r="G29" s="329">
        <v>13</v>
      </c>
      <c r="H29" s="329">
        <v>10</v>
      </c>
      <c r="I29" s="329">
        <v>14</v>
      </c>
      <c r="J29" s="329">
        <v>9</v>
      </c>
      <c r="K29" s="329">
        <v>10</v>
      </c>
      <c r="L29" s="329">
        <v>10</v>
      </c>
      <c r="M29" s="329">
        <v>11</v>
      </c>
      <c r="N29" s="329">
        <v>0</v>
      </c>
      <c r="O29" s="329">
        <v>0</v>
      </c>
      <c r="P29" s="329">
        <v>0</v>
      </c>
      <c r="Q29" s="329">
        <v>0</v>
      </c>
      <c r="R29" s="330">
        <v>99</v>
      </c>
    </row>
    <row r="30" spans="1:18" ht="18.75" customHeight="1" x14ac:dyDescent="0.25">
      <c r="A30" s="339" t="s">
        <v>626</v>
      </c>
      <c r="B30" s="341" t="s">
        <v>3689</v>
      </c>
      <c r="C30" s="329">
        <v>0</v>
      </c>
      <c r="D30" s="329">
        <v>0</v>
      </c>
      <c r="E30" s="329">
        <v>4</v>
      </c>
      <c r="F30" s="329">
        <v>1</v>
      </c>
      <c r="G30" s="329">
        <v>6</v>
      </c>
      <c r="H30" s="329">
        <v>0</v>
      </c>
      <c r="I30" s="329">
        <v>3</v>
      </c>
      <c r="J30" s="329">
        <v>2</v>
      </c>
      <c r="K30" s="329">
        <v>4</v>
      </c>
      <c r="L30" s="329">
        <v>0</v>
      </c>
      <c r="M30" s="329">
        <v>5</v>
      </c>
      <c r="N30" s="329">
        <v>2</v>
      </c>
      <c r="O30" s="329">
        <v>1</v>
      </c>
      <c r="P30" s="329">
        <v>1</v>
      </c>
      <c r="Q30" s="329">
        <v>0</v>
      </c>
      <c r="R30" s="330">
        <v>29</v>
      </c>
    </row>
    <row r="31" spans="1:18" ht="18.75" customHeight="1" x14ac:dyDescent="0.25">
      <c r="A31" s="339" t="s">
        <v>3328</v>
      </c>
      <c r="B31" s="341" t="s">
        <v>3690</v>
      </c>
      <c r="C31" s="329">
        <v>0</v>
      </c>
      <c r="D31" s="329">
        <v>0</v>
      </c>
      <c r="E31" s="329">
        <v>3</v>
      </c>
      <c r="F31" s="329">
        <v>1</v>
      </c>
      <c r="G31" s="329">
        <v>1</v>
      </c>
      <c r="H31" s="329">
        <v>3</v>
      </c>
      <c r="I31" s="329">
        <v>1</v>
      </c>
      <c r="J31" s="329">
        <v>5</v>
      </c>
      <c r="K31" s="329">
        <v>3</v>
      </c>
      <c r="L31" s="329">
        <v>0</v>
      </c>
      <c r="M31" s="329">
        <v>5</v>
      </c>
      <c r="N31" s="329">
        <v>2</v>
      </c>
      <c r="O31" s="329">
        <v>3</v>
      </c>
      <c r="P31" s="329">
        <v>3</v>
      </c>
      <c r="Q31" s="329">
        <v>2</v>
      </c>
      <c r="R31" s="330">
        <v>32</v>
      </c>
    </row>
    <row r="32" spans="1:18" ht="18.75" customHeight="1" x14ac:dyDescent="0.25">
      <c r="A32" s="339" t="s">
        <v>629</v>
      </c>
      <c r="B32" s="341" t="s">
        <v>3691</v>
      </c>
      <c r="C32" s="329">
        <v>0</v>
      </c>
      <c r="D32" s="329">
        <v>0</v>
      </c>
      <c r="E32" s="329">
        <v>7</v>
      </c>
      <c r="F32" s="329">
        <v>8</v>
      </c>
      <c r="G32" s="329">
        <v>1</v>
      </c>
      <c r="H32" s="329">
        <v>8</v>
      </c>
      <c r="I32" s="329">
        <v>4</v>
      </c>
      <c r="J32" s="329">
        <v>5</v>
      </c>
      <c r="K32" s="329">
        <v>6</v>
      </c>
      <c r="L32" s="329">
        <v>3</v>
      </c>
      <c r="M32" s="329">
        <v>5</v>
      </c>
      <c r="N32" s="329">
        <v>3</v>
      </c>
      <c r="O32" s="329">
        <v>2</v>
      </c>
      <c r="P32" s="329">
        <v>4</v>
      </c>
      <c r="Q32" s="329">
        <v>0</v>
      </c>
      <c r="R32" s="330">
        <v>56</v>
      </c>
    </row>
    <row r="33" spans="1:18" ht="18.75" customHeight="1" x14ac:dyDescent="0.25">
      <c r="A33" s="339" t="s">
        <v>630</v>
      </c>
      <c r="B33" s="341" t="s">
        <v>3692</v>
      </c>
      <c r="C33" s="329">
        <v>0</v>
      </c>
      <c r="D33" s="329">
        <v>0</v>
      </c>
      <c r="E33" s="329">
        <v>5</v>
      </c>
      <c r="F33" s="329">
        <v>4</v>
      </c>
      <c r="G33" s="329">
        <v>0</v>
      </c>
      <c r="H33" s="329">
        <v>5</v>
      </c>
      <c r="I33" s="329">
        <v>3</v>
      </c>
      <c r="J33" s="329">
        <v>2</v>
      </c>
      <c r="K33" s="329">
        <v>3</v>
      </c>
      <c r="L33" s="329">
        <v>4</v>
      </c>
      <c r="M33" s="329">
        <v>6</v>
      </c>
      <c r="N33" s="329">
        <v>2</v>
      </c>
      <c r="O33" s="329">
        <v>2</v>
      </c>
      <c r="P33" s="329">
        <v>0</v>
      </c>
      <c r="Q33" s="329">
        <v>6</v>
      </c>
      <c r="R33" s="330">
        <v>42</v>
      </c>
    </row>
    <row r="34" spans="1:18" ht="18.75" customHeight="1" x14ac:dyDescent="0.25">
      <c r="A34" s="365" t="s">
        <v>631</v>
      </c>
      <c r="B34" s="341" t="s">
        <v>3693</v>
      </c>
      <c r="C34" s="331">
        <v>0</v>
      </c>
      <c r="D34" s="331">
        <v>0</v>
      </c>
      <c r="E34" s="331">
        <v>1</v>
      </c>
      <c r="F34" s="331">
        <v>1</v>
      </c>
      <c r="G34" s="331">
        <v>1</v>
      </c>
      <c r="H34" s="331">
        <v>0</v>
      </c>
      <c r="I34" s="331">
        <v>0</v>
      </c>
      <c r="J34" s="331">
        <v>1</v>
      </c>
      <c r="K34" s="331">
        <v>0</v>
      </c>
      <c r="L34" s="331">
        <v>0</v>
      </c>
      <c r="M34" s="331">
        <v>1</v>
      </c>
      <c r="N34" s="331">
        <v>0</v>
      </c>
      <c r="O34" s="331">
        <v>2</v>
      </c>
      <c r="P34" s="331">
        <v>0</v>
      </c>
      <c r="Q34" s="331">
        <v>1</v>
      </c>
      <c r="R34" s="301">
        <v>8</v>
      </c>
    </row>
    <row r="35" spans="1:18" ht="18.95" customHeight="1" x14ac:dyDescent="0.25">
      <c r="A35" s="335" t="s">
        <v>3035</v>
      </c>
      <c r="B35" s="343" t="s">
        <v>3051</v>
      </c>
      <c r="C35" s="309">
        <v>0</v>
      </c>
      <c r="D35" s="309">
        <v>0</v>
      </c>
      <c r="E35" s="309">
        <v>174</v>
      </c>
      <c r="F35" s="309">
        <v>177</v>
      </c>
      <c r="G35" s="309">
        <v>144</v>
      </c>
      <c r="H35" s="309">
        <v>173</v>
      </c>
      <c r="I35" s="309">
        <v>176</v>
      </c>
      <c r="J35" s="309">
        <v>167</v>
      </c>
      <c r="K35" s="309">
        <v>170</v>
      </c>
      <c r="L35" s="309">
        <v>153</v>
      </c>
      <c r="M35" s="309">
        <v>177</v>
      </c>
      <c r="N35" s="309">
        <v>149</v>
      </c>
      <c r="O35" s="309">
        <v>181</v>
      </c>
      <c r="P35" s="309">
        <v>154</v>
      </c>
      <c r="Q35" s="309">
        <v>148</v>
      </c>
      <c r="R35" s="309">
        <v>2143</v>
      </c>
    </row>
    <row r="36" spans="1:18" ht="18.95" customHeight="1" x14ac:dyDescent="0.25">
      <c r="A36" s="228" t="s">
        <v>3044</v>
      </c>
      <c r="B36" s="375"/>
      <c r="C36" s="363"/>
      <c r="D36" s="363"/>
      <c r="E36" s="363"/>
      <c r="F36" s="363"/>
      <c r="G36" s="363"/>
      <c r="H36" s="363"/>
      <c r="I36" s="363"/>
      <c r="J36" s="363"/>
      <c r="K36" s="363"/>
      <c r="L36" s="363"/>
      <c r="M36" s="363"/>
      <c r="N36" s="363"/>
      <c r="O36" s="363"/>
      <c r="P36" s="363"/>
      <c r="Q36" s="363"/>
      <c r="R36" s="363"/>
    </row>
    <row r="37" spans="1:18" x14ac:dyDescent="0.2">
      <c r="A37" s="350"/>
      <c r="B37" s="350"/>
      <c r="C37" s="350"/>
      <c r="D37" s="350"/>
      <c r="E37" s="350"/>
      <c r="F37" s="350"/>
      <c r="G37" s="350"/>
      <c r="H37" s="350"/>
      <c r="I37" s="350"/>
      <c r="J37" s="350"/>
      <c r="K37" s="350"/>
      <c r="L37" s="350"/>
      <c r="M37" s="350"/>
      <c r="N37" s="350"/>
      <c r="O37" s="350"/>
      <c r="P37" s="350"/>
      <c r="Q37" s="350"/>
      <c r="R37" s="351"/>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sheetData>
  <mergeCells count="3">
    <mergeCell ref="A1:R1"/>
    <mergeCell ref="A2:R2"/>
    <mergeCell ref="A4:R4"/>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Narrow,Regular"&amp;12- 22 -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5"/>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3659</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632</v>
      </c>
      <c r="B6" s="341" t="s">
        <v>3660</v>
      </c>
      <c r="C6" s="329">
        <v>0</v>
      </c>
      <c r="D6" s="329">
        <v>0</v>
      </c>
      <c r="E6" s="329">
        <v>2</v>
      </c>
      <c r="F6" s="329">
        <v>3</v>
      </c>
      <c r="G6" s="329">
        <v>2</v>
      </c>
      <c r="H6" s="329">
        <v>3</v>
      </c>
      <c r="I6" s="329">
        <v>3</v>
      </c>
      <c r="J6" s="329">
        <v>2</v>
      </c>
      <c r="K6" s="329">
        <v>6</v>
      </c>
      <c r="L6" s="329">
        <v>0</v>
      </c>
      <c r="M6" s="329">
        <v>4</v>
      </c>
      <c r="N6" s="329">
        <v>2</v>
      </c>
      <c r="O6" s="329">
        <v>3</v>
      </c>
      <c r="P6" s="329">
        <v>4</v>
      </c>
      <c r="Q6" s="329">
        <v>0</v>
      </c>
      <c r="R6" s="330">
        <v>34</v>
      </c>
    </row>
    <row r="7" spans="1:20" ht="20.100000000000001" customHeight="1" x14ac:dyDescent="0.25">
      <c r="A7" s="339" t="s">
        <v>634</v>
      </c>
      <c r="B7" s="341" t="s">
        <v>3661</v>
      </c>
      <c r="C7" s="329">
        <v>0</v>
      </c>
      <c r="D7" s="329">
        <v>0</v>
      </c>
      <c r="E7" s="329">
        <v>27</v>
      </c>
      <c r="F7" s="329">
        <v>21</v>
      </c>
      <c r="G7" s="329">
        <v>30</v>
      </c>
      <c r="H7" s="329">
        <v>26</v>
      </c>
      <c r="I7" s="329">
        <v>35</v>
      </c>
      <c r="J7" s="329">
        <v>23</v>
      </c>
      <c r="K7" s="329">
        <v>18</v>
      </c>
      <c r="L7" s="329">
        <v>14</v>
      </c>
      <c r="M7" s="329">
        <v>11</v>
      </c>
      <c r="N7" s="329">
        <v>0</v>
      </c>
      <c r="O7" s="329">
        <v>0</v>
      </c>
      <c r="P7" s="329">
        <v>0</v>
      </c>
      <c r="Q7" s="329">
        <v>0</v>
      </c>
      <c r="R7" s="330">
        <v>205</v>
      </c>
    </row>
    <row r="8" spans="1:20" ht="20.100000000000001" customHeight="1" x14ac:dyDescent="0.25">
      <c r="A8" s="339" t="s">
        <v>635</v>
      </c>
      <c r="B8" s="341" t="s">
        <v>3662</v>
      </c>
      <c r="C8" s="329">
        <v>0</v>
      </c>
      <c r="D8" s="329">
        <v>0</v>
      </c>
      <c r="E8" s="329">
        <v>31</v>
      </c>
      <c r="F8" s="329">
        <v>18</v>
      </c>
      <c r="G8" s="329">
        <v>32</v>
      </c>
      <c r="H8" s="329">
        <v>30</v>
      </c>
      <c r="I8" s="329">
        <v>36</v>
      </c>
      <c r="J8" s="329">
        <v>33</v>
      </c>
      <c r="K8" s="329">
        <v>26</v>
      </c>
      <c r="L8" s="329">
        <v>31</v>
      </c>
      <c r="M8" s="329">
        <v>19</v>
      </c>
      <c r="N8" s="329">
        <v>0</v>
      </c>
      <c r="O8" s="329">
        <v>0</v>
      </c>
      <c r="P8" s="329">
        <v>0</v>
      </c>
      <c r="Q8" s="329">
        <v>0</v>
      </c>
      <c r="R8" s="330">
        <v>256</v>
      </c>
    </row>
    <row r="9" spans="1:20" ht="20.100000000000001" customHeight="1" x14ac:dyDescent="0.25">
      <c r="A9" s="339" t="s">
        <v>3275</v>
      </c>
      <c r="B9" s="341" t="s">
        <v>3661</v>
      </c>
      <c r="C9" s="329">
        <v>0</v>
      </c>
      <c r="D9" s="329">
        <v>0</v>
      </c>
      <c r="E9" s="329">
        <v>0</v>
      </c>
      <c r="F9" s="329">
        <v>0</v>
      </c>
      <c r="G9" s="329">
        <v>0</v>
      </c>
      <c r="H9" s="329">
        <v>0</v>
      </c>
      <c r="I9" s="329">
        <v>0</v>
      </c>
      <c r="J9" s="329">
        <v>0</v>
      </c>
      <c r="K9" s="329">
        <v>0</v>
      </c>
      <c r="L9" s="329">
        <v>0</v>
      </c>
      <c r="M9" s="329">
        <v>0</v>
      </c>
      <c r="N9" s="329">
        <v>35</v>
      </c>
      <c r="O9" s="329">
        <v>20</v>
      </c>
      <c r="P9" s="329">
        <v>21</v>
      </c>
      <c r="Q9" s="329">
        <v>18</v>
      </c>
      <c r="R9" s="330">
        <v>94</v>
      </c>
    </row>
    <row r="10" spans="1:20" ht="20.100000000000001" customHeight="1" x14ac:dyDescent="0.25">
      <c r="A10" s="339" t="s">
        <v>637</v>
      </c>
      <c r="B10" s="341" t="s">
        <v>3663</v>
      </c>
      <c r="C10" s="329">
        <v>0</v>
      </c>
      <c r="D10" s="329">
        <v>0</v>
      </c>
      <c r="E10" s="329">
        <v>24</v>
      </c>
      <c r="F10" s="329">
        <v>19</v>
      </c>
      <c r="G10" s="329">
        <v>18</v>
      </c>
      <c r="H10" s="329">
        <v>21</v>
      </c>
      <c r="I10" s="329">
        <v>25</v>
      </c>
      <c r="J10" s="329">
        <v>17</v>
      </c>
      <c r="K10" s="329">
        <v>17</v>
      </c>
      <c r="L10" s="329">
        <v>27</v>
      </c>
      <c r="M10" s="329">
        <v>22</v>
      </c>
      <c r="N10" s="329">
        <v>0</v>
      </c>
      <c r="O10" s="329">
        <v>0</v>
      </c>
      <c r="P10" s="329">
        <v>0</v>
      </c>
      <c r="Q10" s="329">
        <v>0</v>
      </c>
      <c r="R10" s="330">
        <v>190</v>
      </c>
    </row>
    <row r="11" spans="1:20" ht="20.100000000000001" customHeight="1" x14ac:dyDescent="0.25">
      <c r="A11" s="339" t="s">
        <v>638</v>
      </c>
      <c r="B11" s="341" t="s">
        <v>3664</v>
      </c>
      <c r="C11" s="329">
        <v>0</v>
      </c>
      <c r="D11" s="329">
        <v>0</v>
      </c>
      <c r="E11" s="329">
        <v>7</v>
      </c>
      <c r="F11" s="329">
        <v>18</v>
      </c>
      <c r="G11" s="329">
        <v>11</v>
      </c>
      <c r="H11" s="329">
        <v>11</v>
      </c>
      <c r="I11" s="329">
        <v>16</v>
      </c>
      <c r="J11" s="329">
        <v>9</v>
      </c>
      <c r="K11" s="329">
        <v>10</v>
      </c>
      <c r="L11" s="329">
        <v>17</v>
      </c>
      <c r="M11" s="329">
        <v>6</v>
      </c>
      <c r="N11" s="329">
        <v>0</v>
      </c>
      <c r="O11" s="329">
        <v>0</v>
      </c>
      <c r="P11" s="329">
        <v>0</v>
      </c>
      <c r="Q11" s="329">
        <v>0</v>
      </c>
      <c r="R11" s="330">
        <v>105</v>
      </c>
    </row>
    <row r="12" spans="1:20" ht="20.100000000000001" customHeight="1" x14ac:dyDescent="0.25">
      <c r="A12" s="339" t="s">
        <v>639</v>
      </c>
      <c r="B12" s="341" t="s">
        <v>3665</v>
      </c>
      <c r="C12" s="329">
        <v>0</v>
      </c>
      <c r="D12" s="329">
        <v>0</v>
      </c>
      <c r="E12" s="329">
        <v>32</v>
      </c>
      <c r="F12" s="329">
        <v>25</v>
      </c>
      <c r="G12" s="329">
        <v>33</v>
      </c>
      <c r="H12" s="329">
        <v>30</v>
      </c>
      <c r="I12" s="329">
        <v>17</v>
      </c>
      <c r="J12" s="329">
        <v>27</v>
      </c>
      <c r="K12" s="329">
        <v>28</v>
      </c>
      <c r="L12" s="329">
        <v>33</v>
      </c>
      <c r="M12" s="329">
        <v>26</v>
      </c>
      <c r="N12" s="329">
        <v>31</v>
      </c>
      <c r="O12" s="329">
        <v>48</v>
      </c>
      <c r="P12" s="329">
        <v>53</v>
      </c>
      <c r="Q12" s="329">
        <v>63</v>
      </c>
      <c r="R12" s="330">
        <v>446</v>
      </c>
    </row>
    <row r="13" spans="1:20" ht="20.100000000000001" customHeight="1" x14ac:dyDescent="0.25">
      <c r="A13" s="339" t="s">
        <v>640</v>
      </c>
      <c r="B13" s="341" t="s">
        <v>3666</v>
      </c>
      <c r="C13" s="329">
        <v>0</v>
      </c>
      <c r="D13" s="329">
        <v>0</v>
      </c>
      <c r="E13" s="329">
        <v>22</v>
      </c>
      <c r="F13" s="329">
        <v>11</v>
      </c>
      <c r="G13" s="329">
        <v>28</v>
      </c>
      <c r="H13" s="329">
        <v>15</v>
      </c>
      <c r="I13" s="329">
        <v>21</v>
      </c>
      <c r="J13" s="329">
        <v>15</v>
      </c>
      <c r="K13" s="329">
        <v>17</v>
      </c>
      <c r="L13" s="329">
        <v>15</v>
      </c>
      <c r="M13" s="329">
        <v>13</v>
      </c>
      <c r="N13" s="329">
        <v>0</v>
      </c>
      <c r="O13" s="329">
        <v>0</v>
      </c>
      <c r="P13" s="329">
        <v>0</v>
      </c>
      <c r="Q13" s="329">
        <v>0</v>
      </c>
      <c r="R13" s="330">
        <v>157</v>
      </c>
    </row>
    <row r="14" spans="1:20" ht="20.100000000000001" customHeight="1" x14ac:dyDescent="0.25">
      <c r="A14" s="339" t="s">
        <v>641</v>
      </c>
      <c r="B14" s="341" t="s">
        <v>3667</v>
      </c>
      <c r="C14" s="329">
        <v>0</v>
      </c>
      <c r="D14" s="329">
        <v>0</v>
      </c>
      <c r="E14" s="329">
        <v>2</v>
      </c>
      <c r="F14" s="329">
        <v>6</v>
      </c>
      <c r="G14" s="329">
        <v>2</v>
      </c>
      <c r="H14" s="329">
        <v>4</v>
      </c>
      <c r="I14" s="329">
        <v>5</v>
      </c>
      <c r="J14" s="329">
        <v>4</v>
      </c>
      <c r="K14" s="329">
        <v>2</v>
      </c>
      <c r="L14" s="329">
        <v>3</v>
      </c>
      <c r="M14" s="329">
        <v>2</v>
      </c>
      <c r="N14" s="329">
        <v>6</v>
      </c>
      <c r="O14" s="329">
        <v>1</v>
      </c>
      <c r="P14" s="329">
        <v>5</v>
      </c>
      <c r="Q14" s="329">
        <v>0</v>
      </c>
      <c r="R14" s="330">
        <v>42</v>
      </c>
    </row>
    <row r="15" spans="1:20" ht="20.100000000000001" customHeight="1" x14ac:dyDescent="0.25">
      <c r="A15" s="339" t="s">
        <v>642</v>
      </c>
      <c r="B15" s="341" t="s">
        <v>3541</v>
      </c>
      <c r="C15" s="329">
        <v>0</v>
      </c>
      <c r="D15" s="329">
        <v>0</v>
      </c>
      <c r="E15" s="329">
        <v>15</v>
      </c>
      <c r="F15" s="329">
        <v>19</v>
      </c>
      <c r="G15" s="329">
        <v>14</v>
      </c>
      <c r="H15" s="329">
        <v>15</v>
      </c>
      <c r="I15" s="329">
        <v>24</v>
      </c>
      <c r="J15" s="329">
        <v>14</v>
      </c>
      <c r="K15" s="329">
        <v>18</v>
      </c>
      <c r="L15" s="329">
        <v>25</v>
      </c>
      <c r="M15" s="329">
        <v>18</v>
      </c>
      <c r="N15" s="329">
        <v>33</v>
      </c>
      <c r="O15" s="329">
        <v>24</v>
      </c>
      <c r="P15" s="329">
        <v>23</v>
      </c>
      <c r="Q15" s="329">
        <v>26</v>
      </c>
      <c r="R15" s="330">
        <v>268</v>
      </c>
    </row>
    <row r="16" spans="1:20" ht="20.100000000000001" customHeight="1" x14ac:dyDescent="0.25">
      <c r="A16" s="339" t="s">
        <v>643</v>
      </c>
      <c r="B16" s="341" t="s">
        <v>3663</v>
      </c>
      <c r="C16" s="329">
        <v>0</v>
      </c>
      <c r="D16" s="329">
        <v>0</v>
      </c>
      <c r="E16" s="329">
        <v>0</v>
      </c>
      <c r="F16" s="329">
        <v>0</v>
      </c>
      <c r="G16" s="329">
        <v>0</v>
      </c>
      <c r="H16" s="329">
        <v>0</v>
      </c>
      <c r="I16" s="329">
        <v>0</v>
      </c>
      <c r="J16" s="329">
        <v>0</v>
      </c>
      <c r="K16" s="329">
        <v>0</v>
      </c>
      <c r="L16" s="329">
        <v>0</v>
      </c>
      <c r="M16" s="329">
        <v>0</v>
      </c>
      <c r="N16" s="329">
        <v>67</v>
      </c>
      <c r="O16" s="329">
        <v>75</v>
      </c>
      <c r="P16" s="329">
        <v>78</v>
      </c>
      <c r="Q16" s="329">
        <v>81</v>
      </c>
      <c r="R16" s="330">
        <v>301</v>
      </c>
    </row>
    <row r="17" spans="1:18" ht="20.100000000000001" customHeight="1" x14ac:dyDescent="0.25">
      <c r="A17" s="339" t="s">
        <v>644</v>
      </c>
      <c r="B17" s="341" t="s">
        <v>3668</v>
      </c>
      <c r="C17" s="329">
        <v>0</v>
      </c>
      <c r="D17" s="329">
        <v>0</v>
      </c>
      <c r="E17" s="329">
        <v>12</v>
      </c>
      <c r="F17" s="329">
        <v>7</v>
      </c>
      <c r="G17" s="329">
        <v>7</v>
      </c>
      <c r="H17" s="329">
        <v>14</v>
      </c>
      <c r="I17" s="329">
        <v>9</v>
      </c>
      <c r="J17" s="329">
        <v>32</v>
      </c>
      <c r="K17" s="329">
        <v>36</v>
      </c>
      <c r="L17" s="329">
        <v>23</v>
      </c>
      <c r="M17" s="329">
        <v>16</v>
      </c>
      <c r="N17" s="329">
        <v>0</v>
      </c>
      <c r="O17" s="329">
        <v>0</v>
      </c>
      <c r="P17" s="329">
        <v>0</v>
      </c>
      <c r="Q17" s="329">
        <v>0</v>
      </c>
      <c r="R17" s="330">
        <v>156</v>
      </c>
    </row>
    <row r="18" spans="1:18" ht="20.100000000000001" customHeight="1" x14ac:dyDescent="0.25">
      <c r="A18" s="339" t="s">
        <v>645</v>
      </c>
      <c r="B18" s="341" t="s">
        <v>3669</v>
      </c>
      <c r="C18" s="329">
        <v>0</v>
      </c>
      <c r="D18" s="329">
        <v>0</v>
      </c>
      <c r="E18" s="329">
        <v>5</v>
      </c>
      <c r="F18" s="329">
        <v>4</v>
      </c>
      <c r="G18" s="329">
        <v>3</v>
      </c>
      <c r="H18" s="329">
        <v>1</v>
      </c>
      <c r="I18" s="329">
        <v>1</v>
      </c>
      <c r="J18" s="329">
        <v>4</v>
      </c>
      <c r="K18" s="329">
        <v>2</v>
      </c>
      <c r="L18" s="329">
        <v>2</v>
      </c>
      <c r="M18" s="329">
        <v>5</v>
      </c>
      <c r="N18" s="329">
        <v>1</v>
      </c>
      <c r="O18" s="329">
        <v>3</v>
      </c>
      <c r="P18" s="329">
        <v>4</v>
      </c>
      <c r="Q18" s="329">
        <v>2</v>
      </c>
      <c r="R18" s="330">
        <v>37</v>
      </c>
    </row>
    <row r="19" spans="1:18" ht="20.100000000000001" customHeight="1" x14ac:dyDescent="0.25">
      <c r="A19" s="365" t="s">
        <v>646</v>
      </c>
      <c r="B19" s="341" t="s">
        <v>3670</v>
      </c>
      <c r="C19" s="331">
        <v>0</v>
      </c>
      <c r="D19" s="329">
        <v>0</v>
      </c>
      <c r="E19" s="329">
        <v>5</v>
      </c>
      <c r="F19" s="329">
        <v>1</v>
      </c>
      <c r="G19" s="329">
        <v>0</v>
      </c>
      <c r="H19" s="329">
        <v>3</v>
      </c>
      <c r="I19" s="329">
        <v>3</v>
      </c>
      <c r="J19" s="329">
        <v>2</v>
      </c>
      <c r="K19" s="329">
        <v>2</v>
      </c>
      <c r="L19" s="329">
        <v>3</v>
      </c>
      <c r="M19" s="329">
        <v>3</v>
      </c>
      <c r="N19" s="329">
        <v>1</v>
      </c>
      <c r="O19" s="329">
        <v>6</v>
      </c>
      <c r="P19" s="329">
        <v>3</v>
      </c>
      <c r="Q19" s="329">
        <v>1</v>
      </c>
      <c r="R19" s="330">
        <v>33</v>
      </c>
    </row>
    <row r="20" spans="1:18" ht="20.100000000000001" customHeight="1" x14ac:dyDescent="0.25">
      <c r="A20" s="335" t="s">
        <v>3035</v>
      </c>
      <c r="B20" s="343" t="s">
        <v>3036</v>
      </c>
      <c r="C20" s="309">
        <v>0</v>
      </c>
      <c r="D20" s="309">
        <v>0</v>
      </c>
      <c r="E20" s="309">
        <v>184</v>
      </c>
      <c r="F20" s="309">
        <v>152</v>
      </c>
      <c r="G20" s="309">
        <v>180</v>
      </c>
      <c r="H20" s="309">
        <v>173</v>
      </c>
      <c r="I20" s="309">
        <v>195</v>
      </c>
      <c r="J20" s="309">
        <v>182</v>
      </c>
      <c r="K20" s="309">
        <v>182</v>
      </c>
      <c r="L20" s="309">
        <v>193</v>
      </c>
      <c r="M20" s="309">
        <v>145</v>
      </c>
      <c r="N20" s="309">
        <v>176</v>
      </c>
      <c r="O20" s="309">
        <v>180</v>
      </c>
      <c r="P20" s="309">
        <v>191</v>
      </c>
      <c r="Q20" s="309">
        <v>191</v>
      </c>
      <c r="R20" s="309">
        <v>2324</v>
      </c>
    </row>
    <row r="21" spans="1:18" ht="20.100000000000001" customHeight="1" x14ac:dyDescent="0.25">
      <c r="A21" s="228" t="s">
        <v>3044</v>
      </c>
      <c r="B21" s="375"/>
      <c r="C21" s="363"/>
      <c r="D21" s="363"/>
      <c r="E21" s="363"/>
      <c r="F21" s="363"/>
      <c r="G21" s="363"/>
      <c r="H21" s="363"/>
      <c r="I21" s="363"/>
      <c r="J21" s="363"/>
      <c r="K21" s="363"/>
      <c r="L21" s="363"/>
      <c r="M21" s="363"/>
      <c r="N21" s="363"/>
      <c r="O21" s="363"/>
      <c r="P21" s="363"/>
      <c r="Q21" s="363"/>
      <c r="R21" s="363"/>
    </row>
    <row r="22" spans="1:18" x14ac:dyDescent="0.2">
      <c r="A22" s="350"/>
      <c r="B22" s="350"/>
      <c r="C22" s="350"/>
      <c r="D22" s="350"/>
      <c r="E22" s="350"/>
      <c r="F22" s="350"/>
      <c r="G22" s="350"/>
      <c r="H22" s="350"/>
      <c r="I22" s="350"/>
      <c r="J22" s="350"/>
      <c r="K22" s="350"/>
      <c r="L22" s="350"/>
      <c r="M22" s="350"/>
      <c r="N22" s="350"/>
      <c r="O22" s="350"/>
      <c r="P22" s="350"/>
      <c r="Q22" s="350"/>
      <c r="R22" s="351"/>
    </row>
    <row r="23" spans="1:18" x14ac:dyDescent="0.2">
      <c r="A23" s="350"/>
      <c r="B23" s="350"/>
      <c r="C23" s="350"/>
      <c r="D23" s="350"/>
      <c r="E23" s="350"/>
      <c r="F23" s="350"/>
      <c r="G23" s="350"/>
      <c r="H23" s="350"/>
      <c r="I23" s="350"/>
      <c r="J23" s="350"/>
      <c r="K23" s="350"/>
      <c r="L23" s="350"/>
      <c r="M23" s="350"/>
      <c r="N23" s="350"/>
      <c r="O23" s="350"/>
      <c r="P23" s="350"/>
      <c r="Q23" s="350"/>
      <c r="R23" s="351"/>
    </row>
    <row r="24" spans="1:18" x14ac:dyDescent="0.2">
      <c r="A24" s="350"/>
      <c r="B24" s="350"/>
      <c r="C24" s="350"/>
      <c r="D24" s="350"/>
      <c r="E24" s="350"/>
      <c r="F24" s="350"/>
      <c r="G24" s="350"/>
      <c r="H24" s="350"/>
      <c r="I24" s="350"/>
      <c r="J24" s="350"/>
      <c r="K24" s="350"/>
      <c r="L24" s="350"/>
      <c r="M24" s="350"/>
      <c r="N24" s="350"/>
      <c r="O24" s="350"/>
      <c r="P24" s="350"/>
      <c r="Q24" s="350"/>
      <c r="R24" s="351"/>
    </row>
    <row r="25" spans="1:18" x14ac:dyDescent="0.2">
      <c r="A25" s="350"/>
      <c r="B25" s="350"/>
      <c r="C25" s="350"/>
      <c r="D25" s="350"/>
      <c r="E25" s="350"/>
      <c r="F25" s="350"/>
      <c r="G25" s="350"/>
      <c r="H25" s="350"/>
      <c r="I25" s="350"/>
      <c r="J25" s="350"/>
      <c r="K25" s="350"/>
      <c r="L25" s="350"/>
      <c r="M25" s="350"/>
      <c r="N25" s="350"/>
      <c r="O25" s="350"/>
      <c r="P25" s="350"/>
      <c r="Q25" s="350"/>
      <c r="R25" s="351"/>
    </row>
    <row r="26" spans="1:18" x14ac:dyDescent="0.2">
      <c r="A26" s="350"/>
      <c r="B26" s="350"/>
      <c r="C26" s="350"/>
      <c r="D26" s="350"/>
      <c r="E26" s="350"/>
      <c r="F26" s="350"/>
      <c r="G26" s="350"/>
      <c r="H26" s="350"/>
      <c r="I26" s="350"/>
      <c r="J26" s="350"/>
      <c r="K26" s="350"/>
      <c r="L26" s="350"/>
      <c r="M26" s="350"/>
      <c r="N26" s="350"/>
      <c r="O26" s="350"/>
      <c r="P26" s="350"/>
      <c r="Q26" s="350"/>
      <c r="R26" s="351"/>
    </row>
    <row r="27" spans="1:18" x14ac:dyDescent="0.2">
      <c r="A27" s="350"/>
      <c r="B27" s="350"/>
      <c r="C27" s="350"/>
      <c r="D27" s="350"/>
      <c r="E27" s="350"/>
      <c r="F27" s="350"/>
      <c r="G27" s="350"/>
      <c r="H27" s="350"/>
      <c r="I27" s="350"/>
      <c r="J27" s="350"/>
      <c r="K27" s="350"/>
      <c r="L27" s="350"/>
      <c r="M27" s="350"/>
      <c r="N27" s="350"/>
      <c r="O27" s="350"/>
      <c r="P27" s="350"/>
      <c r="Q27" s="350"/>
      <c r="R27" s="351"/>
    </row>
    <row r="28" spans="1:18" x14ac:dyDescent="0.2">
      <c r="A28" s="350"/>
      <c r="B28" s="350"/>
      <c r="C28" s="350"/>
      <c r="D28" s="350"/>
      <c r="E28" s="350"/>
      <c r="F28" s="350"/>
      <c r="G28" s="350"/>
      <c r="H28" s="350"/>
      <c r="I28" s="350"/>
      <c r="J28" s="350"/>
      <c r="K28" s="350"/>
      <c r="L28" s="350"/>
      <c r="M28" s="350"/>
      <c r="N28" s="350"/>
      <c r="O28" s="350"/>
      <c r="P28" s="350"/>
      <c r="Q28" s="350"/>
      <c r="R28" s="351"/>
    </row>
    <row r="29" spans="1:18" x14ac:dyDescent="0.2">
      <c r="A29" s="350"/>
      <c r="B29" s="350"/>
      <c r="C29" s="350"/>
      <c r="D29" s="350"/>
      <c r="E29" s="350"/>
      <c r="F29" s="350"/>
      <c r="G29" s="350"/>
      <c r="H29" s="350"/>
      <c r="I29" s="350"/>
      <c r="J29" s="350"/>
      <c r="K29" s="350"/>
      <c r="L29" s="350"/>
      <c r="M29" s="350"/>
      <c r="N29" s="350"/>
      <c r="O29" s="350"/>
      <c r="P29" s="350"/>
      <c r="Q29" s="350"/>
      <c r="R29" s="351"/>
    </row>
    <row r="30" spans="1:18" x14ac:dyDescent="0.2">
      <c r="A30" s="350"/>
      <c r="B30" s="350"/>
      <c r="C30" s="350"/>
      <c r="D30" s="350"/>
      <c r="E30" s="350"/>
      <c r="F30" s="350"/>
      <c r="G30" s="350"/>
      <c r="H30" s="350"/>
      <c r="I30" s="350"/>
      <c r="J30" s="350"/>
      <c r="K30" s="350"/>
      <c r="L30" s="350"/>
      <c r="M30" s="350"/>
      <c r="N30" s="350"/>
      <c r="O30" s="350"/>
      <c r="P30" s="350"/>
      <c r="Q30" s="350"/>
      <c r="R30" s="351"/>
    </row>
    <row r="31" spans="1:18" x14ac:dyDescent="0.2">
      <c r="A31" s="350"/>
      <c r="B31" s="350"/>
      <c r="C31" s="350"/>
      <c r="D31" s="350"/>
      <c r="E31" s="350"/>
      <c r="F31" s="350"/>
      <c r="G31" s="350"/>
      <c r="H31" s="350"/>
      <c r="I31" s="350"/>
      <c r="J31" s="350"/>
      <c r="K31" s="350"/>
      <c r="L31" s="350"/>
      <c r="M31" s="350"/>
      <c r="N31" s="350"/>
      <c r="O31" s="350"/>
      <c r="P31" s="350"/>
      <c r="Q31" s="350"/>
      <c r="R31" s="351"/>
    </row>
    <row r="32" spans="1:18" x14ac:dyDescent="0.2">
      <c r="A32" s="350"/>
      <c r="B32" s="350"/>
      <c r="C32" s="350"/>
      <c r="D32" s="350"/>
      <c r="E32" s="350"/>
      <c r="F32" s="350"/>
      <c r="G32" s="350"/>
      <c r="H32" s="350"/>
      <c r="I32" s="350"/>
      <c r="J32" s="350"/>
      <c r="K32" s="350"/>
      <c r="L32" s="350"/>
      <c r="M32" s="350"/>
      <c r="N32" s="350"/>
      <c r="O32" s="350"/>
      <c r="P32" s="350"/>
      <c r="Q32" s="350"/>
      <c r="R32" s="351"/>
    </row>
    <row r="33" spans="1:18" x14ac:dyDescent="0.2">
      <c r="A33" s="350"/>
      <c r="B33" s="350"/>
      <c r="C33" s="350"/>
      <c r="D33" s="350"/>
      <c r="E33" s="350"/>
      <c r="F33" s="350"/>
      <c r="G33" s="350"/>
      <c r="H33" s="350"/>
      <c r="I33" s="350"/>
      <c r="J33" s="350"/>
      <c r="K33" s="350"/>
      <c r="L33" s="350"/>
      <c r="M33" s="350"/>
      <c r="N33" s="350"/>
      <c r="O33" s="350"/>
      <c r="P33" s="350"/>
      <c r="Q33" s="350"/>
      <c r="R33" s="351"/>
    </row>
    <row r="34" spans="1:18" x14ac:dyDescent="0.2">
      <c r="A34" s="350"/>
      <c r="B34" s="350"/>
      <c r="C34" s="350"/>
      <c r="D34" s="350"/>
      <c r="E34" s="350"/>
      <c r="F34" s="350"/>
      <c r="G34" s="350"/>
      <c r="H34" s="350"/>
      <c r="I34" s="350"/>
      <c r="J34" s="350"/>
      <c r="K34" s="350"/>
      <c r="L34" s="350"/>
      <c r="M34" s="350"/>
      <c r="N34" s="350"/>
      <c r="O34" s="350"/>
      <c r="P34" s="350"/>
      <c r="Q34" s="350"/>
      <c r="R34" s="351"/>
    </row>
    <row r="35" spans="1:18" x14ac:dyDescent="0.2">
      <c r="A35" s="350"/>
      <c r="B35" s="350"/>
      <c r="C35" s="350"/>
      <c r="D35" s="350"/>
      <c r="E35" s="350"/>
      <c r="F35" s="350"/>
      <c r="G35" s="350"/>
      <c r="H35" s="350"/>
      <c r="I35" s="350"/>
      <c r="J35" s="350"/>
      <c r="K35" s="350"/>
      <c r="L35" s="350"/>
      <c r="M35" s="350"/>
      <c r="N35" s="350"/>
      <c r="O35" s="350"/>
      <c r="P35" s="350"/>
      <c r="Q35" s="350"/>
      <c r="R35" s="351"/>
    </row>
    <row r="36" spans="1:18" x14ac:dyDescent="0.2">
      <c r="A36" s="350"/>
      <c r="B36" s="350"/>
      <c r="C36" s="350"/>
      <c r="D36" s="350"/>
      <c r="E36" s="350"/>
      <c r="F36" s="350"/>
      <c r="G36" s="350"/>
      <c r="H36" s="350"/>
      <c r="I36" s="350"/>
      <c r="J36" s="350"/>
      <c r="K36" s="350"/>
      <c r="L36" s="350"/>
      <c r="M36" s="350"/>
      <c r="N36" s="350"/>
      <c r="O36" s="350"/>
      <c r="P36" s="350"/>
      <c r="Q36" s="350"/>
      <c r="R36" s="351"/>
    </row>
    <row r="37" spans="1:18" x14ac:dyDescent="0.2">
      <c r="A37" s="350"/>
      <c r="B37" s="350"/>
      <c r="C37" s="350"/>
      <c r="D37" s="350"/>
      <c r="E37" s="350"/>
      <c r="F37" s="350"/>
      <c r="G37" s="350"/>
      <c r="H37" s="350"/>
      <c r="I37" s="350"/>
      <c r="J37" s="350"/>
      <c r="K37" s="350"/>
      <c r="L37" s="350"/>
      <c r="M37" s="350"/>
      <c r="N37" s="350"/>
      <c r="O37" s="350"/>
      <c r="P37" s="350"/>
      <c r="Q37" s="350"/>
      <c r="R37" s="351"/>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sheetData>
  <mergeCells count="3">
    <mergeCell ref="A4:R4"/>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Narrow,Regular"&amp;12- 23 -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7"/>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3644</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9.5" customHeight="1" x14ac:dyDescent="0.25">
      <c r="A6" s="339" t="s">
        <v>3271</v>
      </c>
      <c r="B6" s="341" t="s">
        <v>1654</v>
      </c>
      <c r="C6" s="329">
        <v>0</v>
      </c>
      <c r="D6" s="329">
        <v>0</v>
      </c>
      <c r="E6" s="329">
        <v>16</v>
      </c>
      <c r="F6" s="329">
        <v>21</v>
      </c>
      <c r="G6" s="329">
        <v>16</v>
      </c>
      <c r="H6" s="329">
        <v>23</v>
      </c>
      <c r="I6" s="329">
        <v>24</v>
      </c>
      <c r="J6" s="329">
        <v>17</v>
      </c>
      <c r="K6" s="329">
        <v>0</v>
      </c>
      <c r="L6" s="329">
        <v>0</v>
      </c>
      <c r="M6" s="329">
        <v>0</v>
      </c>
      <c r="N6" s="329">
        <v>0</v>
      </c>
      <c r="O6" s="329">
        <v>0</v>
      </c>
      <c r="P6" s="329">
        <v>0</v>
      </c>
      <c r="Q6" s="329">
        <v>0</v>
      </c>
      <c r="R6" s="330">
        <v>117</v>
      </c>
    </row>
    <row r="7" spans="1:20" ht="19.5" customHeight="1" x14ac:dyDescent="0.25">
      <c r="A7" s="339" t="s">
        <v>2085</v>
      </c>
      <c r="B7" s="341" t="s">
        <v>1654</v>
      </c>
      <c r="C7" s="329">
        <v>0</v>
      </c>
      <c r="D7" s="329">
        <v>0</v>
      </c>
      <c r="E7" s="329">
        <v>0</v>
      </c>
      <c r="F7" s="329">
        <v>0</v>
      </c>
      <c r="G7" s="329">
        <v>0</v>
      </c>
      <c r="H7" s="329">
        <v>0</v>
      </c>
      <c r="I7" s="329">
        <v>0</v>
      </c>
      <c r="J7" s="329">
        <v>0</v>
      </c>
      <c r="K7" s="329">
        <v>119</v>
      </c>
      <c r="L7" s="329">
        <v>119</v>
      </c>
      <c r="M7" s="329">
        <v>132</v>
      </c>
      <c r="N7" s="329">
        <v>0</v>
      </c>
      <c r="O7" s="329">
        <v>0</v>
      </c>
      <c r="P7" s="329">
        <v>0</v>
      </c>
      <c r="Q7" s="329">
        <v>0</v>
      </c>
      <c r="R7" s="330">
        <v>370</v>
      </c>
    </row>
    <row r="8" spans="1:20" ht="19.5" customHeight="1" x14ac:dyDescent="0.25">
      <c r="A8" s="339" t="s">
        <v>3376</v>
      </c>
      <c r="B8" s="341" t="s">
        <v>1654</v>
      </c>
      <c r="C8" s="329">
        <v>0</v>
      </c>
      <c r="D8" s="329">
        <v>0</v>
      </c>
      <c r="E8" s="329">
        <v>55</v>
      </c>
      <c r="F8" s="329">
        <v>81</v>
      </c>
      <c r="G8" s="329">
        <v>83</v>
      </c>
      <c r="H8" s="329">
        <v>71</v>
      </c>
      <c r="I8" s="329">
        <v>81</v>
      </c>
      <c r="J8" s="329">
        <v>80</v>
      </c>
      <c r="K8" s="329">
        <v>81</v>
      </c>
      <c r="L8" s="329">
        <v>95</v>
      </c>
      <c r="M8" s="329">
        <v>69</v>
      </c>
      <c r="N8" s="329">
        <v>0</v>
      </c>
      <c r="O8" s="329">
        <v>0</v>
      </c>
      <c r="P8" s="329">
        <v>0</v>
      </c>
      <c r="Q8" s="329">
        <v>0</v>
      </c>
      <c r="R8" s="330">
        <v>696</v>
      </c>
    </row>
    <row r="9" spans="1:20" ht="19.5" customHeight="1" x14ac:dyDescent="0.25">
      <c r="A9" s="339" t="s">
        <v>3377</v>
      </c>
      <c r="B9" s="341" t="s">
        <v>1654</v>
      </c>
      <c r="C9" s="329">
        <v>0</v>
      </c>
      <c r="D9" s="329">
        <v>0</v>
      </c>
      <c r="E9" s="329">
        <v>52</v>
      </c>
      <c r="F9" s="329">
        <v>45</v>
      </c>
      <c r="G9" s="329">
        <v>54</v>
      </c>
      <c r="H9" s="329">
        <v>42</v>
      </c>
      <c r="I9" s="329">
        <v>46</v>
      </c>
      <c r="J9" s="329">
        <v>62</v>
      </c>
      <c r="K9" s="329">
        <v>0</v>
      </c>
      <c r="L9" s="329">
        <v>0</v>
      </c>
      <c r="M9" s="329">
        <v>0</v>
      </c>
      <c r="N9" s="329">
        <v>0</v>
      </c>
      <c r="O9" s="329">
        <v>0</v>
      </c>
      <c r="P9" s="329">
        <v>0</v>
      </c>
      <c r="Q9" s="329">
        <v>0</v>
      </c>
      <c r="R9" s="330">
        <v>301</v>
      </c>
    </row>
    <row r="10" spans="1:20" ht="19.5" customHeight="1" x14ac:dyDescent="0.25">
      <c r="A10" s="339" t="s">
        <v>2088</v>
      </c>
      <c r="B10" s="341" t="s">
        <v>3645</v>
      </c>
      <c r="C10" s="329">
        <v>0</v>
      </c>
      <c r="D10" s="329">
        <v>0</v>
      </c>
      <c r="E10" s="329">
        <v>35</v>
      </c>
      <c r="F10" s="329">
        <v>33</v>
      </c>
      <c r="G10" s="329">
        <v>31</v>
      </c>
      <c r="H10" s="329">
        <v>35</v>
      </c>
      <c r="I10" s="329">
        <v>35</v>
      </c>
      <c r="J10" s="329">
        <v>39</v>
      </c>
      <c r="K10" s="329">
        <v>0</v>
      </c>
      <c r="L10" s="329">
        <v>0</v>
      </c>
      <c r="M10" s="329">
        <v>0</v>
      </c>
      <c r="N10" s="329">
        <v>0</v>
      </c>
      <c r="O10" s="329">
        <v>0</v>
      </c>
      <c r="P10" s="329">
        <v>0</v>
      </c>
      <c r="Q10" s="329">
        <v>0</v>
      </c>
      <c r="R10" s="330">
        <v>208</v>
      </c>
    </row>
    <row r="11" spans="1:20" ht="19.5" customHeight="1" x14ac:dyDescent="0.25">
      <c r="A11" s="339" t="s">
        <v>3378</v>
      </c>
      <c r="B11" s="341" t="s">
        <v>1654</v>
      </c>
      <c r="C11" s="329">
        <v>0</v>
      </c>
      <c r="D11" s="329">
        <v>0</v>
      </c>
      <c r="E11" s="329">
        <v>0</v>
      </c>
      <c r="F11" s="329">
        <v>0</v>
      </c>
      <c r="G11" s="329">
        <v>0</v>
      </c>
      <c r="H11" s="329">
        <v>0</v>
      </c>
      <c r="I11" s="329">
        <v>0</v>
      </c>
      <c r="J11" s="329">
        <v>0</v>
      </c>
      <c r="K11" s="329">
        <v>157</v>
      </c>
      <c r="L11" s="329">
        <v>149</v>
      </c>
      <c r="M11" s="329">
        <v>146</v>
      </c>
      <c r="N11" s="329">
        <v>0</v>
      </c>
      <c r="O11" s="329">
        <v>0</v>
      </c>
      <c r="P11" s="329">
        <v>0</v>
      </c>
      <c r="Q11" s="329">
        <v>0</v>
      </c>
      <c r="R11" s="330">
        <v>452</v>
      </c>
    </row>
    <row r="12" spans="1:20" ht="19.5" customHeight="1" x14ac:dyDescent="0.25">
      <c r="A12" s="339" t="s">
        <v>3379</v>
      </c>
      <c r="B12" s="341" t="s">
        <v>1654</v>
      </c>
      <c r="C12" s="329">
        <v>10</v>
      </c>
      <c r="D12" s="329">
        <v>0</v>
      </c>
      <c r="E12" s="329">
        <v>0</v>
      </c>
      <c r="F12" s="329">
        <v>0</v>
      </c>
      <c r="G12" s="329">
        <v>0</v>
      </c>
      <c r="H12" s="329">
        <v>0</v>
      </c>
      <c r="I12" s="329">
        <v>0</v>
      </c>
      <c r="J12" s="329">
        <v>0</v>
      </c>
      <c r="K12" s="329">
        <v>0</v>
      </c>
      <c r="L12" s="329">
        <v>0</v>
      </c>
      <c r="M12" s="329">
        <v>0</v>
      </c>
      <c r="N12" s="329">
        <v>300</v>
      </c>
      <c r="O12" s="329">
        <v>299</v>
      </c>
      <c r="P12" s="329">
        <v>307</v>
      </c>
      <c r="Q12" s="329">
        <v>329</v>
      </c>
      <c r="R12" s="330">
        <v>1245</v>
      </c>
    </row>
    <row r="13" spans="1:20" ht="19.5" customHeight="1" x14ac:dyDescent="0.25">
      <c r="A13" s="339" t="s">
        <v>611</v>
      </c>
      <c r="B13" s="341" t="s">
        <v>1654</v>
      </c>
      <c r="C13" s="329">
        <v>0</v>
      </c>
      <c r="D13" s="329">
        <v>0</v>
      </c>
      <c r="E13" s="329">
        <v>0</v>
      </c>
      <c r="F13" s="329">
        <v>0</v>
      </c>
      <c r="G13" s="329">
        <v>0</v>
      </c>
      <c r="H13" s="329">
        <v>0</v>
      </c>
      <c r="I13" s="329">
        <v>0</v>
      </c>
      <c r="J13" s="329">
        <v>0</v>
      </c>
      <c r="K13" s="329">
        <v>0</v>
      </c>
      <c r="L13" s="329">
        <v>0</v>
      </c>
      <c r="M13" s="329">
        <v>0</v>
      </c>
      <c r="N13" s="329">
        <v>86</v>
      </c>
      <c r="O13" s="329">
        <v>68</v>
      </c>
      <c r="P13" s="329">
        <v>78</v>
      </c>
      <c r="Q13" s="329">
        <v>88</v>
      </c>
      <c r="R13" s="330">
        <v>320</v>
      </c>
    </row>
    <row r="14" spans="1:20" ht="19.5" customHeight="1" x14ac:dyDescent="0.25">
      <c r="A14" s="339" t="s">
        <v>612</v>
      </c>
      <c r="B14" s="341" t="s">
        <v>1654</v>
      </c>
      <c r="C14" s="329">
        <v>0</v>
      </c>
      <c r="D14" s="329">
        <v>0</v>
      </c>
      <c r="E14" s="329">
        <v>63</v>
      </c>
      <c r="F14" s="329">
        <v>62</v>
      </c>
      <c r="G14" s="329">
        <v>54</v>
      </c>
      <c r="H14" s="329">
        <v>49</v>
      </c>
      <c r="I14" s="329">
        <v>51</v>
      </c>
      <c r="J14" s="329">
        <v>48</v>
      </c>
      <c r="K14" s="329">
        <v>0</v>
      </c>
      <c r="L14" s="329">
        <v>0</v>
      </c>
      <c r="M14" s="329">
        <v>0</v>
      </c>
      <c r="N14" s="329">
        <v>0</v>
      </c>
      <c r="O14" s="329">
        <v>0</v>
      </c>
      <c r="P14" s="329">
        <v>0</v>
      </c>
      <c r="Q14" s="329">
        <v>0</v>
      </c>
      <c r="R14" s="330">
        <v>327</v>
      </c>
    </row>
    <row r="15" spans="1:20" ht="19.5" customHeight="1" x14ac:dyDescent="0.25">
      <c r="A15" s="339" t="s">
        <v>613</v>
      </c>
      <c r="B15" s="341" t="s">
        <v>3645</v>
      </c>
      <c r="C15" s="329">
        <v>0</v>
      </c>
      <c r="D15" s="329">
        <v>0</v>
      </c>
      <c r="E15" s="329">
        <v>35</v>
      </c>
      <c r="F15" s="329">
        <v>37</v>
      </c>
      <c r="G15" s="329">
        <v>41</v>
      </c>
      <c r="H15" s="329">
        <v>41</v>
      </c>
      <c r="I15" s="329">
        <v>37</v>
      </c>
      <c r="J15" s="329">
        <v>36</v>
      </c>
      <c r="K15" s="329">
        <v>0</v>
      </c>
      <c r="L15" s="329">
        <v>0</v>
      </c>
      <c r="M15" s="329">
        <v>0</v>
      </c>
      <c r="N15" s="329">
        <v>0</v>
      </c>
      <c r="O15" s="329">
        <v>0</v>
      </c>
      <c r="P15" s="329">
        <v>0</v>
      </c>
      <c r="Q15" s="329">
        <v>0</v>
      </c>
      <c r="R15" s="330">
        <v>227</v>
      </c>
    </row>
    <row r="16" spans="1:20" ht="19.5" customHeight="1" x14ac:dyDescent="0.25">
      <c r="A16" s="339" t="s">
        <v>614</v>
      </c>
      <c r="B16" s="341" t="s">
        <v>1654</v>
      </c>
      <c r="C16" s="329">
        <v>0</v>
      </c>
      <c r="D16" s="329">
        <v>0</v>
      </c>
      <c r="E16" s="329">
        <v>69</v>
      </c>
      <c r="F16" s="329">
        <v>77</v>
      </c>
      <c r="G16" s="329">
        <v>68</v>
      </c>
      <c r="H16" s="329">
        <v>50</v>
      </c>
      <c r="I16" s="329">
        <v>81</v>
      </c>
      <c r="J16" s="329">
        <v>0</v>
      </c>
      <c r="K16" s="329">
        <v>0</v>
      </c>
      <c r="L16" s="329">
        <v>0</v>
      </c>
      <c r="M16" s="329">
        <v>0</v>
      </c>
      <c r="N16" s="329">
        <v>0</v>
      </c>
      <c r="O16" s="329">
        <v>0</v>
      </c>
      <c r="P16" s="329">
        <v>0</v>
      </c>
      <c r="Q16" s="329">
        <v>0</v>
      </c>
      <c r="R16" s="330">
        <v>345</v>
      </c>
    </row>
    <row r="17" spans="1:18" ht="19.5" customHeight="1" x14ac:dyDescent="0.25">
      <c r="A17" s="339" t="s">
        <v>3380</v>
      </c>
      <c r="B17" s="341" t="s">
        <v>1654</v>
      </c>
      <c r="C17" s="329">
        <v>0</v>
      </c>
      <c r="D17" s="329">
        <v>0</v>
      </c>
      <c r="E17" s="329">
        <v>0</v>
      </c>
      <c r="F17" s="329">
        <v>0</v>
      </c>
      <c r="G17" s="329">
        <v>0</v>
      </c>
      <c r="H17" s="329">
        <v>0</v>
      </c>
      <c r="I17" s="329">
        <v>0</v>
      </c>
      <c r="J17" s="329">
        <v>0</v>
      </c>
      <c r="K17" s="329">
        <v>168</v>
      </c>
      <c r="L17" s="329">
        <v>171</v>
      </c>
      <c r="M17" s="329">
        <v>160</v>
      </c>
      <c r="N17" s="329">
        <v>0</v>
      </c>
      <c r="O17" s="329">
        <v>0</v>
      </c>
      <c r="P17" s="329">
        <v>0</v>
      </c>
      <c r="Q17" s="329">
        <v>0</v>
      </c>
      <c r="R17" s="330">
        <v>499</v>
      </c>
    </row>
    <row r="18" spans="1:18" ht="19.5" customHeight="1" x14ac:dyDescent="0.25">
      <c r="A18" s="339" t="s">
        <v>2359</v>
      </c>
      <c r="B18" s="341" t="s">
        <v>1654</v>
      </c>
      <c r="C18" s="329">
        <v>0</v>
      </c>
      <c r="D18" s="329">
        <v>0</v>
      </c>
      <c r="E18" s="329">
        <v>78</v>
      </c>
      <c r="F18" s="329">
        <v>86</v>
      </c>
      <c r="G18" s="329">
        <v>82</v>
      </c>
      <c r="H18" s="329">
        <v>60</v>
      </c>
      <c r="I18" s="329">
        <v>72</v>
      </c>
      <c r="J18" s="329">
        <v>0</v>
      </c>
      <c r="K18" s="329">
        <v>0</v>
      </c>
      <c r="L18" s="329">
        <v>0</v>
      </c>
      <c r="M18" s="329">
        <v>0</v>
      </c>
      <c r="N18" s="329">
        <v>0</v>
      </c>
      <c r="O18" s="329">
        <v>0</v>
      </c>
      <c r="P18" s="329">
        <v>0</v>
      </c>
      <c r="Q18" s="329">
        <v>0</v>
      </c>
      <c r="R18" s="330">
        <v>378</v>
      </c>
    </row>
    <row r="19" spans="1:18" ht="19.5" customHeight="1" x14ac:dyDescent="0.25">
      <c r="A19" s="339" t="s">
        <v>3381</v>
      </c>
      <c r="B19" s="341" t="s">
        <v>1654</v>
      </c>
      <c r="C19" s="329">
        <v>0</v>
      </c>
      <c r="D19" s="329">
        <v>0</v>
      </c>
      <c r="E19" s="329">
        <v>0</v>
      </c>
      <c r="F19" s="329">
        <v>0</v>
      </c>
      <c r="G19" s="329">
        <v>0</v>
      </c>
      <c r="H19" s="329">
        <v>0</v>
      </c>
      <c r="I19" s="329">
        <v>0</v>
      </c>
      <c r="J19" s="329">
        <v>0</v>
      </c>
      <c r="K19" s="329">
        <v>103</v>
      </c>
      <c r="L19" s="329">
        <v>98</v>
      </c>
      <c r="M19" s="329">
        <v>89</v>
      </c>
      <c r="N19" s="329">
        <v>0</v>
      </c>
      <c r="O19" s="329">
        <v>0</v>
      </c>
      <c r="P19" s="329">
        <v>0</v>
      </c>
      <c r="Q19" s="329">
        <v>0</v>
      </c>
      <c r="R19" s="330">
        <v>290</v>
      </c>
    </row>
    <row r="20" spans="1:18" ht="19.5" customHeight="1" x14ac:dyDescent="0.25">
      <c r="A20" s="339" t="s">
        <v>3382</v>
      </c>
      <c r="B20" s="341" t="s">
        <v>1654</v>
      </c>
      <c r="C20" s="329">
        <v>0</v>
      </c>
      <c r="D20" s="329">
        <v>0</v>
      </c>
      <c r="E20" s="329">
        <v>50</v>
      </c>
      <c r="F20" s="329">
        <v>60</v>
      </c>
      <c r="G20" s="329">
        <v>57</v>
      </c>
      <c r="H20" s="329">
        <v>58</v>
      </c>
      <c r="I20" s="329">
        <v>50</v>
      </c>
      <c r="J20" s="329">
        <v>55</v>
      </c>
      <c r="K20" s="329">
        <v>0</v>
      </c>
      <c r="L20" s="329">
        <v>0</v>
      </c>
      <c r="M20" s="329">
        <v>0</v>
      </c>
      <c r="N20" s="329">
        <v>0</v>
      </c>
      <c r="O20" s="329">
        <v>0</v>
      </c>
      <c r="P20" s="329">
        <v>0</v>
      </c>
      <c r="Q20" s="329">
        <v>0</v>
      </c>
      <c r="R20" s="330">
        <v>330</v>
      </c>
    </row>
    <row r="21" spans="1:18" ht="19.5" customHeight="1" x14ac:dyDescent="0.25">
      <c r="A21" s="339" t="s">
        <v>615</v>
      </c>
      <c r="B21" s="341" t="s">
        <v>1654</v>
      </c>
      <c r="C21" s="329">
        <v>0</v>
      </c>
      <c r="D21" s="329">
        <v>0</v>
      </c>
      <c r="E21" s="329">
        <v>0</v>
      </c>
      <c r="F21" s="329">
        <v>0</v>
      </c>
      <c r="G21" s="329">
        <v>0</v>
      </c>
      <c r="H21" s="329">
        <v>0</v>
      </c>
      <c r="I21" s="329">
        <v>0</v>
      </c>
      <c r="J21" s="329">
        <v>96</v>
      </c>
      <c r="K21" s="329">
        <v>98</v>
      </c>
      <c r="L21" s="329">
        <v>96</v>
      </c>
      <c r="M21" s="329">
        <v>87</v>
      </c>
      <c r="N21" s="329">
        <v>0</v>
      </c>
      <c r="O21" s="329">
        <v>0</v>
      </c>
      <c r="P21" s="329">
        <v>0</v>
      </c>
      <c r="Q21" s="329">
        <v>0</v>
      </c>
      <c r="R21" s="330">
        <v>377</v>
      </c>
    </row>
    <row r="22" spans="1:18" ht="19.5" customHeight="1" x14ac:dyDescent="0.25">
      <c r="A22" s="339" t="s">
        <v>3410</v>
      </c>
      <c r="B22" s="341" t="s">
        <v>1654</v>
      </c>
      <c r="C22" s="329">
        <v>0</v>
      </c>
      <c r="D22" s="329">
        <v>0</v>
      </c>
      <c r="E22" s="329">
        <v>66</v>
      </c>
      <c r="F22" s="329">
        <v>63</v>
      </c>
      <c r="G22" s="329">
        <v>63</v>
      </c>
      <c r="H22" s="329">
        <v>74</v>
      </c>
      <c r="I22" s="329">
        <v>55</v>
      </c>
      <c r="J22" s="329">
        <v>72</v>
      </c>
      <c r="K22" s="329">
        <v>54</v>
      </c>
      <c r="L22" s="329">
        <v>95</v>
      </c>
      <c r="M22" s="329">
        <v>95</v>
      </c>
      <c r="N22" s="329">
        <v>0</v>
      </c>
      <c r="O22" s="329">
        <v>0</v>
      </c>
      <c r="P22" s="329">
        <v>0</v>
      </c>
      <c r="Q22" s="329">
        <v>0</v>
      </c>
      <c r="R22" s="330">
        <v>637</v>
      </c>
    </row>
    <row r="23" spans="1:18" ht="19.5" customHeight="1" x14ac:dyDescent="0.25">
      <c r="A23" s="339" t="s">
        <v>3384</v>
      </c>
      <c r="B23" s="341" t="s">
        <v>1654</v>
      </c>
      <c r="C23" s="329">
        <v>0</v>
      </c>
      <c r="D23" s="329">
        <v>0</v>
      </c>
      <c r="E23" s="329">
        <v>101</v>
      </c>
      <c r="F23" s="329">
        <v>82</v>
      </c>
      <c r="G23" s="329">
        <v>92</v>
      </c>
      <c r="H23" s="329">
        <v>78</v>
      </c>
      <c r="I23" s="329">
        <v>68</v>
      </c>
      <c r="J23" s="329">
        <v>68</v>
      </c>
      <c r="K23" s="329">
        <v>0</v>
      </c>
      <c r="L23" s="329">
        <v>0</v>
      </c>
      <c r="M23" s="329">
        <v>0</v>
      </c>
      <c r="N23" s="329">
        <v>0</v>
      </c>
      <c r="O23" s="329">
        <v>0</v>
      </c>
      <c r="P23" s="329">
        <v>0</v>
      </c>
      <c r="Q23" s="329">
        <v>0</v>
      </c>
      <c r="R23" s="330">
        <v>489</v>
      </c>
    </row>
    <row r="24" spans="1:18" ht="19.5" customHeight="1" x14ac:dyDescent="0.25">
      <c r="A24" s="339" t="s">
        <v>3385</v>
      </c>
      <c r="B24" s="341" t="s">
        <v>1654</v>
      </c>
      <c r="C24" s="329">
        <v>0</v>
      </c>
      <c r="D24" s="329">
        <v>0</v>
      </c>
      <c r="E24" s="329">
        <v>86</v>
      </c>
      <c r="F24" s="329">
        <v>87</v>
      </c>
      <c r="G24" s="329">
        <v>84</v>
      </c>
      <c r="H24" s="329">
        <v>85</v>
      </c>
      <c r="I24" s="329">
        <v>62</v>
      </c>
      <c r="J24" s="329">
        <v>83</v>
      </c>
      <c r="K24" s="329">
        <v>0</v>
      </c>
      <c r="L24" s="329">
        <v>0</v>
      </c>
      <c r="M24" s="329">
        <v>0</v>
      </c>
      <c r="N24" s="329">
        <v>0</v>
      </c>
      <c r="O24" s="329">
        <v>0</v>
      </c>
      <c r="P24" s="329">
        <v>0</v>
      </c>
      <c r="Q24" s="329">
        <v>0</v>
      </c>
      <c r="R24" s="330">
        <v>487</v>
      </c>
    </row>
    <row r="25" spans="1:18" ht="19.5" customHeight="1" x14ac:dyDescent="0.25">
      <c r="A25" s="339" t="s">
        <v>3386</v>
      </c>
      <c r="B25" s="341" t="s">
        <v>1654</v>
      </c>
      <c r="C25" s="329">
        <v>0</v>
      </c>
      <c r="D25" s="329">
        <v>0</v>
      </c>
      <c r="E25" s="329">
        <v>34</v>
      </c>
      <c r="F25" s="329">
        <v>27</v>
      </c>
      <c r="G25" s="329">
        <v>38</v>
      </c>
      <c r="H25" s="329">
        <v>36</v>
      </c>
      <c r="I25" s="329">
        <v>38</v>
      </c>
      <c r="J25" s="329">
        <v>32</v>
      </c>
      <c r="K25" s="329">
        <v>0</v>
      </c>
      <c r="L25" s="329">
        <v>0</v>
      </c>
      <c r="M25" s="329">
        <v>0</v>
      </c>
      <c r="N25" s="329">
        <v>0</v>
      </c>
      <c r="O25" s="329">
        <v>0</v>
      </c>
      <c r="P25" s="329">
        <v>0</v>
      </c>
      <c r="Q25" s="329">
        <v>0</v>
      </c>
      <c r="R25" s="330">
        <v>205</v>
      </c>
    </row>
    <row r="26" spans="1:18" ht="19.5" customHeight="1" x14ac:dyDescent="0.25">
      <c r="A26" s="339" t="s">
        <v>616</v>
      </c>
      <c r="B26" s="341" t="s">
        <v>1654</v>
      </c>
      <c r="C26" s="329">
        <v>0</v>
      </c>
      <c r="D26" s="329">
        <v>0</v>
      </c>
      <c r="E26" s="329">
        <v>47</v>
      </c>
      <c r="F26" s="329">
        <v>25</v>
      </c>
      <c r="G26" s="329">
        <v>32</v>
      </c>
      <c r="H26" s="329">
        <v>32</v>
      </c>
      <c r="I26" s="329">
        <v>32</v>
      </c>
      <c r="J26" s="329">
        <v>34</v>
      </c>
      <c r="K26" s="329">
        <v>0</v>
      </c>
      <c r="L26" s="329">
        <v>0</v>
      </c>
      <c r="M26" s="329">
        <v>0</v>
      </c>
      <c r="N26" s="329">
        <v>0</v>
      </c>
      <c r="O26" s="329">
        <v>0</v>
      </c>
      <c r="P26" s="329">
        <v>0</v>
      </c>
      <c r="Q26" s="329">
        <v>0</v>
      </c>
      <c r="R26" s="330">
        <v>202</v>
      </c>
    </row>
    <row r="27" spans="1:18" ht="19.5" customHeight="1" x14ac:dyDescent="0.25">
      <c r="A27" s="339" t="s">
        <v>617</v>
      </c>
      <c r="B27" s="341" t="s">
        <v>1654</v>
      </c>
      <c r="C27" s="329">
        <v>0</v>
      </c>
      <c r="D27" s="329">
        <v>0</v>
      </c>
      <c r="E27" s="329">
        <v>40</v>
      </c>
      <c r="F27" s="329">
        <v>69</v>
      </c>
      <c r="G27" s="329">
        <v>72</v>
      </c>
      <c r="H27" s="329">
        <v>59</v>
      </c>
      <c r="I27" s="329">
        <v>64</v>
      </c>
      <c r="J27" s="329">
        <v>64</v>
      </c>
      <c r="K27" s="329">
        <v>0</v>
      </c>
      <c r="L27" s="329">
        <v>0</v>
      </c>
      <c r="M27" s="329">
        <v>0</v>
      </c>
      <c r="N27" s="329">
        <v>0</v>
      </c>
      <c r="O27" s="329">
        <v>0</v>
      </c>
      <c r="P27" s="329">
        <v>0</v>
      </c>
      <c r="Q27" s="329">
        <v>0</v>
      </c>
      <c r="R27" s="330">
        <v>368</v>
      </c>
    </row>
    <row r="28" spans="1:18" ht="19.5" customHeight="1" x14ac:dyDescent="0.25">
      <c r="A28" s="339" t="s">
        <v>3266</v>
      </c>
      <c r="B28" s="341" t="s">
        <v>1654</v>
      </c>
      <c r="C28" s="329">
        <v>0</v>
      </c>
      <c r="D28" s="329">
        <v>0</v>
      </c>
      <c r="E28" s="329">
        <v>87</v>
      </c>
      <c r="F28" s="329">
        <v>82</v>
      </c>
      <c r="G28" s="329">
        <v>97</v>
      </c>
      <c r="H28" s="329">
        <v>90</v>
      </c>
      <c r="I28" s="329">
        <v>81</v>
      </c>
      <c r="J28" s="329">
        <v>90</v>
      </c>
      <c r="K28" s="329">
        <v>0</v>
      </c>
      <c r="L28" s="329">
        <v>0</v>
      </c>
      <c r="M28" s="329">
        <v>0</v>
      </c>
      <c r="N28" s="329">
        <v>0</v>
      </c>
      <c r="O28" s="329">
        <v>0</v>
      </c>
      <c r="P28" s="329">
        <v>0</v>
      </c>
      <c r="Q28" s="329">
        <v>0</v>
      </c>
      <c r="R28" s="330">
        <v>527</v>
      </c>
    </row>
    <row r="29" spans="1:18" ht="19.5" customHeight="1" x14ac:dyDescent="0.25">
      <c r="A29" s="339" t="s">
        <v>972</v>
      </c>
      <c r="B29" s="341" t="s">
        <v>1654</v>
      </c>
      <c r="C29" s="329">
        <v>0</v>
      </c>
      <c r="D29" s="329">
        <v>0</v>
      </c>
      <c r="E29" s="329">
        <v>0</v>
      </c>
      <c r="F29" s="329">
        <v>0</v>
      </c>
      <c r="G29" s="329">
        <v>0</v>
      </c>
      <c r="H29" s="329">
        <v>0</v>
      </c>
      <c r="I29" s="329">
        <v>0</v>
      </c>
      <c r="J29" s="329">
        <v>0</v>
      </c>
      <c r="K29" s="329">
        <v>0</v>
      </c>
      <c r="L29" s="329">
        <v>2</v>
      </c>
      <c r="M29" s="329">
        <v>8</v>
      </c>
      <c r="N29" s="329">
        <v>2</v>
      </c>
      <c r="O29" s="329">
        <v>9</v>
      </c>
      <c r="P29" s="329">
        <v>3</v>
      </c>
      <c r="Q29" s="329">
        <v>7</v>
      </c>
      <c r="R29" s="330">
        <v>31</v>
      </c>
    </row>
    <row r="30" spans="1:18" ht="19.5" customHeight="1" x14ac:dyDescent="0.25">
      <c r="A30" s="339" t="s">
        <v>974</v>
      </c>
      <c r="B30" s="341" t="s">
        <v>1654</v>
      </c>
      <c r="C30" s="329">
        <v>0</v>
      </c>
      <c r="D30" s="329">
        <v>0</v>
      </c>
      <c r="E30" s="329">
        <v>18</v>
      </c>
      <c r="F30" s="329">
        <v>24</v>
      </c>
      <c r="G30" s="329">
        <v>25</v>
      </c>
      <c r="H30" s="329">
        <v>22</v>
      </c>
      <c r="I30" s="329">
        <v>24</v>
      </c>
      <c r="J30" s="329">
        <v>30</v>
      </c>
      <c r="K30" s="329">
        <v>92</v>
      </c>
      <c r="L30" s="329">
        <v>82</v>
      </c>
      <c r="M30" s="329">
        <v>105</v>
      </c>
      <c r="N30" s="329">
        <v>0</v>
      </c>
      <c r="O30" s="329">
        <v>0</v>
      </c>
      <c r="P30" s="329">
        <v>0</v>
      </c>
      <c r="Q30" s="329">
        <v>0</v>
      </c>
      <c r="R30" s="330">
        <v>422</v>
      </c>
    </row>
    <row r="31" spans="1:18" ht="19.5" customHeight="1" x14ac:dyDescent="0.25">
      <c r="A31" s="339" t="s">
        <v>975</v>
      </c>
      <c r="B31" s="341" t="s">
        <v>1654</v>
      </c>
      <c r="C31" s="329">
        <v>0</v>
      </c>
      <c r="D31" s="329">
        <v>0</v>
      </c>
      <c r="E31" s="329">
        <v>0</v>
      </c>
      <c r="F31" s="329">
        <v>0</v>
      </c>
      <c r="G31" s="329">
        <v>0</v>
      </c>
      <c r="H31" s="329">
        <v>0</v>
      </c>
      <c r="I31" s="329">
        <v>0</v>
      </c>
      <c r="J31" s="329">
        <v>0</v>
      </c>
      <c r="K31" s="329">
        <v>141</v>
      </c>
      <c r="L31" s="329">
        <v>127</v>
      </c>
      <c r="M31" s="329">
        <v>146</v>
      </c>
      <c r="N31" s="329">
        <v>0</v>
      </c>
      <c r="O31" s="329">
        <v>0</v>
      </c>
      <c r="P31" s="329">
        <v>0</v>
      </c>
      <c r="Q31" s="329">
        <v>0</v>
      </c>
      <c r="R31" s="330">
        <v>414</v>
      </c>
    </row>
    <row r="32" spans="1:18" ht="19.5" customHeight="1" x14ac:dyDescent="0.25">
      <c r="A32" s="339" t="s">
        <v>2675</v>
      </c>
      <c r="B32" s="341" t="s">
        <v>1654</v>
      </c>
      <c r="C32" s="329">
        <v>0</v>
      </c>
      <c r="D32" s="329">
        <v>0</v>
      </c>
      <c r="E32" s="329">
        <v>58</v>
      </c>
      <c r="F32" s="329">
        <v>65</v>
      </c>
      <c r="G32" s="329">
        <v>67</v>
      </c>
      <c r="H32" s="329">
        <v>64</v>
      </c>
      <c r="I32" s="329">
        <v>57</v>
      </c>
      <c r="J32" s="329">
        <v>68</v>
      </c>
      <c r="K32" s="329">
        <v>0</v>
      </c>
      <c r="L32" s="329">
        <v>0</v>
      </c>
      <c r="M32" s="329">
        <v>0</v>
      </c>
      <c r="N32" s="329">
        <v>0</v>
      </c>
      <c r="O32" s="329">
        <v>0</v>
      </c>
      <c r="P32" s="329">
        <v>0</v>
      </c>
      <c r="Q32" s="329">
        <v>0</v>
      </c>
      <c r="R32" s="330">
        <v>379</v>
      </c>
    </row>
    <row r="33" spans="1:18" ht="19.5" customHeight="1" x14ac:dyDescent="0.25">
      <c r="A33" s="339" t="s">
        <v>2676</v>
      </c>
      <c r="B33" s="341" t="s">
        <v>1654</v>
      </c>
      <c r="C33" s="329">
        <v>27</v>
      </c>
      <c r="D33" s="329">
        <v>0</v>
      </c>
      <c r="E33" s="329">
        <v>0</v>
      </c>
      <c r="F33" s="329">
        <v>0</v>
      </c>
      <c r="G33" s="329">
        <v>0</v>
      </c>
      <c r="H33" s="329">
        <v>0</v>
      </c>
      <c r="I33" s="329">
        <v>0</v>
      </c>
      <c r="J33" s="329">
        <v>0</v>
      </c>
      <c r="K33" s="329">
        <v>0</v>
      </c>
      <c r="L33" s="329">
        <v>0</v>
      </c>
      <c r="M33" s="329">
        <v>0</v>
      </c>
      <c r="N33" s="329">
        <v>288</v>
      </c>
      <c r="O33" s="329">
        <v>284</v>
      </c>
      <c r="P33" s="329">
        <v>284</v>
      </c>
      <c r="Q33" s="329">
        <v>347</v>
      </c>
      <c r="R33" s="330">
        <v>1230</v>
      </c>
    </row>
    <row r="34" spans="1:18" ht="19.5" customHeight="1" x14ac:dyDescent="0.25">
      <c r="A34" s="339" t="s">
        <v>2677</v>
      </c>
      <c r="B34" s="341" t="s">
        <v>1654</v>
      </c>
      <c r="C34" s="329">
        <v>0</v>
      </c>
      <c r="D34" s="329">
        <v>0</v>
      </c>
      <c r="E34" s="329">
        <v>24</v>
      </c>
      <c r="F34" s="329">
        <v>22</v>
      </c>
      <c r="G34" s="329">
        <v>25</v>
      </c>
      <c r="H34" s="329">
        <v>19</v>
      </c>
      <c r="I34" s="329">
        <v>21</v>
      </c>
      <c r="J34" s="329">
        <v>24</v>
      </c>
      <c r="K34" s="329">
        <v>0</v>
      </c>
      <c r="L34" s="329">
        <v>0</v>
      </c>
      <c r="M34" s="329">
        <v>0</v>
      </c>
      <c r="N34" s="329">
        <v>0</v>
      </c>
      <c r="O34" s="329">
        <v>0</v>
      </c>
      <c r="P34" s="329">
        <v>0</v>
      </c>
      <c r="Q34" s="329">
        <v>0</v>
      </c>
      <c r="R34" s="330">
        <v>135</v>
      </c>
    </row>
    <row r="35" spans="1:18" ht="19.5" customHeight="1" x14ac:dyDescent="0.25">
      <c r="A35" s="339" t="s">
        <v>2678</v>
      </c>
      <c r="B35" s="341" t="s">
        <v>1654</v>
      </c>
      <c r="C35" s="329">
        <v>0</v>
      </c>
      <c r="D35" s="329">
        <v>0</v>
      </c>
      <c r="E35" s="329">
        <v>34</v>
      </c>
      <c r="F35" s="329">
        <v>26</v>
      </c>
      <c r="G35" s="329">
        <v>20</v>
      </c>
      <c r="H35" s="329">
        <v>31</v>
      </c>
      <c r="I35" s="329">
        <v>32</v>
      </c>
      <c r="J35" s="329">
        <v>29</v>
      </c>
      <c r="K35" s="329">
        <v>0</v>
      </c>
      <c r="L35" s="329">
        <v>0</v>
      </c>
      <c r="M35" s="329">
        <v>0</v>
      </c>
      <c r="N35" s="329">
        <v>0</v>
      </c>
      <c r="O35" s="329">
        <v>0</v>
      </c>
      <c r="P35" s="329">
        <v>0</v>
      </c>
      <c r="Q35" s="329">
        <v>0</v>
      </c>
      <c r="R35" s="330">
        <v>172</v>
      </c>
    </row>
    <row r="36" spans="1:18" ht="19.5" customHeight="1" x14ac:dyDescent="0.25">
      <c r="A36" s="339" t="s">
        <v>3497</v>
      </c>
      <c r="B36" s="341" t="s">
        <v>1654</v>
      </c>
      <c r="C36" s="329">
        <v>11</v>
      </c>
      <c r="D36" s="329">
        <v>0</v>
      </c>
      <c r="E36" s="329">
        <v>0</v>
      </c>
      <c r="F36" s="329">
        <v>0</v>
      </c>
      <c r="G36" s="329">
        <v>0</v>
      </c>
      <c r="H36" s="329">
        <v>0</v>
      </c>
      <c r="I36" s="329">
        <v>0</v>
      </c>
      <c r="J36" s="329">
        <v>0</v>
      </c>
      <c r="K36" s="329">
        <v>0</v>
      </c>
      <c r="L36" s="329">
        <v>0</v>
      </c>
      <c r="M36" s="329">
        <v>0</v>
      </c>
      <c r="N36" s="329">
        <v>177</v>
      </c>
      <c r="O36" s="329">
        <v>182</v>
      </c>
      <c r="P36" s="329">
        <v>193</v>
      </c>
      <c r="Q36" s="329">
        <v>210</v>
      </c>
      <c r="R36" s="330">
        <v>773</v>
      </c>
    </row>
    <row r="37" spans="1:18" ht="19.5" customHeight="1" x14ac:dyDescent="0.25">
      <c r="A37" s="339" t="s">
        <v>367</v>
      </c>
      <c r="B37" s="341" t="s">
        <v>1654</v>
      </c>
      <c r="C37" s="329">
        <v>0</v>
      </c>
      <c r="D37" s="329">
        <v>0</v>
      </c>
      <c r="E37" s="329">
        <v>14</v>
      </c>
      <c r="F37" s="329">
        <v>14</v>
      </c>
      <c r="G37" s="329">
        <v>24</v>
      </c>
      <c r="H37" s="329">
        <v>19</v>
      </c>
      <c r="I37" s="329">
        <v>20</v>
      </c>
      <c r="J37" s="329">
        <v>25</v>
      </c>
      <c r="K37" s="329">
        <v>0</v>
      </c>
      <c r="L37" s="329">
        <v>0</v>
      </c>
      <c r="M37" s="329">
        <v>0</v>
      </c>
      <c r="N37" s="329">
        <v>0</v>
      </c>
      <c r="O37" s="329">
        <v>0</v>
      </c>
      <c r="P37" s="329">
        <v>0</v>
      </c>
      <c r="Q37" s="329">
        <v>0</v>
      </c>
      <c r="R37" s="330">
        <v>116</v>
      </c>
    </row>
    <row r="38" spans="1:18" ht="19.5" customHeight="1" x14ac:dyDescent="0.25">
      <c r="A38" s="374" t="s">
        <v>368</v>
      </c>
      <c r="B38" s="342" t="s">
        <v>1654</v>
      </c>
      <c r="C38" s="308">
        <v>0</v>
      </c>
      <c r="D38" s="308">
        <v>0</v>
      </c>
      <c r="E38" s="308">
        <v>19</v>
      </c>
      <c r="F38" s="308">
        <v>26</v>
      </c>
      <c r="G38" s="308">
        <v>20</v>
      </c>
      <c r="H38" s="308">
        <v>18</v>
      </c>
      <c r="I38" s="308">
        <v>23</v>
      </c>
      <c r="J38" s="308">
        <v>34</v>
      </c>
      <c r="K38" s="308">
        <v>0</v>
      </c>
      <c r="L38" s="308">
        <v>0</v>
      </c>
      <c r="M38" s="308">
        <v>0</v>
      </c>
      <c r="N38" s="308">
        <v>0</v>
      </c>
      <c r="O38" s="308">
        <v>0</v>
      </c>
      <c r="P38" s="308">
        <v>0</v>
      </c>
      <c r="Q38" s="308">
        <v>0</v>
      </c>
      <c r="R38" s="300">
        <v>140</v>
      </c>
    </row>
    <row r="39" spans="1:18" ht="15" customHeight="1" x14ac:dyDescent="0.25">
      <c r="A39" s="378"/>
      <c r="B39" s="305"/>
      <c r="C39" s="306"/>
      <c r="D39" s="306"/>
      <c r="E39" s="306"/>
      <c r="F39" s="306"/>
      <c r="G39" s="306"/>
      <c r="H39" s="306"/>
      <c r="I39" s="306"/>
      <c r="J39" s="306"/>
      <c r="K39" s="306"/>
      <c r="L39" s="306"/>
      <c r="M39" s="306"/>
      <c r="N39" s="306"/>
      <c r="O39" s="306"/>
      <c r="P39" s="306"/>
      <c r="Q39" s="306"/>
      <c r="R39" s="363"/>
    </row>
    <row r="40" spans="1:18" x14ac:dyDescent="0.2">
      <c r="A40" s="38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row r="97" spans="1:18" x14ac:dyDescent="0.2">
      <c r="A97" s="350"/>
      <c r="B97" s="350"/>
      <c r="C97" s="350"/>
      <c r="D97" s="350"/>
      <c r="E97" s="350"/>
      <c r="F97" s="350"/>
      <c r="G97" s="350"/>
      <c r="H97" s="350"/>
      <c r="I97" s="350"/>
      <c r="J97" s="350"/>
      <c r="K97" s="350"/>
      <c r="L97" s="350"/>
      <c r="M97" s="350"/>
      <c r="N97" s="350"/>
      <c r="O97" s="350"/>
      <c r="P97" s="350"/>
      <c r="Q97" s="350"/>
      <c r="R97" s="351"/>
    </row>
  </sheetData>
  <mergeCells count="3">
    <mergeCell ref="A1:R1"/>
    <mergeCell ref="A2:R2"/>
    <mergeCell ref="A4:R4"/>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Narrow,Regular"&amp;12- 24 -</oddFooter>
  </headerFooter>
  <rowBreaks count="1" manualBreakCount="1">
    <brk id="38" max="1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6"/>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3644</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9.5" customHeight="1" x14ac:dyDescent="0.25">
      <c r="A6" s="339" t="s">
        <v>369</v>
      </c>
      <c r="B6" s="341" t="s">
        <v>1654</v>
      </c>
      <c r="C6" s="329">
        <v>0</v>
      </c>
      <c r="D6" s="329">
        <v>0</v>
      </c>
      <c r="E6" s="329">
        <v>54</v>
      </c>
      <c r="F6" s="329">
        <v>50</v>
      </c>
      <c r="G6" s="329">
        <v>68</v>
      </c>
      <c r="H6" s="329">
        <v>44</v>
      </c>
      <c r="I6" s="329">
        <v>58</v>
      </c>
      <c r="J6" s="329">
        <v>58</v>
      </c>
      <c r="K6" s="329">
        <v>0</v>
      </c>
      <c r="L6" s="329">
        <v>0</v>
      </c>
      <c r="M6" s="329">
        <v>0</v>
      </c>
      <c r="N6" s="329">
        <v>0</v>
      </c>
      <c r="O6" s="329">
        <v>0</v>
      </c>
      <c r="P6" s="329">
        <v>0</v>
      </c>
      <c r="Q6" s="329">
        <v>0</v>
      </c>
      <c r="R6" s="330">
        <v>332</v>
      </c>
    </row>
    <row r="7" spans="1:20" ht="19.5" customHeight="1" x14ac:dyDescent="0.25">
      <c r="A7" s="339" t="s">
        <v>370</v>
      </c>
      <c r="B7" s="341" t="s">
        <v>1654</v>
      </c>
      <c r="C7" s="329">
        <v>0</v>
      </c>
      <c r="D7" s="329">
        <v>0</v>
      </c>
      <c r="E7" s="329">
        <v>22</v>
      </c>
      <c r="F7" s="329">
        <v>32</v>
      </c>
      <c r="G7" s="329">
        <v>33</v>
      </c>
      <c r="H7" s="329">
        <v>33</v>
      </c>
      <c r="I7" s="329">
        <v>29</v>
      </c>
      <c r="J7" s="329">
        <v>38</v>
      </c>
      <c r="K7" s="329">
        <v>0</v>
      </c>
      <c r="L7" s="329">
        <v>0</v>
      </c>
      <c r="M7" s="329">
        <v>0</v>
      </c>
      <c r="N7" s="329">
        <v>0</v>
      </c>
      <c r="O7" s="329">
        <v>0</v>
      </c>
      <c r="P7" s="329">
        <v>0</v>
      </c>
      <c r="Q7" s="329">
        <v>0</v>
      </c>
      <c r="R7" s="330">
        <v>187</v>
      </c>
    </row>
    <row r="8" spans="1:20" ht="19.5" customHeight="1" x14ac:dyDescent="0.25">
      <c r="A8" s="339" t="s">
        <v>371</v>
      </c>
      <c r="B8" s="341" t="s">
        <v>1654</v>
      </c>
      <c r="C8" s="329">
        <v>16</v>
      </c>
      <c r="D8" s="329">
        <v>0</v>
      </c>
      <c r="E8" s="329">
        <v>0</v>
      </c>
      <c r="F8" s="329">
        <v>0</v>
      </c>
      <c r="G8" s="329">
        <v>0</v>
      </c>
      <c r="H8" s="329">
        <v>0</v>
      </c>
      <c r="I8" s="329">
        <v>0</v>
      </c>
      <c r="J8" s="329">
        <v>0</v>
      </c>
      <c r="K8" s="329">
        <v>0</v>
      </c>
      <c r="L8" s="329">
        <v>0</v>
      </c>
      <c r="M8" s="329">
        <v>0</v>
      </c>
      <c r="N8" s="329">
        <v>273</v>
      </c>
      <c r="O8" s="329">
        <v>295</v>
      </c>
      <c r="P8" s="329">
        <v>302</v>
      </c>
      <c r="Q8" s="329">
        <v>298</v>
      </c>
      <c r="R8" s="330">
        <v>1184</v>
      </c>
    </row>
    <row r="9" spans="1:20" ht="19.5" customHeight="1" x14ac:dyDescent="0.25">
      <c r="A9" s="339" t="s">
        <v>3387</v>
      </c>
      <c r="B9" s="341" t="s">
        <v>3645</v>
      </c>
      <c r="C9" s="329">
        <v>0</v>
      </c>
      <c r="D9" s="329">
        <v>0</v>
      </c>
      <c r="E9" s="329">
        <v>0</v>
      </c>
      <c r="F9" s="329">
        <v>0</v>
      </c>
      <c r="G9" s="329">
        <v>0</v>
      </c>
      <c r="H9" s="329">
        <v>0</v>
      </c>
      <c r="I9" s="329">
        <v>0</v>
      </c>
      <c r="J9" s="329">
        <v>0</v>
      </c>
      <c r="K9" s="329">
        <v>77</v>
      </c>
      <c r="L9" s="329">
        <v>84</v>
      </c>
      <c r="M9" s="329">
        <v>82</v>
      </c>
      <c r="N9" s="329">
        <v>0</v>
      </c>
      <c r="O9" s="329">
        <v>0</v>
      </c>
      <c r="P9" s="329">
        <v>0</v>
      </c>
      <c r="Q9" s="329">
        <v>0</v>
      </c>
      <c r="R9" s="330">
        <v>243</v>
      </c>
    </row>
    <row r="10" spans="1:20" ht="19.5" customHeight="1" x14ac:dyDescent="0.25">
      <c r="A10" s="339" t="s">
        <v>374</v>
      </c>
      <c r="B10" s="341" t="s">
        <v>1654</v>
      </c>
      <c r="C10" s="329">
        <v>0</v>
      </c>
      <c r="D10" s="329">
        <v>0</v>
      </c>
      <c r="E10" s="329">
        <v>16</v>
      </c>
      <c r="F10" s="329">
        <v>13</v>
      </c>
      <c r="G10" s="329">
        <v>17</v>
      </c>
      <c r="H10" s="329">
        <v>23</v>
      </c>
      <c r="I10" s="329">
        <v>15</v>
      </c>
      <c r="J10" s="329">
        <v>26</v>
      </c>
      <c r="K10" s="329">
        <v>0</v>
      </c>
      <c r="L10" s="329">
        <v>0</v>
      </c>
      <c r="M10" s="329">
        <v>0</v>
      </c>
      <c r="N10" s="329">
        <v>0</v>
      </c>
      <c r="O10" s="329">
        <v>0</v>
      </c>
      <c r="P10" s="329">
        <v>0</v>
      </c>
      <c r="Q10" s="329">
        <v>0</v>
      </c>
      <c r="R10" s="330">
        <v>110</v>
      </c>
    </row>
    <row r="11" spans="1:20" ht="19.5" customHeight="1" x14ac:dyDescent="0.25">
      <c r="A11" s="339" t="s">
        <v>377</v>
      </c>
      <c r="B11" s="341" t="s">
        <v>1654</v>
      </c>
      <c r="C11" s="329">
        <v>8</v>
      </c>
      <c r="D11" s="329">
        <v>0</v>
      </c>
      <c r="E11" s="329">
        <v>0</v>
      </c>
      <c r="F11" s="329">
        <v>0</v>
      </c>
      <c r="G11" s="329">
        <v>0</v>
      </c>
      <c r="H11" s="329">
        <v>0</v>
      </c>
      <c r="I11" s="329">
        <v>0</v>
      </c>
      <c r="J11" s="329">
        <v>0</v>
      </c>
      <c r="K11" s="329">
        <v>0</v>
      </c>
      <c r="L11" s="329">
        <v>0</v>
      </c>
      <c r="M11" s="329">
        <v>0</v>
      </c>
      <c r="N11" s="329">
        <v>139</v>
      </c>
      <c r="O11" s="329">
        <v>135</v>
      </c>
      <c r="P11" s="329">
        <v>177</v>
      </c>
      <c r="Q11" s="329">
        <v>188</v>
      </c>
      <c r="R11" s="330">
        <v>647</v>
      </c>
    </row>
    <row r="12" spans="1:20" ht="19.5" customHeight="1" x14ac:dyDescent="0.25">
      <c r="A12" s="339" t="s">
        <v>3388</v>
      </c>
      <c r="B12" s="341" t="s">
        <v>1654</v>
      </c>
      <c r="C12" s="329">
        <v>0</v>
      </c>
      <c r="D12" s="329">
        <v>0</v>
      </c>
      <c r="E12" s="329">
        <v>0</v>
      </c>
      <c r="F12" s="329">
        <v>0</v>
      </c>
      <c r="G12" s="329">
        <v>0</v>
      </c>
      <c r="H12" s="329">
        <v>0</v>
      </c>
      <c r="I12" s="329">
        <v>0</v>
      </c>
      <c r="J12" s="329">
        <v>0</v>
      </c>
      <c r="K12" s="329">
        <v>146</v>
      </c>
      <c r="L12" s="329">
        <v>148</v>
      </c>
      <c r="M12" s="329">
        <v>164</v>
      </c>
      <c r="N12" s="329">
        <v>0</v>
      </c>
      <c r="O12" s="329">
        <v>0</v>
      </c>
      <c r="P12" s="329">
        <v>0</v>
      </c>
      <c r="Q12" s="329">
        <v>0</v>
      </c>
      <c r="R12" s="330">
        <v>458</v>
      </c>
    </row>
    <row r="13" spans="1:20" ht="19.5" customHeight="1" x14ac:dyDescent="0.25">
      <c r="A13" s="339" t="s">
        <v>379</v>
      </c>
      <c r="B13" s="341" t="s">
        <v>1654</v>
      </c>
      <c r="C13" s="329">
        <v>0</v>
      </c>
      <c r="D13" s="329">
        <v>0</v>
      </c>
      <c r="E13" s="329">
        <v>44</v>
      </c>
      <c r="F13" s="329">
        <v>37</v>
      </c>
      <c r="G13" s="329">
        <v>34</v>
      </c>
      <c r="H13" s="329">
        <v>55</v>
      </c>
      <c r="I13" s="329">
        <v>51</v>
      </c>
      <c r="J13" s="329">
        <v>52</v>
      </c>
      <c r="K13" s="329">
        <v>0</v>
      </c>
      <c r="L13" s="329">
        <v>0</v>
      </c>
      <c r="M13" s="329">
        <v>0</v>
      </c>
      <c r="N13" s="329">
        <v>0</v>
      </c>
      <c r="O13" s="329">
        <v>0</v>
      </c>
      <c r="P13" s="329">
        <v>0</v>
      </c>
      <c r="Q13" s="329">
        <v>0</v>
      </c>
      <c r="R13" s="330">
        <v>273</v>
      </c>
    </row>
    <row r="14" spans="1:20" ht="19.5" customHeight="1" x14ac:dyDescent="0.25">
      <c r="A14" s="365" t="s">
        <v>380</v>
      </c>
      <c r="B14" s="341" t="s">
        <v>1654</v>
      </c>
      <c r="C14" s="331">
        <v>0</v>
      </c>
      <c r="D14" s="331">
        <v>0</v>
      </c>
      <c r="E14" s="331">
        <v>31</v>
      </c>
      <c r="F14" s="331">
        <v>39</v>
      </c>
      <c r="G14" s="331">
        <v>30</v>
      </c>
      <c r="H14" s="331">
        <v>35</v>
      </c>
      <c r="I14" s="331">
        <v>26</v>
      </c>
      <c r="J14" s="331">
        <v>47</v>
      </c>
      <c r="K14" s="331">
        <v>0</v>
      </c>
      <c r="L14" s="331">
        <v>0</v>
      </c>
      <c r="M14" s="331">
        <v>0</v>
      </c>
      <c r="N14" s="331">
        <v>0</v>
      </c>
      <c r="O14" s="331">
        <v>0</v>
      </c>
      <c r="P14" s="331">
        <v>0</v>
      </c>
      <c r="Q14" s="331">
        <v>0</v>
      </c>
      <c r="R14" s="301">
        <v>208</v>
      </c>
    </row>
    <row r="15" spans="1:20" ht="20.100000000000001" customHeight="1" x14ac:dyDescent="0.25">
      <c r="A15" s="335" t="s">
        <v>3035</v>
      </c>
      <c r="B15" s="343" t="s">
        <v>3052</v>
      </c>
      <c r="C15" s="309">
        <v>72</v>
      </c>
      <c r="D15" s="309">
        <v>0</v>
      </c>
      <c r="E15" s="309">
        <v>1248</v>
      </c>
      <c r="F15" s="309">
        <v>1285</v>
      </c>
      <c r="G15" s="309">
        <v>1327</v>
      </c>
      <c r="H15" s="309">
        <v>1246</v>
      </c>
      <c r="I15" s="309">
        <v>1233</v>
      </c>
      <c r="J15" s="309">
        <v>1307</v>
      </c>
      <c r="K15" s="309">
        <v>1236</v>
      </c>
      <c r="L15" s="309">
        <v>1266</v>
      </c>
      <c r="M15" s="309">
        <v>1283</v>
      </c>
      <c r="N15" s="309">
        <v>1265</v>
      </c>
      <c r="O15" s="309">
        <v>1272</v>
      </c>
      <c r="P15" s="309">
        <v>1344</v>
      </c>
      <c r="Q15" s="309">
        <v>1467</v>
      </c>
      <c r="R15" s="309">
        <v>16851</v>
      </c>
    </row>
    <row r="16" spans="1:20" ht="15" customHeight="1" x14ac:dyDescent="0.25">
      <c r="A16" s="371"/>
      <c r="B16" s="305"/>
      <c r="C16" s="306"/>
      <c r="D16" s="306"/>
      <c r="E16" s="306"/>
      <c r="F16" s="306"/>
      <c r="G16" s="306"/>
      <c r="H16" s="306"/>
      <c r="I16" s="306"/>
      <c r="J16" s="306"/>
      <c r="K16" s="306"/>
      <c r="L16" s="306"/>
      <c r="M16" s="306"/>
      <c r="N16" s="306"/>
      <c r="O16" s="306"/>
      <c r="P16" s="306"/>
      <c r="Q16" s="306"/>
      <c r="R16" s="363"/>
      <c r="S16" s="25"/>
    </row>
    <row r="17" spans="1:18" ht="20.100000000000001" customHeight="1" x14ac:dyDescent="0.2">
      <c r="A17" s="781" t="s">
        <v>3646</v>
      </c>
      <c r="B17" s="782"/>
      <c r="C17" s="782"/>
      <c r="D17" s="782"/>
      <c r="E17" s="782"/>
      <c r="F17" s="782"/>
      <c r="G17" s="782"/>
      <c r="H17" s="782"/>
      <c r="I17" s="782"/>
      <c r="J17" s="782"/>
      <c r="K17" s="782"/>
      <c r="L17" s="782"/>
      <c r="M17" s="782"/>
      <c r="N17" s="782"/>
      <c r="O17" s="782"/>
      <c r="P17" s="782"/>
      <c r="Q17" s="782"/>
      <c r="R17" s="783"/>
    </row>
    <row r="18" spans="1:18" ht="24.95" customHeight="1" x14ac:dyDescent="0.25">
      <c r="A18" s="335" t="s">
        <v>3030</v>
      </c>
      <c r="B18" s="335" t="s">
        <v>3031</v>
      </c>
      <c r="C18" s="336" t="s">
        <v>3032</v>
      </c>
      <c r="D18" s="337" t="s">
        <v>3012</v>
      </c>
      <c r="E18" s="337" t="s">
        <v>3013</v>
      </c>
      <c r="F18" s="338" t="s">
        <v>273</v>
      </c>
      <c r="G18" s="338" t="s">
        <v>274</v>
      </c>
      <c r="H18" s="338" t="s">
        <v>275</v>
      </c>
      <c r="I18" s="338" t="s">
        <v>276</v>
      </c>
      <c r="J18" s="338" t="s">
        <v>270</v>
      </c>
      <c r="K18" s="338" t="s">
        <v>271</v>
      </c>
      <c r="L18" s="338" t="s">
        <v>272</v>
      </c>
      <c r="M18" s="338" t="s">
        <v>901</v>
      </c>
      <c r="N18" s="338" t="s">
        <v>902</v>
      </c>
      <c r="O18" s="338" t="s">
        <v>903</v>
      </c>
      <c r="P18" s="338" t="s">
        <v>2166</v>
      </c>
      <c r="Q18" s="338" t="s">
        <v>904</v>
      </c>
      <c r="R18" s="309" t="s">
        <v>292</v>
      </c>
    </row>
    <row r="19" spans="1:18" ht="19.5" customHeight="1" x14ac:dyDescent="0.25">
      <c r="A19" s="339" t="s">
        <v>381</v>
      </c>
      <c r="B19" s="341" t="s">
        <v>3583</v>
      </c>
      <c r="C19" s="329">
        <v>0</v>
      </c>
      <c r="D19" s="329">
        <v>0</v>
      </c>
      <c r="E19" s="329">
        <v>4</v>
      </c>
      <c r="F19" s="329">
        <v>2</v>
      </c>
      <c r="G19" s="329">
        <v>3</v>
      </c>
      <c r="H19" s="329">
        <v>2</v>
      </c>
      <c r="I19" s="329">
        <v>3</v>
      </c>
      <c r="J19" s="329">
        <v>4</v>
      </c>
      <c r="K19" s="329">
        <v>3</v>
      </c>
      <c r="L19" s="329">
        <v>5</v>
      </c>
      <c r="M19" s="329">
        <v>1</v>
      </c>
      <c r="N19" s="329">
        <v>7</v>
      </c>
      <c r="O19" s="329">
        <v>1</v>
      </c>
      <c r="P19" s="329">
        <v>6</v>
      </c>
      <c r="Q19" s="329">
        <v>2</v>
      </c>
      <c r="R19" s="330">
        <v>43</v>
      </c>
    </row>
    <row r="20" spans="1:18" ht="19.5" customHeight="1" x14ac:dyDescent="0.25">
      <c r="A20" s="339" t="s">
        <v>382</v>
      </c>
      <c r="B20" s="341" t="s">
        <v>3647</v>
      </c>
      <c r="C20" s="329">
        <v>0</v>
      </c>
      <c r="D20" s="329">
        <v>0</v>
      </c>
      <c r="E20" s="329">
        <v>2</v>
      </c>
      <c r="F20" s="329">
        <v>0</v>
      </c>
      <c r="G20" s="329">
        <v>1</v>
      </c>
      <c r="H20" s="329">
        <v>2</v>
      </c>
      <c r="I20" s="329">
        <v>1</v>
      </c>
      <c r="J20" s="329">
        <v>2</v>
      </c>
      <c r="K20" s="329">
        <v>2</v>
      </c>
      <c r="L20" s="329">
        <v>2</v>
      </c>
      <c r="M20" s="329">
        <v>0</v>
      </c>
      <c r="N20" s="329">
        <v>0</v>
      </c>
      <c r="O20" s="329">
        <v>6</v>
      </c>
      <c r="P20" s="329">
        <v>0</v>
      </c>
      <c r="Q20" s="329">
        <v>3</v>
      </c>
      <c r="R20" s="330">
        <v>21</v>
      </c>
    </row>
    <row r="21" spans="1:18" ht="19.5" customHeight="1" x14ac:dyDescent="0.25">
      <c r="A21" s="339" t="s">
        <v>383</v>
      </c>
      <c r="B21" s="341" t="s">
        <v>3648</v>
      </c>
      <c r="C21" s="329">
        <v>0</v>
      </c>
      <c r="D21" s="329">
        <v>0</v>
      </c>
      <c r="E21" s="329">
        <v>7</v>
      </c>
      <c r="F21" s="329">
        <v>10</v>
      </c>
      <c r="G21" s="329">
        <v>12</v>
      </c>
      <c r="H21" s="329">
        <v>6</v>
      </c>
      <c r="I21" s="329">
        <v>11</v>
      </c>
      <c r="J21" s="329">
        <v>11</v>
      </c>
      <c r="K21" s="329">
        <v>7</v>
      </c>
      <c r="L21" s="329">
        <v>16</v>
      </c>
      <c r="M21" s="329">
        <v>5</v>
      </c>
      <c r="N21" s="329">
        <v>0</v>
      </c>
      <c r="O21" s="329">
        <v>0</v>
      </c>
      <c r="P21" s="329">
        <v>0</v>
      </c>
      <c r="Q21" s="329">
        <v>0</v>
      </c>
      <c r="R21" s="330">
        <v>85</v>
      </c>
    </row>
    <row r="22" spans="1:18" ht="19.5" customHeight="1" x14ac:dyDescent="0.25">
      <c r="A22" s="339" t="s">
        <v>2572</v>
      </c>
      <c r="B22" s="341" t="s">
        <v>3649</v>
      </c>
      <c r="C22" s="329">
        <v>0</v>
      </c>
      <c r="D22" s="329">
        <v>0</v>
      </c>
      <c r="E22" s="329">
        <v>0</v>
      </c>
      <c r="F22" s="329">
        <v>0</v>
      </c>
      <c r="G22" s="329">
        <v>0</v>
      </c>
      <c r="H22" s="329">
        <v>0</v>
      </c>
      <c r="I22" s="329">
        <v>0</v>
      </c>
      <c r="J22" s="329">
        <v>0</v>
      </c>
      <c r="K22" s="329">
        <v>0</v>
      </c>
      <c r="L22" s="329">
        <v>0</v>
      </c>
      <c r="M22" s="329">
        <v>0</v>
      </c>
      <c r="N22" s="329">
        <v>26</v>
      </c>
      <c r="O22" s="329">
        <v>29</v>
      </c>
      <c r="P22" s="329">
        <v>32</v>
      </c>
      <c r="Q22" s="329">
        <v>27</v>
      </c>
      <c r="R22" s="330">
        <v>114</v>
      </c>
    </row>
    <row r="23" spans="1:18" ht="19.5" customHeight="1" x14ac:dyDescent="0.25">
      <c r="A23" s="339" t="s">
        <v>2573</v>
      </c>
      <c r="B23" s="341" t="s">
        <v>3650</v>
      </c>
      <c r="C23" s="329">
        <v>0</v>
      </c>
      <c r="D23" s="329">
        <v>0</v>
      </c>
      <c r="E23" s="329">
        <v>0</v>
      </c>
      <c r="F23" s="329">
        <v>0</v>
      </c>
      <c r="G23" s="329">
        <v>0</v>
      </c>
      <c r="H23" s="329">
        <v>0</v>
      </c>
      <c r="I23" s="329">
        <v>0</v>
      </c>
      <c r="J23" s="329">
        <v>0</v>
      </c>
      <c r="K23" s="329">
        <v>0</v>
      </c>
      <c r="L23" s="329">
        <v>17</v>
      </c>
      <c r="M23" s="329">
        <v>19</v>
      </c>
      <c r="N23" s="329">
        <v>29</v>
      </c>
      <c r="O23" s="329">
        <v>24</v>
      </c>
      <c r="P23" s="329">
        <v>28</v>
      </c>
      <c r="Q23" s="329">
        <v>18</v>
      </c>
      <c r="R23" s="330">
        <v>135</v>
      </c>
    </row>
    <row r="24" spans="1:18" ht="19.5" customHeight="1" x14ac:dyDescent="0.25">
      <c r="A24" s="339" t="s">
        <v>2574</v>
      </c>
      <c r="B24" s="341" t="s">
        <v>3650</v>
      </c>
      <c r="C24" s="329">
        <v>0</v>
      </c>
      <c r="D24" s="329">
        <v>0</v>
      </c>
      <c r="E24" s="329">
        <v>22</v>
      </c>
      <c r="F24" s="329">
        <v>27</v>
      </c>
      <c r="G24" s="329">
        <v>16</v>
      </c>
      <c r="H24" s="329">
        <v>13</v>
      </c>
      <c r="I24" s="329">
        <v>16</v>
      </c>
      <c r="J24" s="329">
        <v>20</v>
      </c>
      <c r="K24" s="329">
        <v>28</v>
      </c>
      <c r="L24" s="329">
        <v>0</v>
      </c>
      <c r="M24" s="329">
        <v>0</v>
      </c>
      <c r="N24" s="329">
        <v>0</v>
      </c>
      <c r="O24" s="329">
        <v>0</v>
      </c>
      <c r="P24" s="329">
        <v>0</v>
      </c>
      <c r="Q24" s="329">
        <v>0</v>
      </c>
      <c r="R24" s="330">
        <v>142</v>
      </c>
    </row>
    <row r="25" spans="1:18" ht="19.5" customHeight="1" x14ac:dyDescent="0.25">
      <c r="A25" s="339" t="s">
        <v>2575</v>
      </c>
      <c r="B25" s="341" t="s">
        <v>3649</v>
      </c>
      <c r="C25" s="329">
        <v>0</v>
      </c>
      <c r="D25" s="329">
        <v>0</v>
      </c>
      <c r="E25" s="329">
        <v>22</v>
      </c>
      <c r="F25" s="329">
        <v>16</v>
      </c>
      <c r="G25" s="329">
        <v>20</v>
      </c>
      <c r="H25" s="329">
        <v>21</v>
      </c>
      <c r="I25" s="329">
        <v>18</v>
      </c>
      <c r="J25" s="329">
        <v>21</v>
      </c>
      <c r="K25" s="329">
        <v>20</v>
      </c>
      <c r="L25" s="329">
        <v>17</v>
      </c>
      <c r="M25" s="329">
        <v>21</v>
      </c>
      <c r="N25" s="329">
        <v>0</v>
      </c>
      <c r="O25" s="329">
        <v>0</v>
      </c>
      <c r="P25" s="329">
        <v>0</v>
      </c>
      <c r="Q25" s="329">
        <v>0</v>
      </c>
      <c r="R25" s="330">
        <v>176</v>
      </c>
    </row>
    <row r="26" spans="1:18" ht="19.5" customHeight="1" x14ac:dyDescent="0.25">
      <c r="A26" s="339" t="s">
        <v>2576</v>
      </c>
      <c r="B26" s="341" t="s">
        <v>3651</v>
      </c>
      <c r="C26" s="329">
        <v>0</v>
      </c>
      <c r="D26" s="329">
        <v>0</v>
      </c>
      <c r="E26" s="329">
        <v>0</v>
      </c>
      <c r="F26" s="329">
        <v>3</v>
      </c>
      <c r="G26" s="329">
        <v>0</v>
      </c>
      <c r="H26" s="329">
        <v>2</v>
      </c>
      <c r="I26" s="329">
        <v>2</v>
      </c>
      <c r="J26" s="329">
        <v>0</v>
      </c>
      <c r="K26" s="329">
        <v>1</v>
      </c>
      <c r="L26" s="329">
        <v>0</v>
      </c>
      <c r="M26" s="329">
        <v>1</v>
      </c>
      <c r="N26" s="329">
        <v>0</v>
      </c>
      <c r="O26" s="329">
        <v>2</v>
      </c>
      <c r="P26" s="329">
        <v>2</v>
      </c>
      <c r="Q26" s="329">
        <v>0</v>
      </c>
      <c r="R26" s="330">
        <v>13</v>
      </c>
    </row>
    <row r="27" spans="1:18" ht="19.5" customHeight="1" x14ac:dyDescent="0.25">
      <c r="A27" s="339" t="s">
        <v>2577</v>
      </c>
      <c r="B27" s="341" t="s">
        <v>3652</v>
      </c>
      <c r="C27" s="329">
        <v>0</v>
      </c>
      <c r="D27" s="329">
        <v>0</v>
      </c>
      <c r="E27" s="329">
        <v>0</v>
      </c>
      <c r="F27" s="329">
        <v>0</v>
      </c>
      <c r="G27" s="329">
        <v>0</v>
      </c>
      <c r="H27" s="329">
        <v>0</v>
      </c>
      <c r="I27" s="329">
        <v>0</v>
      </c>
      <c r="J27" s="329">
        <v>0</v>
      </c>
      <c r="K27" s="329">
        <v>0</v>
      </c>
      <c r="L27" s="329">
        <v>0</v>
      </c>
      <c r="M27" s="329">
        <v>0</v>
      </c>
      <c r="N27" s="329">
        <v>44</v>
      </c>
      <c r="O27" s="329">
        <v>42</v>
      </c>
      <c r="P27" s="329">
        <v>33</v>
      </c>
      <c r="Q27" s="329">
        <v>37</v>
      </c>
      <c r="R27" s="330">
        <v>156</v>
      </c>
    </row>
    <row r="28" spans="1:18" ht="19.5" customHeight="1" x14ac:dyDescent="0.25">
      <c r="A28" s="339" t="s">
        <v>2578</v>
      </c>
      <c r="B28" s="341" t="s">
        <v>3653</v>
      </c>
      <c r="C28" s="329">
        <v>0</v>
      </c>
      <c r="D28" s="329">
        <v>0</v>
      </c>
      <c r="E28" s="329">
        <v>1</v>
      </c>
      <c r="F28" s="329">
        <v>1</v>
      </c>
      <c r="G28" s="329">
        <v>0</v>
      </c>
      <c r="H28" s="329">
        <v>0</v>
      </c>
      <c r="I28" s="329">
        <v>0</v>
      </c>
      <c r="J28" s="329">
        <v>0</v>
      </c>
      <c r="K28" s="329">
        <v>0</v>
      </c>
      <c r="L28" s="329">
        <v>0</v>
      </c>
      <c r="M28" s="329">
        <v>0</v>
      </c>
      <c r="N28" s="329">
        <v>0</v>
      </c>
      <c r="O28" s="329">
        <v>0</v>
      </c>
      <c r="P28" s="329">
        <v>0</v>
      </c>
      <c r="Q28" s="329">
        <v>2</v>
      </c>
      <c r="R28" s="330">
        <v>4</v>
      </c>
    </row>
    <row r="29" spans="1:18" ht="19.5" customHeight="1" x14ac:dyDescent="0.25">
      <c r="A29" s="339" t="s">
        <v>2579</v>
      </c>
      <c r="B29" s="341" t="s">
        <v>3654</v>
      </c>
      <c r="C29" s="329">
        <v>0</v>
      </c>
      <c r="D29" s="329">
        <v>0</v>
      </c>
      <c r="E29" s="329">
        <v>3</v>
      </c>
      <c r="F29" s="329">
        <v>2</v>
      </c>
      <c r="G29" s="329">
        <v>2</v>
      </c>
      <c r="H29" s="329">
        <v>0</v>
      </c>
      <c r="I29" s="329">
        <v>3</v>
      </c>
      <c r="J29" s="329">
        <v>7</v>
      </c>
      <c r="K29" s="329">
        <v>4</v>
      </c>
      <c r="L29" s="329">
        <v>0</v>
      </c>
      <c r="M29" s="329">
        <v>0</v>
      </c>
      <c r="N29" s="329">
        <v>0</v>
      </c>
      <c r="O29" s="329">
        <v>0</v>
      </c>
      <c r="P29" s="329">
        <v>0</v>
      </c>
      <c r="Q29" s="329">
        <v>0</v>
      </c>
      <c r="R29" s="330">
        <v>21</v>
      </c>
    </row>
    <row r="30" spans="1:18" ht="19.5" customHeight="1" x14ac:dyDescent="0.25">
      <c r="A30" s="339" t="s">
        <v>2580</v>
      </c>
      <c r="B30" s="341" t="s">
        <v>3655</v>
      </c>
      <c r="C30" s="329">
        <v>0</v>
      </c>
      <c r="D30" s="329">
        <v>0</v>
      </c>
      <c r="E30" s="329">
        <v>4</v>
      </c>
      <c r="F30" s="329">
        <v>8</v>
      </c>
      <c r="G30" s="329">
        <v>7</v>
      </c>
      <c r="H30" s="329">
        <v>7</v>
      </c>
      <c r="I30" s="329">
        <v>10</v>
      </c>
      <c r="J30" s="329">
        <v>12</v>
      </c>
      <c r="K30" s="329">
        <v>8</v>
      </c>
      <c r="L30" s="329">
        <v>11</v>
      </c>
      <c r="M30" s="329">
        <v>7</v>
      </c>
      <c r="N30" s="329">
        <v>0</v>
      </c>
      <c r="O30" s="329">
        <v>0</v>
      </c>
      <c r="P30" s="329">
        <v>0</v>
      </c>
      <c r="Q30" s="329">
        <v>0</v>
      </c>
      <c r="R30" s="330">
        <v>74</v>
      </c>
    </row>
    <row r="31" spans="1:18" ht="19.5" customHeight="1" x14ac:dyDescent="0.25">
      <c r="A31" s="339" t="s">
        <v>2581</v>
      </c>
      <c r="B31" s="341" t="s">
        <v>3656</v>
      </c>
      <c r="C31" s="329">
        <v>0</v>
      </c>
      <c r="D31" s="329">
        <v>0</v>
      </c>
      <c r="E31" s="329">
        <v>16</v>
      </c>
      <c r="F31" s="329">
        <v>5</v>
      </c>
      <c r="G31" s="329">
        <v>10</v>
      </c>
      <c r="H31" s="329">
        <v>9</v>
      </c>
      <c r="I31" s="329">
        <v>12</v>
      </c>
      <c r="J31" s="329">
        <v>16</v>
      </c>
      <c r="K31" s="329">
        <v>9</v>
      </c>
      <c r="L31" s="329">
        <v>10</v>
      </c>
      <c r="M31" s="329">
        <v>9</v>
      </c>
      <c r="N31" s="329">
        <v>0</v>
      </c>
      <c r="O31" s="329">
        <v>0</v>
      </c>
      <c r="P31" s="329">
        <v>0</v>
      </c>
      <c r="Q31" s="329">
        <v>0</v>
      </c>
      <c r="R31" s="330">
        <v>96</v>
      </c>
    </row>
    <row r="32" spans="1:18" ht="19.5" customHeight="1" x14ac:dyDescent="0.25">
      <c r="A32" s="339" t="s">
        <v>2582</v>
      </c>
      <c r="B32" s="341" t="s">
        <v>3657</v>
      </c>
      <c r="C32" s="329">
        <v>0</v>
      </c>
      <c r="D32" s="329">
        <v>0</v>
      </c>
      <c r="E32" s="329">
        <v>0</v>
      </c>
      <c r="F32" s="329">
        <v>0</v>
      </c>
      <c r="G32" s="329">
        <v>0</v>
      </c>
      <c r="H32" s="329">
        <v>0</v>
      </c>
      <c r="I32" s="329">
        <v>0</v>
      </c>
      <c r="J32" s="329">
        <v>0</v>
      </c>
      <c r="K32" s="329">
        <v>0</v>
      </c>
      <c r="L32" s="329">
        <v>32</v>
      </c>
      <c r="M32" s="329">
        <v>21</v>
      </c>
      <c r="N32" s="329">
        <v>30</v>
      </c>
      <c r="O32" s="329">
        <v>19</v>
      </c>
      <c r="P32" s="329">
        <v>25</v>
      </c>
      <c r="Q32" s="329">
        <v>30</v>
      </c>
      <c r="R32" s="330">
        <v>157</v>
      </c>
    </row>
    <row r="33" spans="1:18" ht="19.5" customHeight="1" x14ac:dyDescent="0.25">
      <c r="A33" s="339" t="s">
        <v>2583</v>
      </c>
      <c r="B33" s="341" t="s">
        <v>3657</v>
      </c>
      <c r="C33" s="329">
        <v>0</v>
      </c>
      <c r="D33" s="329">
        <v>0</v>
      </c>
      <c r="E33" s="329">
        <v>28</v>
      </c>
      <c r="F33" s="329">
        <v>33</v>
      </c>
      <c r="G33" s="329">
        <v>26</v>
      </c>
      <c r="H33" s="329">
        <v>28</v>
      </c>
      <c r="I33" s="329">
        <v>20</v>
      </c>
      <c r="J33" s="329">
        <v>27</v>
      </c>
      <c r="K33" s="329">
        <v>21</v>
      </c>
      <c r="L33" s="329">
        <v>0</v>
      </c>
      <c r="M33" s="329">
        <v>0</v>
      </c>
      <c r="N33" s="329">
        <v>0</v>
      </c>
      <c r="O33" s="329">
        <v>0</v>
      </c>
      <c r="P33" s="329">
        <v>0</v>
      </c>
      <c r="Q33" s="329">
        <v>0</v>
      </c>
      <c r="R33" s="330">
        <v>183</v>
      </c>
    </row>
    <row r="34" spans="1:18" ht="19.5" customHeight="1" x14ac:dyDescent="0.25">
      <c r="A34" s="339" t="s">
        <v>2584</v>
      </c>
      <c r="B34" s="341" t="s">
        <v>3652</v>
      </c>
      <c r="C34" s="329">
        <v>0</v>
      </c>
      <c r="D34" s="329">
        <v>0</v>
      </c>
      <c r="E34" s="329">
        <v>47</v>
      </c>
      <c r="F34" s="329">
        <v>41</v>
      </c>
      <c r="G34" s="329">
        <v>41</v>
      </c>
      <c r="H34" s="329">
        <v>39</v>
      </c>
      <c r="I34" s="329">
        <v>37</v>
      </c>
      <c r="J34" s="329">
        <v>47</v>
      </c>
      <c r="K34" s="329">
        <v>36</v>
      </c>
      <c r="L34" s="329">
        <v>39</v>
      </c>
      <c r="M34" s="329">
        <v>36</v>
      </c>
      <c r="N34" s="329">
        <v>0</v>
      </c>
      <c r="O34" s="329">
        <v>0</v>
      </c>
      <c r="P34" s="329">
        <v>0</v>
      </c>
      <c r="Q34" s="329">
        <v>0</v>
      </c>
      <c r="R34" s="330">
        <v>363</v>
      </c>
    </row>
    <row r="35" spans="1:18" ht="19.5" customHeight="1" x14ac:dyDescent="0.25">
      <c r="A35" s="365" t="s">
        <v>3148</v>
      </c>
      <c r="B35" s="341" t="s">
        <v>3658</v>
      </c>
      <c r="C35" s="331">
        <v>0</v>
      </c>
      <c r="D35" s="329">
        <v>0</v>
      </c>
      <c r="E35" s="329">
        <v>1</v>
      </c>
      <c r="F35" s="329">
        <v>2</v>
      </c>
      <c r="G35" s="329">
        <v>2</v>
      </c>
      <c r="H35" s="329">
        <v>1</v>
      </c>
      <c r="I35" s="329">
        <v>0</v>
      </c>
      <c r="J35" s="329">
        <v>0</v>
      </c>
      <c r="K35" s="329">
        <v>0</v>
      </c>
      <c r="L35" s="329">
        <v>1</v>
      </c>
      <c r="M35" s="329">
        <v>0</v>
      </c>
      <c r="N35" s="329">
        <v>2</v>
      </c>
      <c r="O35" s="329">
        <v>0</v>
      </c>
      <c r="P35" s="329">
        <v>2</v>
      </c>
      <c r="Q35" s="329">
        <v>1</v>
      </c>
      <c r="R35" s="330">
        <v>12</v>
      </c>
    </row>
    <row r="36" spans="1:18" ht="20.100000000000001" customHeight="1" x14ac:dyDescent="0.25">
      <c r="A36" s="335" t="s">
        <v>3035</v>
      </c>
      <c r="B36" s="343" t="s">
        <v>3317</v>
      </c>
      <c r="C36" s="309">
        <v>0</v>
      </c>
      <c r="D36" s="309">
        <v>0</v>
      </c>
      <c r="E36" s="309">
        <v>157</v>
      </c>
      <c r="F36" s="309">
        <v>150</v>
      </c>
      <c r="G36" s="309">
        <v>140</v>
      </c>
      <c r="H36" s="309">
        <v>130</v>
      </c>
      <c r="I36" s="309">
        <v>133</v>
      </c>
      <c r="J36" s="309">
        <v>167</v>
      </c>
      <c r="K36" s="309">
        <v>139</v>
      </c>
      <c r="L36" s="309">
        <v>150</v>
      </c>
      <c r="M36" s="309">
        <v>120</v>
      </c>
      <c r="N36" s="309">
        <v>138</v>
      </c>
      <c r="O36" s="309">
        <v>123</v>
      </c>
      <c r="P36" s="309">
        <v>128</v>
      </c>
      <c r="Q36" s="309">
        <v>120</v>
      </c>
      <c r="R36" s="309">
        <v>1795</v>
      </c>
    </row>
    <row r="37" spans="1:18" ht="20.100000000000001" customHeight="1" x14ac:dyDescent="0.25">
      <c r="A37" s="228" t="s">
        <v>3044</v>
      </c>
      <c r="B37" s="375"/>
      <c r="C37" s="363"/>
      <c r="D37" s="363"/>
      <c r="E37" s="363"/>
      <c r="F37" s="363"/>
      <c r="G37" s="363"/>
      <c r="H37" s="363"/>
      <c r="I37" s="363"/>
      <c r="J37" s="363"/>
      <c r="K37" s="363"/>
      <c r="L37" s="363"/>
      <c r="M37" s="363"/>
      <c r="N37" s="363"/>
      <c r="O37" s="363"/>
      <c r="P37" s="363"/>
      <c r="Q37" s="363"/>
      <c r="R37" s="363"/>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sheetData>
  <mergeCells count="4">
    <mergeCell ref="A4:R4"/>
    <mergeCell ref="A17:R17"/>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Narrow,Regular"&amp;12- 25 -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6"/>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3636</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2585</v>
      </c>
      <c r="B6" s="341" t="s">
        <v>3637</v>
      </c>
      <c r="C6" s="329">
        <v>0</v>
      </c>
      <c r="D6" s="329">
        <v>0</v>
      </c>
      <c r="E6" s="329">
        <v>53</v>
      </c>
      <c r="F6" s="329">
        <v>42</v>
      </c>
      <c r="G6" s="329">
        <v>49</v>
      </c>
      <c r="H6" s="329">
        <v>46</v>
      </c>
      <c r="I6" s="329">
        <v>39</v>
      </c>
      <c r="J6" s="329">
        <v>48</v>
      </c>
      <c r="K6" s="329">
        <v>37</v>
      </c>
      <c r="L6" s="329">
        <v>53</v>
      </c>
      <c r="M6" s="329">
        <v>43</v>
      </c>
      <c r="N6" s="329">
        <v>0</v>
      </c>
      <c r="O6" s="329">
        <v>0</v>
      </c>
      <c r="P6" s="329">
        <v>0</v>
      </c>
      <c r="Q6" s="329">
        <v>0</v>
      </c>
      <c r="R6" s="330">
        <v>410</v>
      </c>
    </row>
    <row r="7" spans="1:20" ht="20.100000000000001" customHeight="1" x14ac:dyDescent="0.25">
      <c r="A7" s="339" t="s">
        <v>2586</v>
      </c>
      <c r="B7" s="341" t="s">
        <v>3638</v>
      </c>
      <c r="C7" s="329">
        <v>0</v>
      </c>
      <c r="D7" s="329">
        <v>0</v>
      </c>
      <c r="E7" s="329">
        <v>0</v>
      </c>
      <c r="F7" s="329">
        <v>0</v>
      </c>
      <c r="G7" s="329">
        <v>0</v>
      </c>
      <c r="H7" s="329">
        <v>0</v>
      </c>
      <c r="I7" s="329">
        <v>0</v>
      </c>
      <c r="J7" s="329">
        <v>0</v>
      </c>
      <c r="K7" s="329">
        <v>0</v>
      </c>
      <c r="L7" s="329">
        <v>0</v>
      </c>
      <c r="M7" s="329">
        <v>0</v>
      </c>
      <c r="N7" s="329">
        <v>120</v>
      </c>
      <c r="O7" s="329">
        <v>126</v>
      </c>
      <c r="P7" s="329">
        <v>115</v>
      </c>
      <c r="Q7" s="329">
        <v>137</v>
      </c>
      <c r="R7" s="330">
        <v>498</v>
      </c>
    </row>
    <row r="8" spans="1:20" ht="20.100000000000001" customHeight="1" x14ac:dyDescent="0.25">
      <c r="A8" s="339" t="s">
        <v>2587</v>
      </c>
      <c r="B8" s="341" t="s">
        <v>3639</v>
      </c>
      <c r="C8" s="329">
        <v>0</v>
      </c>
      <c r="D8" s="329">
        <v>0</v>
      </c>
      <c r="E8" s="329">
        <v>0</v>
      </c>
      <c r="F8" s="329">
        <v>0</v>
      </c>
      <c r="G8" s="329">
        <v>0</v>
      </c>
      <c r="H8" s="329">
        <v>0</v>
      </c>
      <c r="I8" s="329">
        <v>0</v>
      </c>
      <c r="J8" s="329">
        <v>0</v>
      </c>
      <c r="K8" s="329">
        <v>0</v>
      </c>
      <c r="L8" s="329">
        <v>0</v>
      </c>
      <c r="M8" s="329">
        <v>0</v>
      </c>
      <c r="N8" s="329">
        <v>102</v>
      </c>
      <c r="O8" s="329">
        <v>100</v>
      </c>
      <c r="P8" s="329">
        <v>82</v>
      </c>
      <c r="Q8" s="329">
        <v>111</v>
      </c>
      <c r="R8" s="330">
        <v>395</v>
      </c>
    </row>
    <row r="9" spans="1:20" ht="20.100000000000001" customHeight="1" x14ac:dyDescent="0.25">
      <c r="A9" s="339" t="s">
        <v>2588</v>
      </c>
      <c r="B9" s="341" t="s">
        <v>3638</v>
      </c>
      <c r="C9" s="329">
        <v>0</v>
      </c>
      <c r="D9" s="329">
        <v>0</v>
      </c>
      <c r="E9" s="329">
        <v>43</v>
      </c>
      <c r="F9" s="329">
        <v>40</v>
      </c>
      <c r="G9" s="329">
        <v>47</v>
      </c>
      <c r="H9" s="329">
        <v>42</v>
      </c>
      <c r="I9" s="329">
        <v>53</v>
      </c>
      <c r="J9" s="329">
        <v>38</v>
      </c>
      <c r="K9" s="329">
        <v>49</v>
      </c>
      <c r="L9" s="329">
        <v>40</v>
      </c>
      <c r="M9" s="329">
        <v>38</v>
      </c>
      <c r="N9" s="329">
        <v>0</v>
      </c>
      <c r="O9" s="329">
        <v>0</v>
      </c>
      <c r="P9" s="329">
        <v>0</v>
      </c>
      <c r="Q9" s="329">
        <v>0</v>
      </c>
      <c r="R9" s="330">
        <v>390</v>
      </c>
    </row>
    <row r="10" spans="1:20" ht="20.100000000000001" customHeight="1" x14ac:dyDescent="0.25">
      <c r="A10" s="339" t="s">
        <v>2360</v>
      </c>
      <c r="B10" s="341" t="s">
        <v>3499</v>
      </c>
      <c r="C10" s="329">
        <v>0</v>
      </c>
      <c r="D10" s="329">
        <v>0</v>
      </c>
      <c r="E10" s="329">
        <v>38</v>
      </c>
      <c r="F10" s="329">
        <v>33</v>
      </c>
      <c r="G10" s="329">
        <v>33</v>
      </c>
      <c r="H10" s="329">
        <v>30</v>
      </c>
      <c r="I10" s="329">
        <v>26</v>
      </c>
      <c r="J10" s="329">
        <v>17</v>
      </c>
      <c r="K10" s="329">
        <v>20</v>
      </c>
      <c r="L10" s="329">
        <v>25</v>
      </c>
      <c r="M10" s="329">
        <v>13</v>
      </c>
      <c r="N10" s="329">
        <v>0</v>
      </c>
      <c r="O10" s="329">
        <v>0</v>
      </c>
      <c r="P10" s="329">
        <v>0</v>
      </c>
      <c r="Q10" s="329">
        <v>0</v>
      </c>
      <c r="R10" s="330">
        <v>235</v>
      </c>
    </row>
    <row r="11" spans="1:20" ht="20.100000000000001" customHeight="1" x14ac:dyDescent="0.25">
      <c r="A11" s="339" t="s">
        <v>2589</v>
      </c>
      <c r="B11" s="341" t="s">
        <v>3638</v>
      </c>
      <c r="C11" s="329">
        <v>0</v>
      </c>
      <c r="D11" s="329">
        <v>0</v>
      </c>
      <c r="E11" s="329">
        <v>31</v>
      </c>
      <c r="F11" s="329">
        <v>30</v>
      </c>
      <c r="G11" s="329">
        <v>35</v>
      </c>
      <c r="H11" s="329">
        <v>33</v>
      </c>
      <c r="I11" s="329">
        <v>36</v>
      </c>
      <c r="J11" s="329">
        <v>28</v>
      </c>
      <c r="K11" s="329">
        <v>49</v>
      </c>
      <c r="L11" s="329">
        <v>32</v>
      </c>
      <c r="M11" s="329">
        <v>37</v>
      </c>
      <c r="N11" s="329">
        <v>0</v>
      </c>
      <c r="O11" s="329">
        <v>0</v>
      </c>
      <c r="P11" s="329">
        <v>0</v>
      </c>
      <c r="Q11" s="329">
        <v>0</v>
      </c>
      <c r="R11" s="330">
        <v>311</v>
      </c>
    </row>
    <row r="12" spans="1:20" ht="20.100000000000001" customHeight="1" x14ac:dyDescent="0.25">
      <c r="A12" s="339" t="s">
        <v>2590</v>
      </c>
      <c r="B12" s="341" t="s">
        <v>3559</v>
      </c>
      <c r="C12" s="329">
        <v>0</v>
      </c>
      <c r="D12" s="329">
        <v>0</v>
      </c>
      <c r="E12" s="329">
        <v>47</v>
      </c>
      <c r="F12" s="329">
        <v>38</v>
      </c>
      <c r="G12" s="329">
        <v>28</v>
      </c>
      <c r="H12" s="329">
        <v>39</v>
      </c>
      <c r="I12" s="329">
        <v>32</v>
      </c>
      <c r="J12" s="329">
        <v>24</v>
      </c>
      <c r="K12" s="329">
        <v>27</v>
      </c>
      <c r="L12" s="329">
        <v>18</v>
      </c>
      <c r="M12" s="329">
        <v>17</v>
      </c>
      <c r="N12" s="329">
        <v>0</v>
      </c>
      <c r="O12" s="329">
        <v>0</v>
      </c>
      <c r="P12" s="329">
        <v>0</v>
      </c>
      <c r="Q12" s="329">
        <v>0</v>
      </c>
      <c r="R12" s="330">
        <v>270</v>
      </c>
    </row>
    <row r="13" spans="1:20" ht="20.100000000000001" customHeight="1" x14ac:dyDescent="0.25">
      <c r="A13" s="339" t="s">
        <v>1883</v>
      </c>
      <c r="B13" s="341" t="s">
        <v>3639</v>
      </c>
      <c r="C13" s="329">
        <v>0</v>
      </c>
      <c r="D13" s="329">
        <v>0</v>
      </c>
      <c r="E13" s="329">
        <v>27</v>
      </c>
      <c r="F13" s="329">
        <v>41</v>
      </c>
      <c r="G13" s="329">
        <v>44</v>
      </c>
      <c r="H13" s="329">
        <v>24</v>
      </c>
      <c r="I13" s="329">
        <v>31</v>
      </c>
      <c r="J13" s="329">
        <v>25</v>
      </c>
      <c r="K13" s="329">
        <v>26</v>
      </c>
      <c r="L13" s="329">
        <v>24</v>
      </c>
      <c r="M13" s="329">
        <v>12</v>
      </c>
      <c r="N13" s="329">
        <v>0</v>
      </c>
      <c r="O13" s="329">
        <v>0</v>
      </c>
      <c r="P13" s="329">
        <v>0</v>
      </c>
      <c r="Q13" s="329">
        <v>0</v>
      </c>
      <c r="R13" s="330">
        <v>254</v>
      </c>
    </row>
    <row r="14" spans="1:20" ht="20.100000000000001" customHeight="1" x14ac:dyDescent="0.25">
      <c r="A14" s="339" t="s">
        <v>2591</v>
      </c>
      <c r="B14" s="341" t="s">
        <v>3640</v>
      </c>
      <c r="C14" s="329">
        <v>0</v>
      </c>
      <c r="D14" s="329">
        <v>0</v>
      </c>
      <c r="E14" s="329">
        <v>38</v>
      </c>
      <c r="F14" s="329">
        <v>23</v>
      </c>
      <c r="G14" s="329">
        <v>36</v>
      </c>
      <c r="H14" s="329">
        <v>31</v>
      </c>
      <c r="I14" s="329">
        <v>31</v>
      </c>
      <c r="J14" s="329">
        <v>29</v>
      </c>
      <c r="K14" s="329">
        <v>38</v>
      </c>
      <c r="L14" s="329">
        <v>22</v>
      </c>
      <c r="M14" s="329">
        <v>25</v>
      </c>
      <c r="N14" s="329">
        <v>0</v>
      </c>
      <c r="O14" s="329">
        <v>0</v>
      </c>
      <c r="P14" s="329">
        <v>0</v>
      </c>
      <c r="Q14" s="329">
        <v>0</v>
      </c>
      <c r="R14" s="330">
        <v>273</v>
      </c>
    </row>
    <row r="15" spans="1:20" ht="20.100000000000001" customHeight="1" x14ac:dyDescent="0.25">
      <c r="A15" s="339" t="s">
        <v>2592</v>
      </c>
      <c r="B15" s="341" t="s">
        <v>3639</v>
      </c>
      <c r="C15" s="329">
        <v>0</v>
      </c>
      <c r="D15" s="329">
        <v>0</v>
      </c>
      <c r="E15" s="329">
        <v>0</v>
      </c>
      <c r="F15" s="329">
        <v>0</v>
      </c>
      <c r="G15" s="329">
        <v>0</v>
      </c>
      <c r="H15" s="329">
        <v>0</v>
      </c>
      <c r="I15" s="329">
        <v>0</v>
      </c>
      <c r="J15" s="329">
        <v>52</v>
      </c>
      <c r="K15" s="329">
        <v>47</v>
      </c>
      <c r="L15" s="329">
        <v>40</v>
      </c>
      <c r="M15" s="329">
        <v>49</v>
      </c>
      <c r="N15" s="329">
        <v>0</v>
      </c>
      <c r="O15" s="329">
        <v>0</v>
      </c>
      <c r="P15" s="329">
        <v>0</v>
      </c>
      <c r="Q15" s="329">
        <v>0</v>
      </c>
      <c r="R15" s="330">
        <v>188</v>
      </c>
    </row>
    <row r="16" spans="1:20" ht="20.100000000000001" customHeight="1" x14ac:dyDescent="0.25">
      <c r="A16" s="339" t="s">
        <v>2593</v>
      </c>
      <c r="B16" s="341" t="s">
        <v>3641</v>
      </c>
      <c r="C16" s="329">
        <v>0</v>
      </c>
      <c r="D16" s="329">
        <v>0</v>
      </c>
      <c r="E16" s="329">
        <v>37</v>
      </c>
      <c r="F16" s="329">
        <v>40</v>
      </c>
      <c r="G16" s="329">
        <v>33</v>
      </c>
      <c r="H16" s="329">
        <v>36</v>
      </c>
      <c r="I16" s="329">
        <v>42</v>
      </c>
      <c r="J16" s="329">
        <v>39</v>
      </c>
      <c r="K16" s="329">
        <v>46</v>
      </c>
      <c r="L16" s="329">
        <v>43</v>
      </c>
      <c r="M16" s="329">
        <v>33</v>
      </c>
      <c r="N16" s="329">
        <v>0</v>
      </c>
      <c r="O16" s="329">
        <v>0</v>
      </c>
      <c r="P16" s="329">
        <v>0</v>
      </c>
      <c r="Q16" s="329">
        <v>0</v>
      </c>
      <c r="R16" s="330">
        <v>349</v>
      </c>
    </row>
    <row r="17" spans="1:18" ht="20.100000000000001" customHeight="1" x14ac:dyDescent="0.25">
      <c r="A17" s="339" t="s">
        <v>2594</v>
      </c>
      <c r="B17" s="341" t="s">
        <v>3639</v>
      </c>
      <c r="C17" s="329">
        <v>0</v>
      </c>
      <c r="D17" s="329">
        <v>0</v>
      </c>
      <c r="E17" s="329">
        <v>37</v>
      </c>
      <c r="F17" s="329">
        <v>40</v>
      </c>
      <c r="G17" s="329">
        <v>29</v>
      </c>
      <c r="H17" s="329">
        <v>46</v>
      </c>
      <c r="I17" s="329">
        <v>33</v>
      </c>
      <c r="J17" s="329">
        <v>0</v>
      </c>
      <c r="K17" s="329">
        <v>0</v>
      </c>
      <c r="L17" s="329">
        <v>0</v>
      </c>
      <c r="M17" s="329">
        <v>0</v>
      </c>
      <c r="N17" s="329">
        <v>0</v>
      </c>
      <c r="O17" s="329">
        <v>0</v>
      </c>
      <c r="P17" s="329">
        <v>0</v>
      </c>
      <c r="Q17" s="329">
        <v>0</v>
      </c>
      <c r="R17" s="330">
        <v>185</v>
      </c>
    </row>
    <row r="18" spans="1:18" ht="20.100000000000001" customHeight="1" x14ac:dyDescent="0.25">
      <c r="A18" s="339" t="s">
        <v>2595</v>
      </c>
      <c r="B18" s="341" t="s">
        <v>3642</v>
      </c>
      <c r="C18" s="329">
        <v>0</v>
      </c>
      <c r="D18" s="329">
        <v>0</v>
      </c>
      <c r="E18" s="329">
        <v>18</v>
      </c>
      <c r="F18" s="329">
        <v>19</v>
      </c>
      <c r="G18" s="329">
        <v>18</v>
      </c>
      <c r="H18" s="329">
        <v>11</v>
      </c>
      <c r="I18" s="329">
        <v>15</v>
      </c>
      <c r="J18" s="329">
        <v>15</v>
      </c>
      <c r="K18" s="329">
        <v>27</v>
      </c>
      <c r="L18" s="329">
        <v>19</v>
      </c>
      <c r="M18" s="329">
        <v>16</v>
      </c>
      <c r="N18" s="329">
        <v>0</v>
      </c>
      <c r="O18" s="329">
        <v>0</v>
      </c>
      <c r="P18" s="329">
        <v>0</v>
      </c>
      <c r="Q18" s="329">
        <v>0</v>
      </c>
      <c r="R18" s="330">
        <v>158</v>
      </c>
    </row>
    <row r="19" spans="1:18" ht="20.100000000000001" customHeight="1" x14ac:dyDescent="0.25">
      <c r="A19" s="339" t="s">
        <v>2596</v>
      </c>
      <c r="B19" s="341" t="s">
        <v>3643</v>
      </c>
      <c r="C19" s="329">
        <v>0</v>
      </c>
      <c r="D19" s="329">
        <v>0</v>
      </c>
      <c r="E19" s="329">
        <v>0</v>
      </c>
      <c r="F19" s="329">
        <v>0</v>
      </c>
      <c r="G19" s="329">
        <v>0</v>
      </c>
      <c r="H19" s="329">
        <v>0</v>
      </c>
      <c r="I19" s="329">
        <v>0</v>
      </c>
      <c r="J19" s="329">
        <v>0</v>
      </c>
      <c r="K19" s="329">
        <v>0</v>
      </c>
      <c r="L19" s="329">
        <v>0</v>
      </c>
      <c r="M19" s="329">
        <v>0</v>
      </c>
      <c r="N19" s="329">
        <v>103</v>
      </c>
      <c r="O19" s="329">
        <v>76</v>
      </c>
      <c r="P19" s="329">
        <v>91</v>
      </c>
      <c r="Q19" s="329">
        <v>92</v>
      </c>
      <c r="R19" s="330">
        <v>362</v>
      </c>
    </row>
    <row r="20" spans="1:18" ht="20.100000000000001" customHeight="1" x14ac:dyDescent="0.25">
      <c r="A20" s="365" t="s">
        <v>2597</v>
      </c>
      <c r="B20" s="341" t="s">
        <v>3559</v>
      </c>
      <c r="C20" s="331">
        <v>0</v>
      </c>
      <c r="D20" s="329">
        <v>0</v>
      </c>
      <c r="E20" s="329">
        <v>25</v>
      </c>
      <c r="F20" s="329">
        <v>16</v>
      </c>
      <c r="G20" s="329">
        <v>23</v>
      </c>
      <c r="H20" s="329">
        <v>23</v>
      </c>
      <c r="I20" s="329">
        <v>18</v>
      </c>
      <c r="J20" s="329">
        <v>27</v>
      </c>
      <c r="K20" s="329">
        <v>22</v>
      </c>
      <c r="L20" s="329">
        <v>25</v>
      </c>
      <c r="M20" s="329">
        <v>24</v>
      </c>
      <c r="N20" s="329">
        <v>0</v>
      </c>
      <c r="O20" s="329">
        <v>0</v>
      </c>
      <c r="P20" s="329">
        <v>0</v>
      </c>
      <c r="Q20" s="329">
        <v>0</v>
      </c>
      <c r="R20" s="330">
        <v>203</v>
      </c>
    </row>
    <row r="21" spans="1:18" ht="20.100000000000001" customHeight="1" x14ac:dyDescent="0.25">
      <c r="A21" s="335" t="s">
        <v>3035</v>
      </c>
      <c r="B21" s="343" t="s">
        <v>3037</v>
      </c>
      <c r="C21" s="309">
        <v>0</v>
      </c>
      <c r="D21" s="309">
        <v>0</v>
      </c>
      <c r="E21" s="309">
        <v>394</v>
      </c>
      <c r="F21" s="309">
        <v>362</v>
      </c>
      <c r="G21" s="309">
        <v>375</v>
      </c>
      <c r="H21" s="309">
        <v>361</v>
      </c>
      <c r="I21" s="309">
        <v>356</v>
      </c>
      <c r="J21" s="309">
        <v>342</v>
      </c>
      <c r="K21" s="309">
        <v>388</v>
      </c>
      <c r="L21" s="309">
        <v>341</v>
      </c>
      <c r="M21" s="309">
        <v>307</v>
      </c>
      <c r="N21" s="309">
        <v>325</v>
      </c>
      <c r="O21" s="309">
        <v>302</v>
      </c>
      <c r="P21" s="309">
        <v>288</v>
      </c>
      <c r="Q21" s="309">
        <v>340</v>
      </c>
      <c r="R21" s="309">
        <v>4481</v>
      </c>
    </row>
    <row r="22" spans="1:18" x14ac:dyDescent="0.2">
      <c r="A22" s="350"/>
      <c r="B22" s="350"/>
      <c r="C22" s="350"/>
      <c r="D22" s="350"/>
      <c r="E22" s="350"/>
      <c r="F22" s="350"/>
      <c r="G22" s="350"/>
      <c r="H22" s="350"/>
      <c r="I22" s="350"/>
      <c r="J22" s="350"/>
      <c r="K22" s="350"/>
      <c r="L22" s="350"/>
      <c r="M22" s="350"/>
      <c r="N22" s="350"/>
      <c r="O22" s="350"/>
      <c r="P22" s="350"/>
      <c r="Q22" s="350"/>
      <c r="R22" s="351"/>
    </row>
    <row r="23" spans="1:18" x14ac:dyDescent="0.2">
      <c r="A23" s="350"/>
      <c r="B23" s="350"/>
      <c r="C23" s="350"/>
      <c r="D23" s="350"/>
      <c r="E23" s="350"/>
      <c r="F23" s="350"/>
      <c r="G23" s="350"/>
      <c r="H23" s="350"/>
      <c r="I23" s="350"/>
      <c r="J23" s="350"/>
      <c r="K23" s="350"/>
      <c r="L23" s="350"/>
      <c r="M23" s="350"/>
      <c r="N23" s="350"/>
      <c r="O23" s="350"/>
      <c r="P23" s="350"/>
      <c r="Q23" s="350"/>
      <c r="R23" s="351"/>
    </row>
    <row r="24" spans="1:18" x14ac:dyDescent="0.2">
      <c r="A24" s="350"/>
      <c r="B24" s="350"/>
      <c r="C24" s="350"/>
      <c r="D24" s="350"/>
      <c r="E24" s="350"/>
      <c r="F24" s="350"/>
      <c r="G24" s="350"/>
      <c r="H24" s="350"/>
      <c r="I24" s="350"/>
      <c r="J24" s="350"/>
      <c r="K24" s="350"/>
      <c r="L24" s="350"/>
      <c r="M24" s="350"/>
      <c r="N24" s="350"/>
      <c r="O24" s="350"/>
      <c r="P24" s="350"/>
      <c r="Q24" s="350"/>
      <c r="R24" s="351"/>
    </row>
    <row r="25" spans="1:18" x14ac:dyDescent="0.2">
      <c r="A25" s="350"/>
      <c r="B25" s="350"/>
      <c r="C25" s="350"/>
      <c r="D25" s="350"/>
      <c r="E25" s="350"/>
      <c r="F25" s="350"/>
      <c r="G25" s="350"/>
      <c r="H25" s="350"/>
      <c r="I25" s="350"/>
      <c r="J25" s="350"/>
      <c r="K25" s="350"/>
      <c r="L25" s="350"/>
      <c r="M25" s="350"/>
      <c r="N25" s="350"/>
      <c r="O25" s="350"/>
      <c r="P25" s="350"/>
      <c r="Q25" s="350"/>
      <c r="R25" s="351"/>
    </row>
    <row r="26" spans="1:18" x14ac:dyDescent="0.2">
      <c r="A26" s="350"/>
      <c r="B26" s="350"/>
      <c r="C26" s="350"/>
      <c r="D26" s="350"/>
      <c r="E26" s="350"/>
      <c r="F26" s="350"/>
      <c r="G26" s="350"/>
      <c r="H26" s="350"/>
      <c r="I26" s="350"/>
      <c r="J26" s="350"/>
      <c r="K26" s="350"/>
      <c r="L26" s="350"/>
      <c r="M26" s="350"/>
      <c r="N26" s="350"/>
      <c r="O26" s="350"/>
      <c r="P26" s="350"/>
      <c r="Q26" s="350"/>
      <c r="R26" s="351"/>
    </row>
    <row r="27" spans="1:18" x14ac:dyDescent="0.2">
      <c r="A27" s="350"/>
      <c r="B27" s="350"/>
      <c r="C27" s="350"/>
      <c r="D27" s="350"/>
      <c r="E27" s="350"/>
      <c r="F27" s="350"/>
      <c r="G27" s="350"/>
      <c r="H27" s="350"/>
      <c r="I27" s="350"/>
      <c r="J27" s="350"/>
      <c r="K27" s="350"/>
      <c r="L27" s="350"/>
      <c r="M27" s="350"/>
      <c r="N27" s="350"/>
      <c r="O27" s="350"/>
      <c r="P27" s="350"/>
      <c r="Q27" s="350"/>
      <c r="R27" s="351"/>
    </row>
    <row r="28" spans="1:18" x14ac:dyDescent="0.2">
      <c r="A28" s="350"/>
      <c r="B28" s="350"/>
      <c r="C28" s="350"/>
      <c r="D28" s="350"/>
      <c r="E28" s="350"/>
      <c r="F28" s="350"/>
      <c r="G28" s="350"/>
      <c r="H28" s="350"/>
      <c r="I28" s="350"/>
      <c r="J28" s="350"/>
      <c r="K28" s="350"/>
      <c r="L28" s="350"/>
      <c r="M28" s="350"/>
      <c r="N28" s="350"/>
      <c r="O28" s="350"/>
      <c r="P28" s="350"/>
      <c r="Q28" s="350"/>
      <c r="R28" s="351"/>
    </row>
    <row r="29" spans="1:18" x14ac:dyDescent="0.2">
      <c r="A29" s="350"/>
      <c r="B29" s="350"/>
      <c r="C29" s="350"/>
      <c r="D29" s="350"/>
      <c r="E29" s="350"/>
      <c r="F29" s="350"/>
      <c r="G29" s="350"/>
      <c r="H29" s="350"/>
      <c r="I29" s="350"/>
      <c r="J29" s="350"/>
      <c r="K29" s="350"/>
      <c r="L29" s="350"/>
      <c r="M29" s="350"/>
      <c r="N29" s="350"/>
      <c r="O29" s="350"/>
      <c r="P29" s="350"/>
      <c r="Q29" s="350"/>
      <c r="R29" s="351"/>
    </row>
    <row r="30" spans="1:18" x14ac:dyDescent="0.2">
      <c r="A30" s="350"/>
      <c r="B30" s="350"/>
      <c r="C30" s="350"/>
      <c r="D30" s="350"/>
      <c r="E30" s="350"/>
      <c r="F30" s="350"/>
      <c r="G30" s="350"/>
      <c r="H30" s="350"/>
      <c r="I30" s="350"/>
      <c r="J30" s="350"/>
      <c r="K30" s="350"/>
      <c r="L30" s="350"/>
      <c r="M30" s="350"/>
      <c r="N30" s="350"/>
      <c r="O30" s="350"/>
      <c r="P30" s="350"/>
      <c r="Q30" s="350"/>
      <c r="R30" s="351"/>
    </row>
    <row r="31" spans="1:18" x14ac:dyDescent="0.2">
      <c r="A31" s="350"/>
      <c r="B31" s="350"/>
      <c r="C31" s="350"/>
      <c r="D31" s="350"/>
      <c r="E31" s="350"/>
      <c r="F31" s="350"/>
      <c r="G31" s="350"/>
      <c r="H31" s="350"/>
      <c r="I31" s="350"/>
      <c r="J31" s="350"/>
      <c r="K31" s="350"/>
      <c r="L31" s="350"/>
      <c r="M31" s="350"/>
      <c r="N31" s="350"/>
      <c r="O31" s="350"/>
      <c r="P31" s="350"/>
      <c r="Q31" s="350"/>
      <c r="R31" s="351"/>
    </row>
    <row r="32" spans="1:18" x14ac:dyDescent="0.2">
      <c r="A32" s="350"/>
      <c r="B32" s="350"/>
      <c r="C32" s="350"/>
      <c r="D32" s="350"/>
      <c r="E32" s="350"/>
      <c r="F32" s="350"/>
      <c r="G32" s="350"/>
      <c r="H32" s="350"/>
      <c r="I32" s="350"/>
      <c r="J32" s="350"/>
      <c r="K32" s="350"/>
      <c r="L32" s="350"/>
      <c r="M32" s="350"/>
      <c r="N32" s="350"/>
      <c r="O32" s="350"/>
      <c r="P32" s="350"/>
      <c r="Q32" s="350"/>
      <c r="R32" s="351"/>
    </row>
    <row r="33" spans="1:18" x14ac:dyDescent="0.2">
      <c r="A33" s="350"/>
      <c r="B33" s="350"/>
      <c r="C33" s="350"/>
      <c r="D33" s="350"/>
      <c r="E33" s="350"/>
      <c r="F33" s="350"/>
      <c r="G33" s="350"/>
      <c r="H33" s="350"/>
      <c r="I33" s="350"/>
      <c r="J33" s="350"/>
      <c r="K33" s="350"/>
      <c r="L33" s="350"/>
      <c r="M33" s="350"/>
      <c r="N33" s="350"/>
      <c r="O33" s="350"/>
      <c r="P33" s="350"/>
      <c r="Q33" s="350"/>
      <c r="R33" s="351"/>
    </row>
    <row r="34" spans="1:18" x14ac:dyDescent="0.2">
      <c r="A34" s="350"/>
      <c r="B34" s="350"/>
      <c r="C34" s="350"/>
      <c r="D34" s="350"/>
      <c r="E34" s="350"/>
      <c r="F34" s="350"/>
      <c r="G34" s="350"/>
      <c r="H34" s="350"/>
      <c r="I34" s="350"/>
      <c r="J34" s="350"/>
      <c r="K34" s="350"/>
      <c r="L34" s="350"/>
      <c r="M34" s="350"/>
      <c r="N34" s="350"/>
      <c r="O34" s="350"/>
      <c r="P34" s="350"/>
      <c r="Q34" s="350"/>
      <c r="R34" s="351"/>
    </row>
    <row r="35" spans="1:18" x14ac:dyDescent="0.2">
      <c r="A35" s="350"/>
      <c r="B35" s="350"/>
      <c r="C35" s="350"/>
      <c r="D35" s="350"/>
      <c r="E35" s="350"/>
      <c r="F35" s="350"/>
      <c r="G35" s="350"/>
      <c r="H35" s="350"/>
      <c r="I35" s="350"/>
      <c r="J35" s="350"/>
      <c r="K35" s="350"/>
      <c r="L35" s="350"/>
      <c r="M35" s="350"/>
      <c r="N35" s="350"/>
      <c r="O35" s="350"/>
      <c r="P35" s="350"/>
      <c r="Q35" s="350"/>
      <c r="R35" s="351"/>
    </row>
    <row r="36" spans="1:18" x14ac:dyDescent="0.2">
      <c r="A36" s="350"/>
      <c r="B36" s="350"/>
      <c r="C36" s="350"/>
      <c r="D36" s="350"/>
      <c r="E36" s="350"/>
      <c r="F36" s="350"/>
      <c r="G36" s="350"/>
      <c r="H36" s="350"/>
      <c r="I36" s="350"/>
      <c r="J36" s="350"/>
      <c r="K36" s="350"/>
      <c r="L36" s="350"/>
      <c r="M36" s="350"/>
      <c r="N36" s="350"/>
      <c r="O36" s="350"/>
      <c r="P36" s="350"/>
      <c r="Q36" s="350"/>
      <c r="R36" s="351"/>
    </row>
    <row r="37" spans="1:18" x14ac:dyDescent="0.2">
      <c r="A37" s="350"/>
      <c r="B37" s="350"/>
      <c r="C37" s="350"/>
      <c r="D37" s="350"/>
      <c r="E37" s="350"/>
      <c r="F37" s="350"/>
      <c r="G37" s="350"/>
      <c r="H37" s="350"/>
      <c r="I37" s="350"/>
      <c r="J37" s="350"/>
      <c r="K37" s="350"/>
      <c r="L37" s="350"/>
      <c r="M37" s="350"/>
      <c r="N37" s="350"/>
      <c r="O37" s="350"/>
      <c r="P37" s="350"/>
      <c r="Q37" s="350"/>
      <c r="R37" s="351"/>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sheetData>
  <mergeCells count="3">
    <mergeCell ref="A4:R4"/>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Narrow,Regular"&amp;12- 26 -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B1:D55"/>
  <sheetViews>
    <sheetView showGridLines="0" showRowColHeaders="0" workbookViewId="0">
      <selection activeCell="B13" sqref="B13"/>
    </sheetView>
  </sheetViews>
  <sheetFormatPr defaultColWidth="9.140625" defaultRowHeight="14.25" x14ac:dyDescent="0.2"/>
  <cols>
    <col min="1" max="1" width="17.7109375" style="268" customWidth="1"/>
    <col min="2" max="2" width="60.7109375" style="268" customWidth="1"/>
    <col min="3" max="3" width="10.7109375" style="268" customWidth="1"/>
    <col min="4" max="4" width="17.7109375" style="268" customWidth="1"/>
    <col min="5" max="16384" width="9.140625" style="268"/>
  </cols>
  <sheetData>
    <row r="1" spans="2:4" ht="6" customHeight="1" x14ac:dyDescent="0.2"/>
    <row r="2" spans="2:4" ht="15" x14ac:dyDescent="0.25">
      <c r="B2" s="686" t="s">
        <v>2942</v>
      </c>
      <c r="C2" s="686"/>
    </row>
    <row r="3" spans="2:4" ht="30" customHeight="1" x14ac:dyDescent="0.25">
      <c r="C3" s="269" t="s">
        <v>269</v>
      </c>
    </row>
    <row r="4" spans="2:4" ht="15.95" customHeight="1" x14ac:dyDescent="0.25">
      <c r="C4" s="269"/>
    </row>
    <row r="5" spans="2:4" ht="15.95" customHeight="1" x14ac:dyDescent="0.2">
      <c r="B5" s="270" t="s">
        <v>2943</v>
      </c>
      <c r="C5" s="271">
        <v>1</v>
      </c>
    </row>
    <row r="6" spans="2:4" ht="15.95" customHeight="1" x14ac:dyDescent="0.2">
      <c r="B6" s="270" t="s">
        <v>2944</v>
      </c>
      <c r="C6" s="271">
        <v>2</v>
      </c>
    </row>
    <row r="7" spans="2:4" ht="15" customHeight="1" x14ac:dyDescent="0.2">
      <c r="B7" s="270" t="s">
        <v>2945</v>
      </c>
      <c r="C7" s="271">
        <v>3</v>
      </c>
    </row>
    <row r="8" spans="2:4" ht="15.95" customHeight="1" x14ac:dyDescent="0.2">
      <c r="B8" s="270" t="s">
        <v>2946</v>
      </c>
      <c r="C8" s="271">
        <v>4</v>
      </c>
    </row>
    <row r="9" spans="2:4" ht="15.95" customHeight="1" x14ac:dyDescent="0.2">
      <c r="B9" s="272" t="s">
        <v>2947</v>
      </c>
      <c r="C9" s="273"/>
    </row>
    <row r="10" spans="2:4" ht="15.95" customHeight="1" x14ac:dyDescent="0.2">
      <c r="B10" s="274" t="s">
        <v>2948</v>
      </c>
      <c r="C10" s="273" t="s">
        <v>270</v>
      </c>
    </row>
    <row r="11" spans="2:4" ht="15.95" customHeight="1" x14ac:dyDescent="0.2">
      <c r="B11" s="270" t="s">
        <v>2949</v>
      </c>
      <c r="C11" s="273"/>
    </row>
    <row r="12" spans="2:4" ht="15.95" customHeight="1" x14ac:dyDescent="0.2">
      <c r="B12" s="274" t="s">
        <v>2950</v>
      </c>
      <c r="C12" s="273" t="s">
        <v>271</v>
      </c>
    </row>
    <row r="13" spans="2:4" ht="15.95" hidden="1" customHeight="1" x14ac:dyDescent="0.2">
      <c r="B13" s="275" t="s">
        <v>2951</v>
      </c>
      <c r="C13" s="273" t="s">
        <v>272</v>
      </c>
    </row>
    <row r="14" spans="2:4" ht="15.95" customHeight="1" x14ac:dyDescent="0.2">
      <c r="B14" s="274" t="s">
        <v>2952</v>
      </c>
      <c r="C14" s="273"/>
    </row>
    <row r="15" spans="2:4" ht="15.95" customHeight="1" x14ac:dyDescent="0.2">
      <c r="B15" s="274" t="s">
        <v>2953</v>
      </c>
      <c r="C15" s="273">
        <v>7</v>
      </c>
      <c r="D15" s="276"/>
    </row>
    <row r="16" spans="2:4" ht="15" customHeight="1" x14ac:dyDescent="0.2">
      <c r="B16" s="274" t="s">
        <v>2954</v>
      </c>
      <c r="C16" s="273">
        <v>7</v>
      </c>
      <c r="D16" s="276"/>
    </row>
    <row r="17" spans="2:4" ht="15" customHeight="1" x14ac:dyDescent="0.2">
      <c r="B17" s="274" t="s">
        <v>2955</v>
      </c>
      <c r="C17" s="273">
        <v>8</v>
      </c>
      <c r="D17" s="276"/>
    </row>
    <row r="18" spans="2:4" ht="15" customHeight="1" x14ac:dyDescent="0.2">
      <c r="B18" s="274" t="s">
        <v>2956</v>
      </c>
      <c r="C18" s="273">
        <v>9</v>
      </c>
      <c r="D18" s="276"/>
    </row>
    <row r="19" spans="2:4" ht="15" customHeight="1" x14ac:dyDescent="0.2">
      <c r="B19" s="274" t="s">
        <v>2957</v>
      </c>
      <c r="C19" s="273">
        <v>10</v>
      </c>
      <c r="D19" s="276"/>
    </row>
    <row r="20" spans="2:4" ht="15" customHeight="1" x14ac:dyDescent="0.2">
      <c r="B20" s="274" t="s">
        <v>2958</v>
      </c>
      <c r="C20" s="273">
        <v>10</v>
      </c>
      <c r="D20" s="276"/>
    </row>
    <row r="21" spans="2:4" ht="15" customHeight="1" x14ac:dyDescent="0.2">
      <c r="B21" s="274" t="s">
        <v>2959</v>
      </c>
      <c r="C21" s="273">
        <v>10</v>
      </c>
      <c r="D21" s="276"/>
    </row>
    <row r="22" spans="2:4" ht="15" customHeight="1" x14ac:dyDescent="0.2">
      <c r="B22" s="274" t="s">
        <v>2960</v>
      </c>
      <c r="C22" s="273">
        <v>11</v>
      </c>
      <c r="D22" s="276"/>
    </row>
    <row r="23" spans="2:4" ht="15" customHeight="1" x14ac:dyDescent="0.2">
      <c r="B23" s="274" t="s">
        <v>2961</v>
      </c>
      <c r="C23" s="273">
        <v>12</v>
      </c>
      <c r="D23" s="276"/>
    </row>
    <row r="24" spans="2:4" ht="15" customHeight="1" x14ac:dyDescent="0.2">
      <c r="B24" s="274" t="s">
        <v>2962</v>
      </c>
      <c r="C24" s="273">
        <v>13</v>
      </c>
      <c r="D24" s="276"/>
    </row>
    <row r="25" spans="2:4" ht="15" customHeight="1" x14ac:dyDescent="0.2">
      <c r="B25" s="274" t="s">
        <v>2963</v>
      </c>
      <c r="C25" s="273">
        <v>14</v>
      </c>
      <c r="D25" s="276"/>
    </row>
    <row r="26" spans="2:4" ht="15" customHeight="1" x14ac:dyDescent="0.2">
      <c r="B26" s="274" t="s">
        <v>2964</v>
      </c>
      <c r="C26" s="273">
        <v>14</v>
      </c>
      <c r="D26" s="276"/>
    </row>
    <row r="27" spans="2:4" ht="15" customHeight="1" x14ac:dyDescent="0.2">
      <c r="B27" s="274" t="s">
        <v>2965</v>
      </c>
      <c r="C27" s="273">
        <v>15</v>
      </c>
      <c r="D27" s="276"/>
    </row>
    <row r="28" spans="2:4" ht="15" customHeight="1" x14ac:dyDescent="0.2">
      <c r="B28" s="274" t="s">
        <v>2966</v>
      </c>
      <c r="C28" s="273">
        <v>15</v>
      </c>
      <c r="D28" s="276"/>
    </row>
    <row r="29" spans="2:4" ht="15" customHeight="1" x14ac:dyDescent="0.2">
      <c r="B29" s="274" t="s">
        <v>2967</v>
      </c>
      <c r="C29" s="273">
        <v>16</v>
      </c>
      <c r="D29" s="276"/>
    </row>
    <row r="30" spans="2:4" ht="15" customHeight="1" x14ac:dyDescent="0.2">
      <c r="B30" s="274" t="s">
        <v>2968</v>
      </c>
      <c r="C30" s="273">
        <v>17</v>
      </c>
      <c r="D30" s="276"/>
    </row>
    <row r="31" spans="2:4" ht="15" customHeight="1" x14ac:dyDescent="0.2">
      <c r="B31" s="274" t="s">
        <v>2969</v>
      </c>
      <c r="C31" s="273">
        <v>18</v>
      </c>
      <c r="D31" s="276"/>
    </row>
    <row r="32" spans="2:4" ht="15" customHeight="1" x14ac:dyDescent="0.2">
      <c r="B32" s="274" t="s">
        <v>2970</v>
      </c>
      <c r="C32" s="273">
        <v>18</v>
      </c>
      <c r="D32" s="276"/>
    </row>
    <row r="33" spans="2:4" ht="15" customHeight="1" x14ac:dyDescent="0.2">
      <c r="B33" s="274" t="s">
        <v>2971</v>
      </c>
      <c r="C33" s="273">
        <v>19</v>
      </c>
      <c r="D33" s="276"/>
    </row>
    <row r="34" spans="2:4" ht="15" customHeight="1" x14ac:dyDescent="0.2">
      <c r="B34" s="274" t="s">
        <v>2972</v>
      </c>
      <c r="C34" s="273">
        <v>20</v>
      </c>
      <c r="D34" s="276"/>
    </row>
    <row r="35" spans="2:4" ht="15" customHeight="1" x14ac:dyDescent="0.2">
      <c r="B35" s="274" t="s">
        <v>2973</v>
      </c>
      <c r="C35" s="588" t="s">
        <v>3333</v>
      </c>
      <c r="D35" s="276"/>
    </row>
    <row r="36" spans="2:4" ht="15" customHeight="1" x14ac:dyDescent="0.2">
      <c r="B36" s="274" t="s">
        <v>2974</v>
      </c>
      <c r="C36" s="588" t="s">
        <v>3334</v>
      </c>
      <c r="D36" s="276"/>
    </row>
    <row r="37" spans="2:4" ht="15" customHeight="1" x14ac:dyDescent="0.2">
      <c r="B37" s="274" t="s">
        <v>2975</v>
      </c>
      <c r="C37" s="588" t="s">
        <v>3335</v>
      </c>
      <c r="D37" s="276"/>
    </row>
    <row r="38" spans="2:4" ht="15" customHeight="1" x14ac:dyDescent="0.2">
      <c r="B38" s="274" t="s">
        <v>2976</v>
      </c>
      <c r="C38" s="588" t="s">
        <v>3336</v>
      </c>
      <c r="D38" s="276"/>
    </row>
    <row r="39" spans="2:4" ht="15" customHeight="1" x14ac:dyDescent="0.2">
      <c r="B39" s="274" t="s">
        <v>2977</v>
      </c>
      <c r="C39" s="588" t="s">
        <v>3337</v>
      </c>
      <c r="D39" s="276"/>
    </row>
    <row r="40" spans="2:4" ht="15" customHeight="1" x14ac:dyDescent="0.2">
      <c r="B40" s="274" t="s">
        <v>2978</v>
      </c>
      <c r="C40" s="588" t="s">
        <v>3338</v>
      </c>
      <c r="D40" s="276"/>
    </row>
    <row r="41" spans="2:4" ht="15" customHeight="1" x14ac:dyDescent="0.2">
      <c r="B41" s="274" t="s">
        <v>2979</v>
      </c>
      <c r="C41" s="588" t="s">
        <v>3339</v>
      </c>
      <c r="D41" s="276"/>
    </row>
    <row r="42" spans="2:4" ht="15" customHeight="1" x14ac:dyDescent="0.2">
      <c r="B42" s="274" t="s">
        <v>2980</v>
      </c>
      <c r="C42" s="588" t="s">
        <v>3340</v>
      </c>
      <c r="D42" s="276"/>
    </row>
    <row r="43" spans="2:4" ht="15" customHeight="1" x14ac:dyDescent="0.2">
      <c r="B43" s="274" t="s">
        <v>2981</v>
      </c>
      <c r="C43" s="588" t="s">
        <v>3341</v>
      </c>
      <c r="D43" s="276"/>
    </row>
    <row r="44" spans="2:4" ht="15" customHeight="1" x14ac:dyDescent="0.2">
      <c r="B44" s="274" t="s">
        <v>2982</v>
      </c>
      <c r="C44" s="588" t="s">
        <v>3342</v>
      </c>
      <c r="D44" s="276"/>
    </row>
    <row r="45" spans="2:4" ht="15" customHeight="1" x14ac:dyDescent="0.2">
      <c r="B45" s="274" t="s">
        <v>2983</v>
      </c>
      <c r="C45" s="576" t="s">
        <v>3343</v>
      </c>
      <c r="D45" s="276"/>
    </row>
    <row r="46" spans="2:4" ht="15" customHeight="1" x14ac:dyDescent="0.2">
      <c r="B46" s="274" t="s">
        <v>2984</v>
      </c>
      <c r="C46" s="576" t="s">
        <v>3343</v>
      </c>
      <c r="D46" s="276"/>
    </row>
    <row r="47" spans="2:4" ht="15" customHeight="1" x14ac:dyDescent="0.2">
      <c r="B47" s="274" t="s">
        <v>2985</v>
      </c>
      <c r="C47" s="588" t="s">
        <v>3344</v>
      </c>
      <c r="D47" s="276"/>
    </row>
    <row r="48" spans="2:4" ht="15" customHeight="1" x14ac:dyDescent="0.2">
      <c r="B48" s="274" t="s">
        <v>2986</v>
      </c>
      <c r="C48" s="588" t="s">
        <v>3344</v>
      </c>
      <c r="D48" s="276"/>
    </row>
    <row r="49" spans="2:4" ht="15" customHeight="1" x14ac:dyDescent="0.2">
      <c r="B49" s="274" t="s">
        <v>2987</v>
      </c>
      <c r="C49" s="588" t="s">
        <v>3344</v>
      </c>
      <c r="D49" s="276"/>
    </row>
    <row r="50" spans="2:4" ht="15" customHeight="1" x14ac:dyDescent="0.2">
      <c r="B50" s="274" t="s">
        <v>2988</v>
      </c>
      <c r="C50" s="588" t="s">
        <v>3345</v>
      </c>
      <c r="D50" s="276"/>
    </row>
    <row r="51" spans="2:4" ht="15.95" customHeight="1" x14ac:dyDescent="0.2">
      <c r="B51" s="277" t="s">
        <v>2989</v>
      </c>
      <c r="C51" s="271"/>
    </row>
    <row r="52" spans="2:4" ht="15.95" customHeight="1" x14ac:dyDescent="0.2">
      <c r="B52" s="274" t="s">
        <v>2990</v>
      </c>
      <c r="C52" s="588" t="s">
        <v>3346</v>
      </c>
      <c r="D52" s="276"/>
    </row>
    <row r="53" spans="2:4" ht="15.95" customHeight="1" x14ac:dyDescent="0.2">
      <c r="B53" s="272" t="s">
        <v>2991</v>
      </c>
      <c r="C53" s="271"/>
    </row>
    <row r="54" spans="2:4" ht="15.95" customHeight="1" x14ac:dyDescent="0.2">
      <c r="B54" s="274" t="s">
        <v>2992</v>
      </c>
      <c r="C54" s="588" t="s">
        <v>3347</v>
      </c>
      <c r="D54" s="276"/>
    </row>
    <row r="55" spans="2:4" ht="15.95" customHeight="1" x14ac:dyDescent="0.2">
      <c r="B55" s="274" t="s">
        <v>2993</v>
      </c>
      <c r="C55" s="588" t="s">
        <v>3348</v>
      </c>
      <c r="D55" s="276"/>
    </row>
  </sheetData>
  <mergeCells count="1">
    <mergeCell ref="B2:C2"/>
  </mergeCells>
  <printOptions horizontalCentered="1" verticalCentered="1"/>
  <pageMargins left="0.196850393700787" right="0.196850393700787" top="0.25" bottom="0.5" header="0" footer="0"/>
  <pageSetup scale="8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299"/>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3634</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3147</v>
      </c>
      <c r="B6" s="341" t="s">
        <v>1654</v>
      </c>
      <c r="C6" s="329">
        <v>0</v>
      </c>
      <c r="D6" s="329">
        <v>0</v>
      </c>
      <c r="E6" s="329">
        <v>83</v>
      </c>
      <c r="F6" s="329">
        <v>95</v>
      </c>
      <c r="G6" s="329">
        <v>91</v>
      </c>
      <c r="H6" s="329">
        <v>112</v>
      </c>
      <c r="I6" s="329">
        <v>94</v>
      </c>
      <c r="J6" s="329">
        <v>89</v>
      </c>
      <c r="K6" s="329">
        <v>100</v>
      </c>
      <c r="L6" s="329">
        <v>75</v>
      </c>
      <c r="M6" s="329">
        <v>72</v>
      </c>
      <c r="N6" s="329">
        <v>0</v>
      </c>
      <c r="O6" s="329">
        <v>0</v>
      </c>
      <c r="P6" s="329">
        <v>0</v>
      </c>
      <c r="Q6" s="329">
        <v>0</v>
      </c>
      <c r="R6" s="330">
        <v>811</v>
      </c>
    </row>
    <row r="7" spans="1:20" ht="20.100000000000001" customHeight="1" x14ac:dyDescent="0.25">
      <c r="A7" s="339" t="s">
        <v>2598</v>
      </c>
      <c r="B7" s="341" t="s">
        <v>1654</v>
      </c>
      <c r="C7" s="329">
        <v>0</v>
      </c>
      <c r="D7" s="329">
        <v>0</v>
      </c>
      <c r="E7" s="329">
        <v>52</v>
      </c>
      <c r="F7" s="329">
        <v>69</v>
      </c>
      <c r="G7" s="329">
        <v>62</v>
      </c>
      <c r="H7" s="329">
        <v>59</v>
      </c>
      <c r="I7" s="329">
        <v>64</v>
      </c>
      <c r="J7" s="329">
        <v>56</v>
      </c>
      <c r="K7" s="329">
        <v>65</v>
      </c>
      <c r="L7" s="329">
        <v>60</v>
      </c>
      <c r="M7" s="329">
        <v>52</v>
      </c>
      <c r="N7" s="329">
        <v>0</v>
      </c>
      <c r="O7" s="329">
        <v>0</v>
      </c>
      <c r="P7" s="329">
        <v>0</v>
      </c>
      <c r="Q7" s="329">
        <v>0</v>
      </c>
      <c r="R7" s="330">
        <v>539</v>
      </c>
    </row>
    <row r="8" spans="1:20" ht="20.100000000000001" customHeight="1" x14ac:dyDescent="0.25">
      <c r="A8" s="339" t="s">
        <v>2871</v>
      </c>
      <c r="B8" s="341" t="s">
        <v>1654</v>
      </c>
      <c r="C8" s="329">
        <v>4</v>
      </c>
      <c r="D8" s="329">
        <v>0</v>
      </c>
      <c r="E8" s="329">
        <v>0</v>
      </c>
      <c r="F8" s="329">
        <v>0</v>
      </c>
      <c r="G8" s="329">
        <v>0</v>
      </c>
      <c r="H8" s="329">
        <v>0</v>
      </c>
      <c r="I8" s="329">
        <v>0</v>
      </c>
      <c r="J8" s="329">
        <v>0</v>
      </c>
      <c r="K8" s="329">
        <v>0</v>
      </c>
      <c r="L8" s="329">
        <v>0</v>
      </c>
      <c r="M8" s="329">
        <v>0</v>
      </c>
      <c r="N8" s="329">
        <v>323</v>
      </c>
      <c r="O8" s="329">
        <v>338</v>
      </c>
      <c r="P8" s="329">
        <v>321</v>
      </c>
      <c r="Q8" s="329">
        <v>351</v>
      </c>
      <c r="R8" s="330">
        <v>1337</v>
      </c>
    </row>
    <row r="9" spans="1:20" ht="20.100000000000001" customHeight="1" x14ac:dyDescent="0.25">
      <c r="A9" s="339" t="s">
        <v>2599</v>
      </c>
      <c r="B9" s="341" t="s">
        <v>1654</v>
      </c>
      <c r="C9" s="329">
        <v>0</v>
      </c>
      <c r="D9" s="329">
        <v>0</v>
      </c>
      <c r="E9" s="329">
        <v>19</v>
      </c>
      <c r="F9" s="329">
        <v>24</v>
      </c>
      <c r="G9" s="329">
        <v>18</v>
      </c>
      <c r="H9" s="329">
        <v>16</v>
      </c>
      <c r="I9" s="329">
        <v>25</v>
      </c>
      <c r="J9" s="329">
        <v>17</v>
      </c>
      <c r="K9" s="329">
        <v>0</v>
      </c>
      <c r="L9" s="329">
        <v>0</v>
      </c>
      <c r="M9" s="329">
        <v>0</v>
      </c>
      <c r="N9" s="329">
        <v>0</v>
      </c>
      <c r="O9" s="329">
        <v>0</v>
      </c>
      <c r="P9" s="329">
        <v>0</v>
      </c>
      <c r="Q9" s="329">
        <v>0</v>
      </c>
      <c r="R9" s="330">
        <v>119</v>
      </c>
    </row>
    <row r="10" spans="1:20" ht="20.100000000000001" customHeight="1" x14ac:dyDescent="0.25">
      <c r="A10" s="339" t="s">
        <v>2683</v>
      </c>
      <c r="B10" s="341" t="s">
        <v>1654</v>
      </c>
      <c r="C10" s="329">
        <v>0</v>
      </c>
      <c r="D10" s="329">
        <v>0</v>
      </c>
      <c r="E10" s="329">
        <v>47</v>
      </c>
      <c r="F10" s="329">
        <v>68</v>
      </c>
      <c r="G10" s="329">
        <v>42</v>
      </c>
      <c r="H10" s="329">
        <v>48</v>
      </c>
      <c r="I10" s="329">
        <v>42</v>
      </c>
      <c r="J10" s="329">
        <v>42</v>
      </c>
      <c r="K10" s="329">
        <v>0</v>
      </c>
      <c r="L10" s="329">
        <v>0</v>
      </c>
      <c r="M10" s="329">
        <v>0</v>
      </c>
      <c r="N10" s="329">
        <v>0</v>
      </c>
      <c r="O10" s="329">
        <v>0</v>
      </c>
      <c r="P10" s="329">
        <v>0</v>
      </c>
      <c r="Q10" s="329">
        <v>0</v>
      </c>
      <c r="R10" s="330">
        <v>289</v>
      </c>
    </row>
    <row r="11" spans="1:20" ht="20.100000000000001" customHeight="1" x14ac:dyDescent="0.25">
      <c r="A11" s="339" t="s">
        <v>3281</v>
      </c>
      <c r="B11" s="341" t="s">
        <v>1654</v>
      </c>
      <c r="C11" s="329">
        <v>0</v>
      </c>
      <c r="D11" s="329">
        <v>0</v>
      </c>
      <c r="E11" s="329">
        <v>68</v>
      </c>
      <c r="F11" s="329">
        <v>75</v>
      </c>
      <c r="G11" s="329">
        <v>98</v>
      </c>
      <c r="H11" s="329">
        <v>78</v>
      </c>
      <c r="I11" s="329">
        <v>78</v>
      </c>
      <c r="J11" s="329">
        <v>70</v>
      </c>
      <c r="K11" s="329">
        <v>0</v>
      </c>
      <c r="L11" s="329">
        <v>0</v>
      </c>
      <c r="M11" s="329">
        <v>0</v>
      </c>
      <c r="N11" s="329">
        <v>0</v>
      </c>
      <c r="O11" s="329">
        <v>0</v>
      </c>
      <c r="P11" s="329">
        <v>0</v>
      </c>
      <c r="Q11" s="329">
        <v>0</v>
      </c>
      <c r="R11" s="330">
        <v>467</v>
      </c>
    </row>
    <row r="12" spans="1:20" ht="20.100000000000001" customHeight="1" x14ac:dyDescent="0.25">
      <c r="A12" s="339" t="s">
        <v>3270</v>
      </c>
      <c r="B12" s="341" t="s">
        <v>1654</v>
      </c>
      <c r="C12" s="329">
        <v>0</v>
      </c>
      <c r="D12" s="329">
        <v>0</v>
      </c>
      <c r="E12" s="329">
        <v>98</v>
      </c>
      <c r="F12" s="329">
        <v>103</v>
      </c>
      <c r="G12" s="329">
        <v>95</v>
      </c>
      <c r="H12" s="329">
        <v>99</v>
      </c>
      <c r="I12" s="329">
        <v>99</v>
      </c>
      <c r="J12" s="329">
        <v>96</v>
      </c>
      <c r="K12" s="329">
        <v>0</v>
      </c>
      <c r="L12" s="329">
        <v>0</v>
      </c>
      <c r="M12" s="329">
        <v>0</v>
      </c>
      <c r="N12" s="329">
        <v>0</v>
      </c>
      <c r="O12" s="329">
        <v>0</v>
      </c>
      <c r="P12" s="329">
        <v>0</v>
      </c>
      <c r="Q12" s="329">
        <v>0</v>
      </c>
      <c r="R12" s="330">
        <v>590</v>
      </c>
    </row>
    <row r="13" spans="1:20" ht="20.100000000000001" customHeight="1" x14ac:dyDescent="0.25">
      <c r="A13" s="339" t="s">
        <v>2684</v>
      </c>
      <c r="B13" s="341" t="s">
        <v>1654</v>
      </c>
      <c r="C13" s="329">
        <v>0</v>
      </c>
      <c r="D13" s="329">
        <v>0</v>
      </c>
      <c r="E13" s="329">
        <v>0</v>
      </c>
      <c r="F13" s="329">
        <v>0</v>
      </c>
      <c r="G13" s="329">
        <v>0</v>
      </c>
      <c r="H13" s="329">
        <v>0</v>
      </c>
      <c r="I13" s="329">
        <v>0</v>
      </c>
      <c r="J13" s="329">
        <v>0</v>
      </c>
      <c r="K13" s="329">
        <v>163</v>
      </c>
      <c r="L13" s="329">
        <v>191</v>
      </c>
      <c r="M13" s="329">
        <v>191</v>
      </c>
      <c r="N13" s="329">
        <v>0</v>
      </c>
      <c r="O13" s="329">
        <v>0</v>
      </c>
      <c r="P13" s="329">
        <v>0</v>
      </c>
      <c r="Q13" s="329">
        <v>0</v>
      </c>
      <c r="R13" s="330">
        <v>545</v>
      </c>
    </row>
    <row r="14" spans="1:20" ht="20.100000000000001" customHeight="1" x14ac:dyDescent="0.25">
      <c r="A14" s="339" t="s">
        <v>3189</v>
      </c>
      <c r="B14" s="341" t="s">
        <v>1654</v>
      </c>
      <c r="C14" s="329">
        <v>0</v>
      </c>
      <c r="D14" s="329">
        <v>0</v>
      </c>
      <c r="E14" s="329">
        <v>85</v>
      </c>
      <c r="F14" s="329">
        <v>93</v>
      </c>
      <c r="G14" s="329">
        <v>60</v>
      </c>
      <c r="H14" s="329">
        <v>83</v>
      </c>
      <c r="I14" s="329">
        <v>67</v>
      </c>
      <c r="J14" s="329">
        <v>46</v>
      </c>
      <c r="K14" s="329">
        <v>0</v>
      </c>
      <c r="L14" s="329">
        <v>0</v>
      </c>
      <c r="M14" s="329">
        <v>0</v>
      </c>
      <c r="N14" s="329">
        <v>0</v>
      </c>
      <c r="O14" s="329">
        <v>0</v>
      </c>
      <c r="P14" s="329">
        <v>0</v>
      </c>
      <c r="Q14" s="329">
        <v>0</v>
      </c>
      <c r="R14" s="330">
        <v>434</v>
      </c>
    </row>
    <row r="15" spans="1:20" ht="20.100000000000001" customHeight="1" x14ac:dyDescent="0.25">
      <c r="A15" s="339" t="s">
        <v>2872</v>
      </c>
      <c r="B15" s="341" t="s">
        <v>1654</v>
      </c>
      <c r="C15" s="329">
        <v>0</v>
      </c>
      <c r="D15" s="329">
        <v>0</v>
      </c>
      <c r="E15" s="329">
        <v>0</v>
      </c>
      <c r="F15" s="329">
        <v>0</v>
      </c>
      <c r="G15" s="329">
        <v>0</v>
      </c>
      <c r="H15" s="329">
        <v>0</v>
      </c>
      <c r="I15" s="329">
        <v>0</v>
      </c>
      <c r="J15" s="329">
        <v>0</v>
      </c>
      <c r="K15" s="329">
        <v>146</v>
      </c>
      <c r="L15" s="329">
        <v>138</v>
      </c>
      <c r="M15" s="329">
        <v>145</v>
      </c>
      <c r="N15" s="329">
        <v>0</v>
      </c>
      <c r="O15" s="329">
        <v>0</v>
      </c>
      <c r="P15" s="329">
        <v>0</v>
      </c>
      <c r="Q15" s="329">
        <v>0</v>
      </c>
      <c r="R15" s="330">
        <v>429</v>
      </c>
    </row>
    <row r="16" spans="1:20" ht="20.100000000000001" customHeight="1" x14ac:dyDescent="0.25">
      <c r="A16" s="339" t="s">
        <v>1131</v>
      </c>
      <c r="B16" s="352" t="s">
        <v>1654</v>
      </c>
      <c r="C16" s="329">
        <v>0</v>
      </c>
      <c r="D16" s="329">
        <v>0</v>
      </c>
      <c r="E16" s="329">
        <v>0</v>
      </c>
      <c r="F16" s="329">
        <v>0</v>
      </c>
      <c r="G16" s="329">
        <v>0</v>
      </c>
      <c r="H16" s="329">
        <v>0</v>
      </c>
      <c r="I16" s="329">
        <v>0</v>
      </c>
      <c r="J16" s="329">
        <v>0</v>
      </c>
      <c r="K16" s="329">
        <v>130</v>
      </c>
      <c r="L16" s="329">
        <v>117</v>
      </c>
      <c r="M16" s="329">
        <v>143</v>
      </c>
      <c r="N16" s="329">
        <v>0</v>
      </c>
      <c r="O16" s="329">
        <v>0</v>
      </c>
      <c r="P16" s="329">
        <v>0</v>
      </c>
      <c r="Q16" s="329">
        <v>0</v>
      </c>
      <c r="R16" s="330">
        <v>390</v>
      </c>
    </row>
    <row r="17" spans="1:18" ht="20.100000000000001" customHeight="1" x14ac:dyDescent="0.25">
      <c r="A17" s="339" t="s">
        <v>606</v>
      </c>
      <c r="B17" s="341" t="s">
        <v>1654</v>
      </c>
      <c r="C17" s="329">
        <v>0</v>
      </c>
      <c r="D17" s="329">
        <v>0</v>
      </c>
      <c r="E17" s="329">
        <v>31</v>
      </c>
      <c r="F17" s="329">
        <v>37</v>
      </c>
      <c r="G17" s="329">
        <v>38</v>
      </c>
      <c r="H17" s="329">
        <v>47</v>
      </c>
      <c r="I17" s="329">
        <v>43</v>
      </c>
      <c r="J17" s="329">
        <v>53</v>
      </c>
      <c r="K17" s="329">
        <v>42</v>
      </c>
      <c r="L17" s="329">
        <v>45</v>
      </c>
      <c r="M17" s="329">
        <v>37</v>
      </c>
      <c r="N17" s="329">
        <v>0</v>
      </c>
      <c r="O17" s="329">
        <v>0</v>
      </c>
      <c r="P17" s="329">
        <v>0</v>
      </c>
      <c r="Q17" s="329">
        <v>0</v>
      </c>
      <c r="R17" s="330">
        <v>373</v>
      </c>
    </row>
    <row r="18" spans="1:18" ht="20.100000000000001" customHeight="1" x14ac:dyDescent="0.25">
      <c r="A18" s="339" t="s">
        <v>607</v>
      </c>
      <c r="B18" s="341" t="s">
        <v>1654</v>
      </c>
      <c r="C18" s="329">
        <v>0</v>
      </c>
      <c r="D18" s="329">
        <v>0</v>
      </c>
      <c r="E18" s="329">
        <v>29</v>
      </c>
      <c r="F18" s="329">
        <v>29</v>
      </c>
      <c r="G18" s="329">
        <v>38</v>
      </c>
      <c r="H18" s="329">
        <v>33</v>
      </c>
      <c r="I18" s="329">
        <v>48</v>
      </c>
      <c r="J18" s="329">
        <v>41</v>
      </c>
      <c r="K18" s="329">
        <v>0</v>
      </c>
      <c r="L18" s="329">
        <v>0</v>
      </c>
      <c r="M18" s="329">
        <v>0</v>
      </c>
      <c r="N18" s="329">
        <v>0</v>
      </c>
      <c r="O18" s="329">
        <v>0</v>
      </c>
      <c r="P18" s="329">
        <v>0</v>
      </c>
      <c r="Q18" s="329">
        <v>0</v>
      </c>
      <c r="R18" s="330">
        <v>218</v>
      </c>
    </row>
    <row r="19" spans="1:18" ht="20.100000000000001" customHeight="1" x14ac:dyDescent="0.25">
      <c r="A19" s="339" t="s">
        <v>609</v>
      </c>
      <c r="B19" s="341" t="s">
        <v>1654</v>
      </c>
      <c r="C19" s="329">
        <v>0</v>
      </c>
      <c r="D19" s="329">
        <v>0</v>
      </c>
      <c r="E19" s="329">
        <v>21</v>
      </c>
      <c r="F19" s="329">
        <v>23</v>
      </c>
      <c r="G19" s="329">
        <v>24</v>
      </c>
      <c r="H19" s="329">
        <v>18</v>
      </c>
      <c r="I19" s="329">
        <v>18</v>
      </c>
      <c r="J19" s="329">
        <v>24</v>
      </c>
      <c r="K19" s="329">
        <v>0</v>
      </c>
      <c r="L19" s="329">
        <v>0</v>
      </c>
      <c r="M19" s="329">
        <v>0</v>
      </c>
      <c r="N19" s="329">
        <v>0</v>
      </c>
      <c r="O19" s="329">
        <v>0</v>
      </c>
      <c r="P19" s="329">
        <v>0</v>
      </c>
      <c r="Q19" s="329">
        <v>0</v>
      </c>
      <c r="R19" s="330">
        <v>128</v>
      </c>
    </row>
    <row r="20" spans="1:18" ht="20.100000000000001" customHeight="1" x14ac:dyDescent="0.25">
      <c r="A20" s="339" t="s">
        <v>610</v>
      </c>
      <c r="B20" s="341" t="s">
        <v>1654</v>
      </c>
      <c r="C20" s="329">
        <v>0</v>
      </c>
      <c r="D20" s="329">
        <v>0</v>
      </c>
      <c r="E20" s="329">
        <v>0</v>
      </c>
      <c r="F20" s="329">
        <v>0</v>
      </c>
      <c r="G20" s="329">
        <v>0</v>
      </c>
      <c r="H20" s="329">
        <v>0</v>
      </c>
      <c r="I20" s="329">
        <v>0</v>
      </c>
      <c r="J20" s="329">
        <v>0</v>
      </c>
      <c r="K20" s="329">
        <v>92</v>
      </c>
      <c r="L20" s="329">
        <v>141</v>
      </c>
      <c r="M20" s="329">
        <v>146</v>
      </c>
      <c r="N20" s="329">
        <v>0</v>
      </c>
      <c r="O20" s="329">
        <v>0</v>
      </c>
      <c r="P20" s="329">
        <v>0</v>
      </c>
      <c r="Q20" s="329">
        <v>0</v>
      </c>
      <c r="R20" s="330">
        <v>379</v>
      </c>
    </row>
    <row r="21" spans="1:18" ht="20.100000000000001" customHeight="1" x14ac:dyDescent="0.25">
      <c r="A21" s="339" t="s">
        <v>3278</v>
      </c>
      <c r="B21" s="341" t="s">
        <v>1654</v>
      </c>
      <c r="C21" s="329">
        <v>16</v>
      </c>
      <c r="D21" s="329">
        <v>0</v>
      </c>
      <c r="E21" s="329">
        <v>0</v>
      </c>
      <c r="F21" s="329">
        <v>0</v>
      </c>
      <c r="G21" s="329">
        <v>0</v>
      </c>
      <c r="H21" s="329">
        <v>0</v>
      </c>
      <c r="I21" s="329">
        <v>0</v>
      </c>
      <c r="J21" s="329">
        <v>0</v>
      </c>
      <c r="K21" s="329">
        <v>0</v>
      </c>
      <c r="L21" s="329">
        <v>0</v>
      </c>
      <c r="M21" s="329">
        <v>0</v>
      </c>
      <c r="N21" s="329">
        <v>299</v>
      </c>
      <c r="O21" s="329">
        <v>325</v>
      </c>
      <c r="P21" s="329">
        <v>344</v>
      </c>
      <c r="Q21" s="329">
        <v>601</v>
      </c>
      <c r="R21" s="330">
        <v>1585</v>
      </c>
    </row>
    <row r="22" spans="1:18" ht="20.100000000000001" customHeight="1" x14ac:dyDescent="0.25">
      <c r="A22" s="339" t="s">
        <v>3284</v>
      </c>
      <c r="B22" s="341" t="s">
        <v>1654</v>
      </c>
      <c r="C22" s="329">
        <v>0</v>
      </c>
      <c r="D22" s="329">
        <v>0</v>
      </c>
      <c r="E22" s="329">
        <v>0</v>
      </c>
      <c r="F22" s="329">
        <v>0</v>
      </c>
      <c r="G22" s="329">
        <v>0</v>
      </c>
      <c r="H22" s="329">
        <v>0</v>
      </c>
      <c r="I22" s="329">
        <v>0</v>
      </c>
      <c r="J22" s="329">
        <v>0</v>
      </c>
      <c r="K22" s="329">
        <v>0</v>
      </c>
      <c r="L22" s="329">
        <v>0</v>
      </c>
      <c r="M22" s="329">
        <v>0</v>
      </c>
      <c r="N22" s="329">
        <v>44</v>
      </c>
      <c r="O22" s="329">
        <v>29</v>
      </c>
      <c r="P22" s="329">
        <v>32</v>
      </c>
      <c r="Q22" s="329">
        <v>41</v>
      </c>
      <c r="R22" s="330">
        <v>146</v>
      </c>
    </row>
    <row r="23" spans="1:18" ht="20.100000000000001" customHeight="1" x14ac:dyDescent="0.25">
      <c r="A23" s="339" t="s">
        <v>1467</v>
      </c>
      <c r="B23" s="341" t="s">
        <v>1654</v>
      </c>
      <c r="C23" s="329">
        <v>0</v>
      </c>
      <c r="D23" s="329">
        <v>0</v>
      </c>
      <c r="E23" s="329">
        <v>37</v>
      </c>
      <c r="F23" s="329">
        <v>34</v>
      </c>
      <c r="G23" s="329">
        <v>35</v>
      </c>
      <c r="H23" s="329">
        <v>42</v>
      </c>
      <c r="I23" s="329">
        <v>47</v>
      </c>
      <c r="J23" s="329">
        <v>43</v>
      </c>
      <c r="K23" s="329">
        <v>0</v>
      </c>
      <c r="L23" s="329">
        <v>0</v>
      </c>
      <c r="M23" s="329">
        <v>0</v>
      </c>
      <c r="N23" s="329">
        <v>0</v>
      </c>
      <c r="O23" s="329">
        <v>0</v>
      </c>
      <c r="P23" s="329">
        <v>0</v>
      </c>
      <c r="Q23" s="329">
        <v>0</v>
      </c>
      <c r="R23" s="330">
        <v>238</v>
      </c>
    </row>
    <row r="24" spans="1:18" ht="20.100000000000001" customHeight="1" x14ac:dyDescent="0.25">
      <c r="A24" s="339" t="s">
        <v>3149</v>
      </c>
      <c r="B24" s="341" t="s">
        <v>1654</v>
      </c>
      <c r="C24" s="329">
        <v>0</v>
      </c>
      <c r="D24" s="329">
        <v>0</v>
      </c>
      <c r="E24" s="329">
        <v>0</v>
      </c>
      <c r="F24" s="329">
        <v>0</v>
      </c>
      <c r="G24" s="329">
        <v>0</v>
      </c>
      <c r="H24" s="329">
        <v>0</v>
      </c>
      <c r="I24" s="329">
        <v>0</v>
      </c>
      <c r="J24" s="329">
        <v>0</v>
      </c>
      <c r="K24" s="329">
        <v>0</v>
      </c>
      <c r="L24" s="329">
        <v>0</v>
      </c>
      <c r="M24" s="329">
        <v>0</v>
      </c>
      <c r="N24" s="329">
        <v>31</v>
      </c>
      <c r="O24" s="329">
        <v>31</v>
      </c>
      <c r="P24" s="329">
        <v>25</v>
      </c>
      <c r="Q24" s="329">
        <v>27</v>
      </c>
      <c r="R24" s="330">
        <v>114</v>
      </c>
    </row>
    <row r="25" spans="1:18" ht="20.100000000000001" customHeight="1" x14ac:dyDescent="0.25">
      <c r="A25" s="339" t="s">
        <v>618</v>
      </c>
      <c r="B25" s="341" t="s">
        <v>1654</v>
      </c>
      <c r="C25" s="329">
        <v>0</v>
      </c>
      <c r="D25" s="329">
        <v>0</v>
      </c>
      <c r="E25" s="329">
        <v>45</v>
      </c>
      <c r="F25" s="329">
        <v>47</v>
      </c>
      <c r="G25" s="329">
        <v>56</v>
      </c>
      <c r="H25" s="329">
        <v>52</v>
      </c>
      <c r="I25" s="329">
        <v>54</v>
      </c>
      <c r="J25" s="329">
        <v>54</v>
      </c>
      <c r="K25" s="329">
        <v>57</v>
      </c>
      <c r="L25" s="329">
        <v>55</v>
      </c>
      <c r="M25" s="329">
        <v>64</v>
      </c>
      <c r="N25" s="329">
        <v>0</v>
      </c>
      <c r="O25" s="329">
        <v>0</v>
      </c>
      <c r="P25" s="329">
        <v>0</v>
      </c>
      <c r="Q25" s="329">
        <v>0</v>
      </c>
      <c r="R25" s="330">
        <v>484</v>
      </c>
    </row>
    <row r="26" spans="1:18" ht="20.100000000000001" customHeight="1" x14ac:dyDescent="0.25">
      <c r="A26" s="339" t="s">
        <v>3283</v>
      </c>
      <c r="B26" s="341" t="s">
        <v>1654</v>
      </c>
      <c r="C26" s="329">
        <v>0</v>
      </c>
      <c r="D26" s="329">
        <v>0</v>
      </c>
      <c r="E26" s="329">
        <v>53</v>
      </c>
      <c r="F26" s="329">
        <v>53</v>
      </c>
      <c r="G26" s="329">
        <v>77</v>
      </c>
      <c r="H26" s="329">
        <v>60</v>
      </c>
      <c r="I26" s="329">
        <v>75</v>
      </c>
      <c r="J26" s="329">
        <v>57</v>
      </c>
      <c r="K26" s="329">
        <v>0</v>
      </c>
      <c r="L26" s="329">
        <v>0</v>
      </c>
      <c r="M26" s="329">
        <v>0</v>
      </c>
      <c r="N26" s="329">
        <v>0</v>
      </c>
      <c r="O26" s="329">
        <v>0</v>
      </c>
      <c r="P26" s="329">
        <v>0</v>
      </c>
      <c r="Q26" s="329">
        <v>0</v>
      </c>
      <c r="R26" s="330">
        <v>375</v>
      </c>
    </row>
    <row r="27" spans="1:18" ht="20.100000000000001" customHeight="1" x14ac:dyDescent="0.25">
      <c r="A27" s="339" t="s">
        <v>3262</v>
      </c>
      <c r="B27" s="341" t="s">
        <v>1654</v>
      </c>
      <c r="C27" s="329">
        <v>0</v>
      </c>
      <c r="D27" s="329">
        <v>0</v>
      </c>
      <c r="E27" s="329">
        <v>44</v>
      </c>
      <c r="F27" s="329">
        <v>50</v>
      </c>
      <c r="G27" s="329">
        <v>41</v>
      </c>
      <c r="H27" s="329">
        <v>41</v>
      </c>
      <c r="I27" s="329">
        <v>52</v>
      </c>
      <c r="J27" s="329">
        <v>59</v>
      </c>
      <c r="K27" s="329">
        <v>15</v>
      </c>
      <c r="L27" s="329">
        <v>0</v>
      </c>
      <c r="M27" s="329">
        <v>0</v>
      </c>
      <c r="N27" s="329">
        <v>0</v>
      </c>
      <c r="O27" s="329">
        <v>0</v>
      </c>
      <c r="P27" s="329">
        <v>0</v>
      </c>
      <c r="Q27" s="329">
        <v>0</v>
      </c>
      <c r="R27" s="330">
        <v>302</v>
      </c>
    </row>
    <row r="28" spans="1:18" ht="20.100000000000001" customHeight="1" x14ac:dyDescent="0.25">
      <c r="A28" s="339" t="s">
        <v>621</v>
      </c>
      <c r="B28" s="341" t="s">
        <v>1654</v>
      </c>
      <c r="C28" s="329">
        <v>0</v>
      </c>
      <c r="D28" s="329">
        <v>0</v>
      </c>
      <c r="E28" s="329">
        <v>43</v>
      </c>
      <c r="F28" s="329">
        <v>36</v>
      </c>
      <c r="G28" s="329">
        <v>41</v>
      </c>
      <c r="H28" s="329">
        <v>34</v>
      </c>
      <c r="I28" s="329">
        <v>38</v>
      </c>
      <c r="J28" s="329">
        <v>46</v>
      </c>
      <c r="K28" s="329">
        <v>0</v>
      </c>
      <c r="L28" s="329">
        <v>0</v>
      </c>
      <c r="M28" s="329">
        <v>0</v>
      </c>
      <c r="N28" s="329">
        <v>0</v>
      </c>
      <c r="O28" s="329">
        <v>0</v>
      </c>
      <c r="P28" s="329">
        <v>0</v>
      </c>
      <c r="Q28" s="329">
        <v>0</v>
      </c>
      <c r="R28" s="330">
        <v>238</v>
      </c>
    </row>
    <row r="29" spans="1:18" ht="20.100000000000001" customHeight="1" x14ac:dyDescent="0.25">
      <c r="A29" s="339" t="s">
        <v>384</v>
      </c>
      <c r="B29" s="341" t="s">
        <v>1654</v>
      </c>
      <c r="C29" s="329">
        <v>4</v>
      </c>
      <c r="D29" s="329">
        <v>0</v>
      </c>
      <c r="E29" s="329">
        <v>0</v>
      </c>
      <c r="F29" s="329">
        <v>0</v>
      </c>
      <c r="G29" s="329">
        <v>0</v>
      </c>
      <c r="H29" s="329">
        <v>0</v>
      </c>
      <c r="I29" s="329">
        <v>0</v>
      </c>
      <c r="J29" s="329">
        <v>0</v>
      </c>
      <c r="K29" s="329">
        <v>0</v>
      </c>
      <c r="L29" s="329">
        <v>0</v>
      </c>
      <c r="M29" s="329">
        <v>0</v>
      </c>
      <c r="N29" s="329">
        <v>195</v>
      </c>
      <c r="O29" s="329">
        <v>191</v>
      </c>
      <c r="P29" s="329">
        <v>208</v>
      </c>
      <c r="Q29" s="329">
        <v>213</v>
      </c>
      <c r="R29" s="330">
        <v>811</v>
      </c>
    </row>
    <row r="30" spans="1:18" ht="20.100000000000001" customHeight="1" x14ac:dyDescent="0.25">
      <c r="A30" s="365" t="s">
        <v>385</v>
      </c>
      <c r="B30" s="341" t="s">
        <v>3635</v>
      </c>
      <c r="C30" s="331">
        <v>0</v>
      </c>
      <c r="D30" s="329">
        <v>0</v>
      </c>
      <c r="E30" s="329">
        <v>48</v>
      </c>
      <c r="F30" s="329">
        <v>49</v>
      </c>
      <c r="G30" s="329">
        <v>37</v>
      </c>
      <c r="H30" s="329">
        <v>36</v>
      </c>
      <c r="I30" s="329">
        <v>63</v>
      </c>
      <c r="J30" s="329">
        <v>48</v>
      </c>
      <c r="K30" s="329">
        <v>54</v>
      </c>
      <c r="L30" s="329">
        <v>59</v>
      </c>
      <c r="M30" s="329">
        <v>65</v>
      </c>
      <c r="N30" s="329">
        <v>0</v>
      </c>
      <c r="O30" s="329">
        <v>0</v>
      </c>
      <c r="P30" s="329">
        <v>0</v>
      </c>
      <c r="Q30" s="329">
        <v>0</v>
      </c>
      <c r="R30" s="330">
        <v>459</v>
      </c>
    </row>
    <row r="31" spans="1:18" ht="20.100000000000001" customHeight="1" x14ac:dyDescent="0.25">
      <c r="A31" s="335" t="s">
        <v>3035</v>
      </c>
      <c r="B31" s="343" t="s">
        <v>3050</v>
      </c>
      <c r="C31" s="309">
        <v>24</v>
      </c>
      <c r="D31" s="309">
        <v>0</v>
      </c>
      <c r="E31" s="309">
        <v>803</v>
      </c>
      <c r="F31" s="309">
        <v>885</v>
      </c>
      <c r="G31" s="309">
        <v>853</v>
      </c>
      <c r="H31" s="309">
        <v>858</v>
      </c>
      <c r="I31" s="309">
        <v>907</v>
      </c>
      <c r="J31" s="309">
        <v>841</v>
      </c>
      <c r="K31" s="309">
        <v>864</v>
      </c>
      <c r="L31" s="309">
        <v>881</v>
      </c>
      <c r="M31" s="309">
        <v>915</v>
      </c>
      <c r="N31" s="309">
        <v>892</v>
      </c>
      <c r="O31" s="309">
        <v>914</v>
      </c>
      <c r="P31" s="309">
        <v>930</v>
      </c>
      <c r="Q31" s="309">
        <v>1233</v>
      </c>
      <c r="R31" s="309">
        <v>11800</v>
      </c>
    </row>
    <row r="32" spans="1:18" ht="20.100000000000001" customHeight="1" x14ac:dyDescent="0.2">
      <c r="A32" s="372"/>
      <c r="B32" s="372"/>
      <c r="C32" s="372"/>
      <c r="D32" s="372"/>
      <c r="E32" s="372"/>
      <c r="F32" s="372"/>
      <c r="G32" s="372"/>
      <c r="H32" s="372"/>
      <c r="I32" s="372"/>
      <c r="J32" s="372"/>
      <c r="K32" s="372"/>
      <c r="L32" s="372"/>
      <c r="M32" s="372"/>
      <c r="N32" s="372"/>
      <c r="O32" s="372"/>
      <c r="P32" s="372"/>
      <c r="Q32" s="372"/>
      <c r="R32" s="373"/>
    </row>
    <row r="33" spans="1:18" ht="20.100000000000001" customHeight="1" x14ac:dyDescent="0.2">
      <c r="A33" s="372"/>
      <c r="B33" s="372"/>
      <c r="C33" s="372"/>
      <c r="D33" s="372"/>
      <c r="E33" s="372"/>
      <c r="F33" s="372"/>
      <c r="G33" s="372"/>
      <c r="H33" s="372"/>
      <c r="I33" s="372"/>
      <c r="J33" s="372"/>
      <c r="K33" s="372"/>
      <c r="L33" s="372"/>
      <c r="M33" s="372"/>
      <c r="N33" s="372"/>
      <c r="O33" s="372"/>
      <c r="P33" s="372"/>
      <c r="Q33" s="372"/>
      <c r="R33" s="373"/>
    </row>
    <row r="34" spans="1:18" ht="20.100000000000001" customHeight="1" x14ac:dyDescent="0.2">
      <c r="A34" s="372"/>
      <c r="B34" s="372"/>
      <c r="C34" s="372"/>
      <c r="D34" s="372"/>
      <c r="E34" s="372"/>
      <c r="F34" s="372"/>
      <c r="G34" s="372"/>
      <c r="H34" s="372"/>
      <c r="I34" s="372"/>
      <c r="J34" s="372"/>
      <c r="K34" s="372"/>
      <c r="L34" s="372"/>
      <c r="M34" s="372"/>
      <c r="N34" s="372"/>
      <c r="O34" s="372"/>
      <c r="P34" s="372"/>
      <c r="Q34" s="372"/>
      <c r="R34" s="373"/>
    </row>
    <row r="35" spans="1:18" ht="20.100000000000001" customHeight="1" x14ac:dyDescent="0.2">
      <c r="A35" s="372"/>
      <c r="B35" s="372"/>
      <c r="C35" s="372"/>
      <c r="D35" s="372"/>
      <c r="E35" s="372"/>
      <c r="F35" s="372"/>
      <c r="G35" s="372"/>
      <c r="H35" s="372"/>
      <c r="I35" s="372"/>
      <c r="J35" s="372"/>
      <c r="K35" s="372"/>
      <c r="L35" s="372"/>
      <c r="M35" s="372"/>
      <c r="N35" s="372"/>
      <c r="O35" s="372"/>
      <c r="P35" s="372"/>
      <c r="Q35" s="372"/>
      <c r="R35" s="373"/>
    </row>
    <row r="36" spans="1:18" ht="20.100000000000001" customHeight="1" x14ac:dyDescent="0.2">
      <c r="A36" s="372"/>
      <c r="B36" s="372"/>
      <c r="C36" s="372"/>
      <c r="D36" s="372"/>
      <c r="E36" s="372"/>
      <c r="F36" s="372"/>
      <c r="G36" s="372"/>
      <c r="H36" s="372"/>
      <c r="I36" s="372"/>
      <c r="J36" s="372"/>
      <c r="K36" s="372"/>
      <c r="L36" s="372"/>
      <c r="M36" s="372"/>
      <c r="N36" s="372"/>
      <c r="O36" s="372"/>
      <c r="P36" s="372"/>
      <c r="Q36" s="372"/>
      <c r="R36" s="373"/>
    </row>
    <row r="37" spans="1:18" ht="20.100000000000001" customHeight="1" x14ac:dyDescent="0.2">
      <c r="A37" s="372"/>
      <c r="B37" s="372"/>
      <c r="C37" s="372"/>
      <c r="D37" s="372"/>
      <c r="E37" s="372"/>
      <c r="F37" s="372"/>
      <c r="G37" s="372"/>
      <c r="H37" s="372"/>
      <c r="I37" s="372"/>
      <c r="J37" s="372"/>
      <c r="K37" s="372"/>
      <c r="L37" s="372"/>
      <c r="M37" s="372"/>
      <c r="N37" s="372"/>
      <c r="O37" s="372"/>
      <c r="P37" s="372"/>
      <c r="Q37" s="372"/>
      <c r="R37" s="373"/>
    </row>
    <row r="38" spans="1:18" ht="20.100000000000001" customHeight="1" x14ac:dyDescent="0.2">
      <c r="A38" s="372"/>
      <c r="B38" s="372"/>
      <c r="C38" s="372"/>
      <c r="D38" s="372"/>
      <c r="E38" s="372"/>
      <c r="F38" s="372"/>
      <c r="G38" s="372"/>
      <c r="H38" s="372"/>
      <c r="I38" s="372"/>
      <c r="J38" s="372"/>
      <c r="K38" s="372"/>
      <c r="L38" s="372"/>
      <c r="M38" s="372"/>
      <c r="N38" s="372"/>
      <c r="O38" s="372"/>
      <c r="P38" s="372"/>
      <c r="Q38" s="372"/>
      <c r="R38" s="373"/>
    </row>
    <row r="39" spans="1:18" ht="20.100000000000001" customHeight="1" x14ac:dyDescent="0.2">
      <c r="A39" s="372"/>
      <c r="B39" s="372"/>
      <c r="C39" s="372"/>
      <c r="D39" s="372"/>
      <c r="E39" s="372"/>
      <c r="F39" s="372"/>
      <c r="G39" s="372"/>
      <c r="H39" s="372"/>
      <c r="I39" s="372"/>
      <c r="J39" s="372"/>
      <c r="K39" s="372"/>
      <c r="L39" s="372"/>
      <c r="M39" s="372"/>
      <c r="N39" s="372"/>
      <c r="O39" s="372"/>
      <c r="P39" s="372"/>
      <c r="Q39" s="372"/>
      <c r="R39" s="373"/>
    </row>
    <row r="40" spans="1:18" ht="20.100000000000001" customHeight="1" x14ac:dyDescent="0.2">
      <c r="A40" s="372"/>
      <c r="B40" s="372"/>
      <c r="C40" s="372"/>
      <c r="D40" s="372"/>
      <c r="E40" s="372"/>
      <c r="F40" s="372"/>
      <c r="G40" s="372"/>
      <c r="H40" s="372"/>
      <c r="I40" s="372"/>
      <c r="J40" s="372"/>
      <c r="K40" s="372"/>
      <c r="L40" s="372"/>
      <c r="M40" s="372"/>
      <c r="N40" s="372"/>
      <c r="O40" s="372"/>
      <c r="P40" s="372"/>
      <c r="Q40" s="372"/>
      <c r="R40" s="373"/>
    </row>
    <row r="41" spans="1:18" ht="20.100000000000001" customHeight="1" x14ac:dyDescent="0.2">
      <c r="A41" s="372"/>
      <c r="B41" s="372"/>
      <c r="C41" s="372"/>
      <c r="D41" s="372"/>
      <c r="E41" s="372"/>
      <c r="F41" s="372"/>
      <c r="G41" s="372"/>
      <c r="H41" s="372"/>
      <c r="I41" s="372"/>
      <c r="J41" s="372"/>
      <c r="K41" s="372"/>
      <c r="L41" s="372"/>
      <c r="M41" s="372"/>
      <c r="N41" s="372"/>
      <c r="O41" s="372"/>
      <c r="P41" s="372"/>
      <c r="Q41" s="372"/>
      <c r="R41" s="373"/>
    </row>
    <row r="42" spans="1:18" ht="20.100000000000001" customHeight="1" x14ac:dyDescent="0.2">
      <c r="A42" s="372"/>
      <c r="B42" s="372"/>
      <c r="C42" s="372"/>
      <c r="D42" s="372"/>
      <c r="E42" s="372"/>
      <c r="F42" s="372"/>
      <c r="G42" s="372"/>
      <c r="H42" s="372"/>
      <c r="I42" s="372"/>
      <c r="J42" s="372"/>
      <c r="K42" s="372"/>
      <c r="L42" s="372"/>
      <c r="M42" s="372"/>
      <c r="N42" s="372"/>
      <c r="O42" s="372"/>
      <c r="P42" s="372"/>
      <c r="Q42" s="372"/>
      <c r="R42" s="373"/>
    </row>
    <row r="43" spans="1:18" ht="20.100000000000001" customHeight="1" x14ac:dyDescent="0.2">
      <c r="A43" s="372"/>
      <c r="B43" s="372"/>
      <c r="C43" s="372"/>
      <c r="D43" s="372"/>
      <c r="E43" s="372"/>
      <c r="F43" s="372"/>
      <c r="G43" s="372"/>
      <c r="H43" s="372"/>
      <c r="I43" s="372"/>
      <c r="J43" s="372"/>
      <c r="K43" s="372"/>
      <c r="L43" s="372"/>
      <c r="M43" s="372"/>
      <c r="N43" s="372"/>
      <c r="O43" s="372"/>
      <c r="P43" s="372"/>
      <c r="Q43" s="372"/>
      <c r="R43" s="373"/>
    </row>
    <row r="44" spans="1:18" ht="20.100000000000001" customHeight="1" x14ac:dyDescent="0.2">
      <c r="A44" s="372"/>
      <c r="B44" s="372"/>
      <c r="C44" s="372"/>
      <c r="D44" s="372"/>
      <c r="E44" s="372"/>
      <c r="F44" s="372"/>
      <c r="G44" s="372"/>
      <c r="H44" s="372"/>
      <c r="I44" s="372"/>
      <c r="J44" s="372"/>
      <c r="K44" s="372"/>
      <c r="L44" s="372"/>
      <c r="M44" s="372"/>
      <c r="N44" s="372"/>
      <c r="O44" s="372"/>
      <c r="P44" s="372"/>
      <c r="Q44" s="372"/>
      <c r="R44" s="373"/>
    </row>
    <row r="45" spans="1:18" ht="20.100000000000001" customHeight="1" x14ac:dyDescent="0.2">
      <c r="A45" s="372"/>
      <c r="B45" s="372"/>
      <c r="C45" s="372"/>
      <c r="D45" s="372"/>
      <c r="E45" s="372"/>
      <c r="F45" s="372"/>
      <c r="G45" s="372"/>
      <c r="H45" s="372"/>
      <c r="I45" s="372"/>
      <c r="J45" s="372"/>
      <c r="K45" s="372"/>
      <c r="L45" s="372"/>
      <c r="M45" s="372"/>
      <c r="N45" s="372"/>
      <c r="O45" s="372"/>
      <c r="P45" s="372"/>
      <c r="Q45" s="372"/>
      <c r="R45" s="373"/>
    </row>
    <row r="46" spans="1:18" ht="20.100000000000001" customHeight="1" x14ac:dyDescent="0.2">
      <c r="A46" s="372"/>
      <c r="B46" s="372"/>
      <c r="C46" s="372"/>
      <c r="D46" s="372"/>
      <c r="E46" s="372"/>
      <c r="F46" s="372"/>
      <c r="G46" s="372"/>
      <c r="H46" s="372"/>
      <c r="I46" s="372"/>
      <c r="J46" s="372"/>
      <c r="K46" s="372"/>
      <c r="L46" s="372"/>
      <c r="M46" s="372"/>
      <c r="N46" s="372"/>
      <c r="O46" s="372"/>
      <c r="P46" s="372"/>
      <c r="Q46" s="372"/>
      <c r="R46" s="373"/>
    </row>
    <row r="47" spans="1:18" ht="20.100000000000001" customHeight="1" x14ac:dyDescent="0.2">
      <c r="A47" s="372"/>
      <c r="B47" s="372"/>
      <c r="C47" s="372"/>
      <c r="D47" s="372"/>
      <c r="E47" s="372"/>
      <c r="F47" s="372"/>
      <c r="G47" s="372"/>
      <c r="H47" s="372"/>
      <c r="I47" s="372"/>
      <c r="J47" s="372"/>
      <c r="K47" s="372"/>
      <c r="L47" s="372"/>
      <c r="M47" s="372"/>
      <c r="N47" s="372"/>
      <c r="O47" s="372"/>
      <c r="P47" s="372"/>
      <c r="Q47" s="372"/>
      <c r="R47" s="373"/>
    </row>
    <row r="48" spans="1:18" ht="20.100000000000001" customHeight="1" x14ac:dyDescent="0.2">
      <c r="A48" s="372"/>
      <c r="B48" s="372"/>
      <c r="C48" s="372"/>
      <c r="D48" s="372"/>
      <c r="E48" s="372"/>
      <c r="F48" s="372"/>
      <c r="G48" s="372"/>
      <c r="H48" s="372"/>
      <c r="I48" s="372"/>
      <c r="J48" s="372"/>
      <c r="K48" s="372"/>
      <c r="L48" s="372"/>
      <c r="M48" s="372"/>
      <c r="N48" s="372"/>
      <c r="O48" s="372"/>
      <c r="P48" s="372"/>
      <c r="Q48" s="372"/>
      <c r="R48" s="373"/>
    </row>
    <row r="49" spans="1:18" ht="20.100000000000001" customHeight="1" x14ac:dyDescent="0.2">
      <c r="A49" s="372"/>
      <c r="B49" s="372"/>
      <c r="C49" s="372"/>
      <c r="D49" s="372"/>
      <c r="E49" s="372"/>
      <c r="F49" s="372"/>
      <c r="G49" s="372"/>
      <c r="H49" s="372"/>
      <c r="I49" s="372"/>
      <c r="J49" s="372"/>
      <c r="K49" s="372"/>
      <c r="L49" s="372"/>
      <c r="M49" s="372"/>
      <c r="N49" s="372"/>
      <c r="O49" s="372"/>
      <c r="P49" s="372"/>
      <c r="Q49" s="372"/>
      <c r="R49" s="373"/>
    </row>
    <row r="50" spans="1:18" ht="20.100000000000001" customHeight="1" x14ac:dyDescent="0.2">
      <c r="A50" s="372"/>
      <c r="B50" s="372"/>
      <c r="C50" s="372"/>
      <c r="D50" s="372"/>
      <c r="E50" s="372"/>
      <c r="F50" s="372"/>
      <c r="G50" s="372"/>
      <c r="H50" s="372"/>
      <c r="I50" s="372"/>
      <c r="J50" s="372"/>
      <c r="K50" s="372"/>
      <c r="L50" s="372"/>
      <c r="M50" s="372"/>
      <c r="N50" s="372"/>
      <c r="O50" s="372"/>
      <c r="P50" s="372"/>
      <c r="Q50" s="372"/>
      <c r="R50" s="373"/>
    </row>
    <row r="51" spans="1:18" ht="20.100000000000001" customHeight="1" x14ac:dyDescent="0.2">
      <c r="A51" s="372"/>
      <c r="B51" s="372"/>
      <c r="C51" s="372"/>
      <c r="D51" s="372"/>
      <c r="E51" s="372"/>
      <c r="F51" s="372"/>
      <c r="G51" s="372"/>
      <c r="H51" s="372"/>
      <c r="I51" s="372"/>
      <c r="J51" s="372"/>
      <c r="K51" s="372"/>
      <c r="L51" s="372"/>
      <c r="M51" s="372"/>
      <c r="N51" s="372"/>
      <c r="O51" s="372"/>
      <c r="P51" s="372"/>
      <c r="Q51" s="372"/>
      <c r="R51" s="373"/>
    </row>
    <row r="52" spans="1:18" ht="20.100000000000001" customHeight="1" x14ac:dyDescent="0.2">
      <c r="A52" s="372"/>
      <c r="B52" s="372"/>
      <c r="C52" s="372"/>
      <c r="D52" s="372"/>
      <c r="E52" s="372"/>
      <c r="F52" s="372"/>
      <c r="G52" s="372"/>
      <c r="H52" s="372"/>
      <c r="I52" s="372"/>
      <c r="J52" s="372"/>
      <c r="K52" s="372"/>
      <c r="L52" s="372"/>
      <c r="M52" s="372"/>
      <c r="N52" s="372"/>
      <c r="O52" s="372"/>
      <c r="P52" s="372"/>
      <c r="Q52" s="372"/>
      <c r="R52" s="373"/>
    </row>
    <row r="53" spans="1:18" ht="20.100000000000001" customHeight="1" x14ac:dyDescent="0.2">
      <c r="A53" s="372"/>
      <c r="B53" s="372"/>
      <c r="C53" s="372"/>
      <c r="D53" s="372"/>
      <c r="E53" s="372"/>
      <c r="F53" s="372"/>
      <c r="G53" s="372"/>
      <c r="H53" s="372"/>
      <c r="I53" s="372"/>
      <c r="J53" s="372"/>
      <c r="K53" s="372"/>
      <c r="L53" s="372"/>
      <c r="M53" s="372"/>
      <c r="N53" s="372"/>
      <c r="O53" s="372"/>
      <c r="P53" s="372"/>
      <c r="Q53" s="372"/>
      <c r="R53" s="373"/>
    </row>
    <row r="54" spans="1:18" ht="20.100000000000001" customHeight="1" x14ac:dyDescent="0.2">
      <c r="A54" s="372"/>
      <c r="B54" s="372"/>
      <c r="C54" s="372"/>
      <c r="D54" s="372"/>
      <c r="E54" s="372"/>
      <c r="F54" s="372"/>
      <c r="G54" s="372"/>
      <c r="H54" s="372"/>
      <c r="I54" s="372"/>
      <c r="J54" s="372"/>
      <c r="K54" s="372"/>
      <c r="L54" s="372"/>
      <c r="M54" s="372"/>
      <c r="N54" s="372"/>
      <c r="O54" s="372"/>
      <c r="P54" s="372"/>
      <c r="Q54" s="372"/>
      <c r="R54" s="373"/>
    </row>
    <row r="55" spans="1:18" ht="20.100000000000001" customHeight="1" x14ac:dyDescent="0.2">
      <c r="A55" s="372"/>
      <c r="B55" s="372"/>
      <c r="C55" s="372"/>
      <c r="D55" s="372"/>
      <c r="E55" s="372"/>
      <c r="F55" s="372"/>
      <c r="G55" s="372"/>
      <c r="H55" s="372"/>
      <c r="I55" s="372"/>
      <c r="J55" s="372"/>
      <c r="K55" s="372"/>
      <c r="L55" s="372"/>
      <c r="M55" s="372"/>
      <c r="N55" s="372"/>
      <c r="O55" s="372"/>
      <c r="P55" s="372"/>
      <c r="Q55" s="372"/>
      <c r="R55" s="373"/>
    </row>
    <row r="56" spans="1:18" ht="20.100000000000001" customHeight="1" x14ac:dyDescent="0.2">
      <c r="A56" s="372"/>
      <c r="B56" s="372"/>
      <c r="C56" s="372"/>
      <c r="D56" s="372"/>
      <c r="E56" s="372"/>
      <c r="F56" s="372"/>
      <c r="G56" s="372"/>
      <c r="H56" s="372"/>
      <c r="I56" s="372"/>
      <c r="J56" s="372"/>
      <c r="K56" s="372"/>
      <c r="L56" s="372"/>
      <c r="M56" s="372"/>
      <c r="N56" s="372"/>
      <c r="O56" s="372"/>
      <c r="P56" s="372"/>
      <c r="Q56" s="372"/>
      <c r="R56" s="373"/>
    </row>
    <row r="57" spans="1:18" ht="20.100000000000001" customHeight="1" x14ac:dyDescent="0.2">
      <c r="A57" s="372"/>
      <c r="B57" s="372"/>
      <c r="C57" s="372"/>
      <c r="D57" s="372"/>
      <c r="E57" s="372"/>
      <c r="F57" s="372"/>
      <c r="G57" s="372"/>
      <c r="H57" s="372"/>
      <c r="I57" s="372"/>
      <c r="J57" s="372"/>
      <c r="K57" s="372"/>
      <c r="L57" s="372"/>
      <c r="M57" s="372"/>
      <c r="N57" s="372"/>
      <c r="O57" s="372"/>
      <c r="P57" s="372"/>
      <c r="Q57" s="372"/>
      <c r="R57" s="373"/>
    </row>
    <row r="58" spans="1:18" ht="20.100000000000001" customHeight="1" x14ac:dyDescent="0.2">
      <c r="A58" s="372"/>
      <c r="B58" s="372"/>
      <c r="C58" s="372"/>
      <c r="D58" s="372"/>
      <c r="E58" s="372"/>
      <c r="F58" s="372"/>
      <c r="G58" s="372"/>
      <c r="H58" s="372"/>
      <c r="I58" s="372"/>
      <c r="J58" s="372"/>
      <c r="K58" s="372"/>
      <c r="L58" s="372"/>
      <c r="M58" s="372"/>
      <c r="N58" s="372"/>
      <c r="O58" s="372"/>
      <c r="P58" s="372"/>
      <c r="Q58" s="372"/>
      <c r="R58" s="373"/>
    </row>
    <row r="59" spans="1:18" ht="20.100000000000001" customHeight="1" x14ac:dyDescent="0.2">
      <c r="A59" s="372"/>
      <c r="B59" s="372"/>
      <c r="C59" s="372"/>
      <c r="D59" s="372"/>
      <c r="E59" s="372"/>
      <c r="F59" s="372"/>
      <c r="G59" s="372"/>
      <c r="H59" s="372"/>
      <c r="I59" s="372"/>
      <c r="J59" s="372"/>
      <c r="K59" s="372"/>
      <c r="L59" s="372"/>
      <c r="M59" s="372"/>
      <c r="N59" s="372"/>
      <c r="O59" s="372"/>
      <c r="P59" s="372"/>
      <c r="Q59" s="372"/>
      <c r="R59" s="373"/>
    </row>
    <row r="60" spans="1:18" ht="20.100000000000001" customHeight="1" x14ac:dyDescent="0.2">
      <c r="A60" s="372"/>
      <c r="B60" s="372"/>
      <c r="C60" s="372"/>
      <c r="D60" s="372"/>
      <c r="E60" s="372"/>
      <c r="F60" s="372"/>
      <c r="G60" s="372"/>
      <c r="H60" s="372"/>
      <c r="I60" s="372"/>
      <c r="J60" s="372"/>
      <c r="K60" s="372"/>
      <c r="L60" s="372"/>
      <c r="M60" s="372"/>
      <c r="N60" s="372"/>
      <c r="O60" s="372"/>
      <c r="P60" s="372"/>
      <c r="Q60" s="372"/>
      <c r="R60" s="373"/>
    </row>
    <row r="61" spans="1:18" ht="20.100000000000001" customHeight="1" x14ac:dyDescent="0.2">
      <c r="A61" s="372"/>
      <c r="B61" s="372"/>
      <c r="C61" s="372"/>
      <c r="D61" s="372"/>
      <c r="E61" s="372"/>
      <c r="F61" s="372"/>
      <c r="G61" s="372"/>
      <c r="H61" s="372"/>
      <c r="I61" s="372"/>
      <c r="J61" s="372"/>
      <c r="K61" s="372"/>
      <c r="L61" s="372"/>
      <c r="M61" s="372"/>
      <c r="N61" s="372"/>
      <c r="O61" s="372"/>
      <c r="P61" s="372"/>
      <c r="Q61" s="372"/>
      <c r="R61" s="373"/>
    </row>
    <row r="62" spans="1:18" ht="20.100000000000001" customHeight="1" x14ac:dyDescent="0.2">
      <c r="A62" s="372"/>
      <c r="B62" s="372"/>
      <c r="C62" s="372"/>
      <c r="D62" s="372"/>
      <c r="E62" s="372"/>
      <c r="F62" s="372"/>
      <c r="G62" s="372"/>
      <c r="H62" s="372"/>
      <c r="I62" s="372"/>
      <c r="J62" s="372"/>
      <c r="K62" s="372"/>
      <c r="L62" s="372"/>
      <c r="M62" s="372"/>
      <c r="N62" s="372"/>
      <c r="O62" s="372"/>
      <c r="P62" s="372"/>
      <c r="Q62" s="372"/>
      <c r="R62" s="373"/>
    </row>
    <row r="63" spans="1:18" ht="20.100000000000001" customHeight="1" x14ac:dyDescent="0.2">
      <c r="A63" s="372"/>
      <c r="B63" s="372"/>
      <c r="C63" s="372"/>
      <c r="D63" s="372"/>
      <c r="E63" s="372"/>
      <c r="F63" s="372"/>
      <c r="G63" s="372"/>
      <c r="H63" s="372"/>
      <c r="I63" s="372"/>
      <c r="J63" s="372"/>
      <c r="K63" s="372"/>
      <c r="L63" s="372"/>
      <c r="M63" s="372"/>
      <c r="N63" s="372"/>
      <c r="O63" s="372"/>
      <c r="P63" s="372"/>
      <c r="Q63" s="372"/>
      <c r="R63" s="373"/>
    </row>
    <row r="64" spans="1:18" ht="20.100000000000001" customHeight="1" x14ac:dyDescent="0.2">
      <c r="A64" s="372"/>
      <c r="B64" s="372"/>
      <c r="C64" s="372"/>
      <c r="D64" s="372"/>
      <c r="E64" s="372"/>
      <c r="F64" s="372"/>
      <c r="G64" s="372"/>
      <c r="H64" s="372"/>
      <c r="I64" s="372"/>
      <c r="J64" s="372"/>
      <c r="K64" s="372"/>
      <c r="L64" s="372"/>
      <c r="M64" s="372"/>
      <c r="N64" s="372"/>
      <c r="O64" s="372"/>
      <c r="P64" s="372"/>
      <c r="Q64" s="372"/>
      <c r="R64" s="373"/>
    </row>
    <row r="65" spans="1:18" ht="20.100000000000001" customHeight="1" x14ac:dyDescent="0.2">
      <c r="A65" s="372"/>
      <c r="B65" s="372"/>
      <c r="C65" s="372"/>
      <c r="D65" s="372"/>
      <c r="E65" s="372"/>
      <c r="F65" s="372"/>
      <c r="G65" s="372"/>
      <c r="H65" s="372"/>
      <c r="I65" s="372"/>
      <c r="J65" s="372"/>
      <c r="K65" s="372"/>
      <c r="L65" s="372"/>
      <c r="M65" s="372"/>
      <c r="N65" s="372"/>
      <c r="O65" s="372"/>
      <c r="P65" s="372"/>
      <c r="Q65" s="372"/>
      <c r="R65" s="373"/>
    </row>
    <row r="66" spans="1:18" ht="20.100000000000001" customHeight="1" x14ac:dyDescent="0.2">
      <c r="A66" s="372"/>
      <c r="B66" s="372"/>
      <c r="C66" s="372"/>
      <c r="D66" s="372"/>
      <c r="E66" s="372"/>
      <c r="F66" s="372"/>
      <c r="G66" s="372"/>
      <c r="H66" s="372"/>
      <c r="I66" s="372"/>
      <c r="J66" s="372"/>
      <c r="K66" s="372"/>
      <c r="L66" s="372"/>
      <c r="M66" s="372"/>
      <c r="N66" s="372"/>
      <c r="O66" s="372"/>
      <c r="P66" s="372"/>
      <c r="Q66" s="372"/>
      <c r="R66" s="373"/>
    </row>
    <row r="67" spans="1:18" ht="20.100000000000001" customHeight="1" x14ac:dyDescent="0.2">
      <c r="A67" s="372"/>
      <c r="B67" s="372"/>
      <c r="C67" s="372"/>
      <c r="D67" s="372"/>
      <c r="E67" s="372"/>
      <c r="F67" s="372"/>
      <c r="G67" s="372"/>
      <c r="H67" s="372"/>
      <c r="I67" s="372"/>
      <c r="J67" s="372"/>
      <c r="K67" s="372"/>
      <c r="L67" s="372"/>
      <c r="M67" s="372"/>
      <c r="N67" s="372"/>
      <c r="O67" s="372"/>
      <c r="P67" s="372"/>
      <c r="Q67" s="372"/>
      <c r="R67" s="373"/>
    </row>
    <row r="68" spans="1:18" ht="20.100000000000001" customHeight="1" x14ac:dyDescent="0.2">
      <c r="A68" s="372"/>
      <c r="B68" s="372"/>
      <c r="C68" s="372"/>
      <c r="D68" s="372"/>
      <c r="E68" s="372"/>
      <c r="F68" s="372"/>
      <c r="G68" s="372"/>
      <c r="H68" s="372"/>
      <c r="I68" s="372"/>
      <c r="J68" s="372"/>
      <c r="K68" s="372"/>
      <c r="L68" s="372"/>
      <c r="M68" s="372"/>
      <c r="N68" s="372"/>
      <c r="O68" s="372"/>
      <c r="P68" s="372"/>
      <c r="Q68" s="372"/>
      <c r="R68" s="373"/>
    </row>
    <row r="69" spans="1:18" ht="20.100000000000001" customHeight="1" x14ac:dyDescent="0.2">
      <c r="A69" s="372"/>
      <c r="B69" s="372"/>
      <c r="C69" s="372"/>
      <c r="D69" s="372"/>
      <c r="E69" s="372"/>
      <c r="F69" s="372"/>
      <c r="G69" s="372"/>
      <c r="H69" s="372"/>
      <c r="I69" s="372"/>
      <c r="J69" s="372"/>
      <c r="K69" s="372"/>
      <c r="L69" s="372"/>
      <c r="M69" s="372"/>
      <c r="N69" s="372"/>
      <c r="O69" s="372"/>
      <c r="P69" s="372"/>
      <c r="Q69" s="372"/>
      <c r="R69" s="373"/>
    </row>
    <row r="70" spans="1:18" ht="20.100000000000001" customHeight="1" x14ac:dyDescent="0.2">
      <c r="A70" s="372"/>
      <c r="B70" s="372"/>
      <c r="C70" s="372"/>
      <c r="D70" s="372"/>
      <c r="E70" s="372"/>
      <c r="F70" s="372"/>
      <c r="G70" s="372"/>
      <c r="H70" s="372"/>
      <c r="I70" s="372"/>
      <c r="J70" s="372"/>
      <c r="K70" s="372"/>
      <c r="L70" s="372"/>
      <c r="M70" s="372"/>
      <c r="N70" s="372"/>
      <c r="O70" s="372"/>
      <c r="P70" s="372"/>
      <c r="Q70" s="372"/>
      <c r="R70" s="373"/>
    </row>
    <row r="71" spans="1:18" ht="20.100000000000001" customHeight="1" x14ac:dyDescent="0.2">
      <c r="A71" s="372"/>
      <c r="B71" s="372"/>
      <c r="C71" s="372"/>
      <c r="D71" s="372"/>
      <c r="E71" s="372"/>
      <c r="F71" s="372"/>
      <c r="G71" s="372"/>
      <c r="H71" s="372"/>
      <c r="I71" s="372"/>
      <c r="J71" s="372"/>
      <c r="K71" s="372"/>
      <c r="L71" s="372"/>
      <c r="M71" s="372"/>
      <c r="N71" s="372"/>
      <c r="O71" s="372"/>
      <c r="P71" s="372"/>
      <c r="Q71" s="372"/>
      <c r="R71" s="373"/>
    </row>
    <row r="72" spans="1:18" ht="20.100000000000001" customHeight="1" x14ac:dyDescent="0.2">
      <c r="A72" s="372"/>
      <c r="B72" s="372"/>
      <c r="C72" s="372"/>
      <c r="D72" s="372"/>
      <c r="E72" s="372"/>
      <c r="F72" s="372"/>
      <c r="G72" s="372"/>
      <c r="H72" s="372"/>
      <c r="I72" s="372"/>
      <c r="J72" s="372"/>
      <c r="K72" s="372"/>
      <c r="L72" s="372"/>
      <c r="M72" s="372"/>
      <c r="N72" s="372"/>
      <c r="O72" s="372"/>
      <c r="P72" s="372"/>
      <c r="Q72" s="372"/>
      <c r="R72" s="373"/>
    </row>
    <row r="73" spans="1:18" ht="20.100000000000001" customHeight="1" x14ac:dyDescent="0.2">
      <c r="A73" s="372"/>
      <c r="B73" s="372"/>
      <c r="C73" s="372"/>
      <c r="D73" s="372"/>
      <c r="E73" s="372"/>
      <c r="F73" s="372"/>
      <c r="G73" s="372"/>
      <c r="H73" s="372"/>
      <c r="I73" s="372"/>
      <c r="J73" s="372"/>
      <c r="K73" s="372"/>
      <c r="L73" s="372"/>
      <c r="M73" s="372"/>
      <c r="N73" s="372"/>
      <c r="O73" s="372"/>
      <c r="P73" s="372"/>
      <c r="Q73" s="372"/>
      <c r="R73" s="373"/>
    </row>
    <row r="74" spans="1:18" ht="20.100000000000001" customHeight="1" x14ac:dyDescent="0.2">
      <c r="A74" s="372"/>
      <c r="B74" s="372"/>
      <c r="C74" s="372"/>
      <c r="D74" s="372"/>
      <c r="E74" s="372"/>
      <c r="F74" s="372"/>
      <c r="G74" s="372"/>
      <c r="H74" s="372"/>
      <c r="I74" s="372"/>
      <c r="J74" s="372"/>
      <c r="K74" s="372"/>
      <c r="L74" s="372"/>
      <c r="M74" s="372"/>
      <c r="N74" s="372"/>
      <c r="O74" s="372"/>
      <c r="P74" s="372"/>
      <c r="Q74" s="372"/>
      <c r="R74" s="373"/>
    </row>
    <row r="75" spans="1:18" ht="20.100000000000001" customHeight="1" x14ac:dyDescent="0.2">
      <c r="A75" s="372"/>
      <c r="B75" s="372"/>
      <c r="C75" s="372"/>
      <c r="D75" s="372"/>
      <c r="E75" s="372"/>
      <c r="F75" s="372"/>
      <c r="G75" s="372"/>
      <c r="H75" s="372"/>
      <c r="I75" s="372"/>
      <c r="J75" s="372"/>
      <c r="K75" s="372"/>
      <c r="L75" s="372"/>
      <c r="M75" s="372"/>
      <c r="N75" s="372"/>
      <c r="O75" s="372"/>
      <c r="P75" s="372"/>
      <c r="Q75" s="372"/>
      <c r="R75" s="373"/>
    </row>
    <row r="76" spans="1:18" ht="20.100000000000001" customHeight="1" x14ac:dyDescent="0.2">
      <c r="A76" s="372"/>
      <c r="B76" s="372"/>
      <c r="C76" s="372"/>
      <c r="D76" s="372"/>
      <c r="E76" s="372"/>
      <c r="F76" s="372"/>
      <c r="G76" s="372"/>
      <c r="H76" s="372"/>
      <c r="I76" s="372"/>
      <c r="J76" s="372"/>
      <c r="K76" s="372"/>
      <c r="L76" s="372"/>
      <c r="M76" s="372"/>
      <c r="N76" s="372"/>
      <c r="O76" s="372"/>
      <c r="P76" s="372"/>
      <c r="Q76" s="372"/>
      <c r="R76" s="373"/>
    </row>
    <row r="77" spans="1:18" ht="20.100000000000001" customHeight="1" x14ac:dyDescent="0.2">
      <c r="A77" s="372"/>
      <c r="B77" s="372"/>
      <c r="C77" s="372"/>
      <c r="D77" s="372"/>
      <c r="E77" s="372"/>
      <c r="F77" s="372"/>
      <c r="G77" s="372"/>
      <c r="H77" s="372"/>
      <c r="I77" s="372"/>
      <c r="J77" s="372"/>
      <c r="K77" s="372"/>
      <c r="L77" s="372"/>
      <c r="M77" s="372"/>
      <c r="N77" s="372"/>
      <c r="O77" s="372"/>
      <c r="P77" s="372"/>
      <c r="Q77" s="372"/>
      <c r="R77" s="373"/>
    </row>
    <row r="78" spans="1:18" ht="20.100000000000001" customHeight="1" x14ac:dyDescent="0.2">
      <c r="A78" s="372"/>
      <c r="B78" s="372"/>
      <c r="C78" s="372"/>
      <c r="D78" s="372"/>
      <c r="E78" s="372"/>
      <c r="F78" s="372"/>
      <c r="G78" s="372"/>
      <c r="H78" s="372"/>
      <c r="I78" s="372"/>
      <c r="J78" s="372"/>
      <c r="K78" s="372"/>
      <c r="L78" s="372"/>
      <c r="M78" s="372"/>
      <c r="N78" s="372"/>
      <c r="O78" s="372"/>
      <c r="P78" s="372"/>
      <c r="Q78" s="372"/>
      <c r="R78" s="373"/>
    </row>
    <row r="79" spans="1:18" ht="20.100000000000001" customHeight="1" x14ac:dyDescent="0.2">
      <c r="A79" s="372"/>
      <c r="B79" s="372"/>
      <c r="C79" s="372"/>
      <c r="D79" s="372"/>
      <c r="E79" s="372"/>
      <c r="F79" s="372"/>
      <c r="G79" s="372"/>
      <c r="H79" s="372"/>
      <c r="I79" s="372"/>
      <c r="J79" s="372"/>
      <c r="K79" s="372"/>
      <c r="L79" s="372"/>
      <c r="M79" s="372"/>
      <c r="N79" s="372"/>
      <c r="O79" s="372"/>
      <c r="P79" s="372"/>
      <c r="Q79" s="372"/>
      <c r="R79" s="373"/>
    </row>
    <row r="80" spans="1:18" ht="20.100000000000001" customHeight="1" x14ac:dyDescent="0.2">
      <c r="A80" s="372"/>
      <c r="B80" s="372"/>
      <c r="C80" s="372"/>
      <c r="D80" s="372"/>
      <c r="E80" s="372"/>
      <c r="F80" s="372"/>
      <c r="G80" s="372"/>
      <c r="H80" s="372"/>
      <c r="I80" s="372"/>
      <c r="J80" s="372"/>
      <c r="K80" s="372"/>
      <c r="L80" s="372"/>
      <c r="M80" s="372"/>
      <c r="N80" s="372"/>
      <c r="O80" s="372"/>
      <c r="P80" s="372"/>
      <c r="Q80" s="372"/>
      <c r="R80" s="373"/>
    </row>
    <row r="81" spans="1:18" ht="20.100000000000001" customHeight="1" x14ac:dyDescent="0.2">
      <c r="A81" s="372"/>
      <c r="B81" s="372"/>
      <c r="C81" s="372"/>
      <c r="D81" s="372"/>
      <c r="E81" s="372"/>
      <c r="F81" s="372"/>
      <c r="G81" s="372"/>
      <c r="H81" s="372"/>
      <c r="I81" s="372"/>
      <c r="J81" s="372"/>
      <c r="K81" s="372"/>
      <c r="L81" s="372"/>
      <c r="M81" s="372"/>
      <c r="N81" s="372"/>
      <c r="O81" s="372"/>
      <c r="P81" s="372"/>
      <c r="Q81" s="372"/>
      <c r="R81" s="373"/>
    </row>
    <row r="82" spans="1:18" ht="20.100000000000001" customHeight="1" x14ac:dyDescent="0.2">
      <c r="A82" s="372"/>
      <c r="B82" s="372"/>
      <c r="C82" s="372"/>
      <c r="D82" s="372"/>
      <c r="E82" s="372"/>
      <c r="F82" s="372"/>
      <c r="G82" s="372"/>
      <c r="H82" s="372"/>
      <c r="I82" s="372"/>
      <c r="J82" s="372"/>
      <c r="K82" s="372"/>
      <c r="L82" s="372"/>
      <c r="M82" s="372"/>
      <c r="N82" s="372"/>
      <c r="O82" s="372"/>
      <c r="P82" s="372"/>
      <c r="Q82" s="372"/>
      <c r="R82" s="373"/>
    </row>
    <row r="83" spans="1:18" ht="20.100000000000001" customHeight="1" x14ac:dyDescent="0.2">
      <c r="A83" s="372"/>
      <c r="B83" s="372"/>
      <c r="C83" s="372"/>
      <c r="D83" s="372"/>
      <c r="E83" s="372"/>
      <c r="F83" s="372"/>
      <c r="G83" s="372"/>
      <c r="H83" s="372"/>
      <c r="I83" s="372"/>
      <c r="J83" s="372"/>
      <c r="K83" s="372"/>
      <c r="L83" s="372"/>
      <c r="M83" s="372"/>
      <c r="N83" s="372"/>
      <c r="O83" s="372"/>
      <c r="P83" s="372"/>
      <c r="Q83" s="372"/>
      <c r="R83" s="373"/>
    </row>
    <row r="84" spans="1:18" ht="20.100000000000001" customHeight="1" x14ac:dyDescent="0.2">
      <c r="A84" s="372"/>
      <c r="B84" s="372"/>
      <c r="C84" s="372"/>
      <c r="D84" s="372"/>
      <c r="E84" s="372"/>
      <c r="F84" s="372"/>
      <c r="G84" s="372"/>
      <c r="H84" s="372"/>
      <c r="I84" s="372"/>
      <c r="J84" s="372"/>
      <c r="K84" s="372"/>
      <c r="L84" s="372"/>
      <c r="M84" s="372"/>
      <c r="N84" s="372"/>
      <c r="O84" s="372"/>
      <c r="P84" s="372"/>
      <c r="Q84" s="372"/>
      <c r="R84" s="373"/>
    </row>
    <row r="85" spans="1:18" ht="20.100000000000001" customHeight="1" x14ac:dyDescent="0.2">
      <c r="A85" s="372"/>
      <c r="B85" s="372"/>
      <c r="C85" s="372"/>
      <c r="D85" s="372"/>
      <c r="E85" s="372"/>
      <c r="F85" s="372"/>
      <c r="G85" s="372"/>
      <c r="H85" s="372"/>
      <c r="I85" s="372"/>
      <c r="J85" s="372"/>
      <c r="K85" s="372"/>
      <c r="L85" s="372"/>
      <c r="M85" s="372"/>
      <c r="N85" s="372"/>
      <c r="O85" s="372"/>
      <c r="P85" s="372"/>
      <c r="Q85" s="372"/>
      <c r="R85" s="373"/>
    </row>
    <row r="86" spans="1:18" ht="20.100000000000001" customHeight="1" x14ac:dyDescent="0.2">
      <c r="A86" s="372"/>
      <c r="B86" s="372"/>
      <c r="C86" s="372"/>
      <c r="D86" s="372"/>
      <c r="E86" s="372"/>
      <c r="F86" s="372"/>
      <c r="G86" s="372"/>
      <c r="H86" s="372"/>
      <c r="I86" s="372"/>
      <c r="J86" s="372"/>
      <c r="K86" s="372"/>
      <c r="L86" s="372"/>
      <c r="M86" s="372"/>
      <c r="N86" s="372"/>
      <c r="O86" s="372"/>
      <c r="P86" s="372"/>
      <c r="Q86" s="372"/>
      <c r="R86" s="373"/>
    </row>
    <row r="87" spans="1:18" ht="20.100000000000001" customHeight="1" x14ac:dyDescent="0.2">
      <c r="A87" s="372"/>
      <c r="B87" s="372"/>
      <c r="C87" s="372"/>
      <c r="D87" s="372"/>
      <c r="E87" s="372"/>
      <c r="F87" s="372"/>
      <c r="G87" s="372"/>
      <c r="H87" s="372"/>
      <c r="I87" s="372"/>
      <c r="J87" s="372"/>
      <c r="K87" s="372"/>
      <c r="L87" s="372"/>
      <c r="M87" s="372"/>
      <c r="N87" s="372"/>
      <c r="O87" s="372"/>
      <c r="P87" s="372"/>
      <c r="Q87" s="372"/>
      <c r="R87" s="373"/>
    </row>
    <row r="88" spans="1:18" ht="20.100000000000001" customHeight="1" x14ac:dyDescent="0.2">
      <c r="A88" s="372"/>
      <c r="B88" s="372"/>
      <c r="C88" s="372"/>
      <c r="D88" s="372"/>
      <c r="E88" s="372"/>
      <c r="F88" s="372"/>
      <c r="G88" s="372"/>
      <c r="H88" s="372"/>
      <c r="I88" s="372"/>
      <c r="J88" s="372"/>
      <c r="K88" s="372"/>
      <c r="L88" s="372"/>
      <c r="M88" s="372"/>
      <c r="N88" s="372"/>
      <c r="O88" s="372"/>
      <c r="P88" s="372"/>
      <c r="Q88" s="372"/>
      <c r="R88" s="373"/>
    </row>
    <row r="89" spans="1:18" ht="20.100000000000001" customHeight="1" x14ac:dyDescent="0.2">
      <c r="A89" s="372"/>
      <c r="B89" s="372"/>
      <c r="C89" s="372"/>
      <c r="D89" s="372"/>
      <c r="E89" s="372"/>
      <c r="F89" s="372"/>
      <c r="G89" s="372"/>
      <c r="H89" s="372"/>
      <c r="I89" s="372"/>
      <c r="J89" s="372"/>
      <c r="K89" s="372"/>
      <c r="L89" s="372"/>
      <c r="M89" s="372"/>
      <c r="N89" s="372"/>
      <c r="O89" s="372"/>
      <c r="P89" s="372"/>
      <c r="Q89" s="372"/>
      <c r="R89" s="373"/>
    </row>
    <row r="90" spans="1:18" ht="20.100000000000001" customHeight="1" x14ac:dyDescent="0.2">
      <c r="A90" s="372"/>
      <c r="B90" s="372"/>
      <c r="C90" s="372"/>
      <c r="D90" s="372"/>
      <c r="E90" s="372"/>
      <c r="F90" s="372"/>
      <c r="G90" s="372"/>
      <c r="H90" s="372"/>
      <c r="I90" s="372"/>
      <c r="J90" s="372"/>
      <c r="K90" s="372"/>
      <c r="L90" s="372"/>
      <c r="M90" s="372"/>
      <c r="N90" s="372"/>
      <c r="O90" s="372"/>
      <c r="P90" s="372"/>
      <c r="Q90" s="372"/>
      <c r="R90" s="373"/>
    </row>
    <row r="91" spans="1:18" ht="20.100000000000001" customHeight="1" x14ac:dyDescent="0.2">
      <c r="A91" s="372"/>
      <c r="B91" s="372"/>
      <c r="C91" s="372"/>
      <c r="D91" s="372"/>
      <c r="E91" s="372"/>
      <c r="F91" s="372"/>
      <c r="G91" s="372"/>
      <c r="H91" s="372"/>
      <c r="I91" s="372"/>
      <c r="J91" s="372"/>
      <c r="K91" s="372"/>
      <c r="L91" s="372"/>
      <c r="M91" s="372"/>
      <c r="N91" s="372"/>
      <c r="O91" s="372"/>
      <c r="P91" s="372"/>
      <c r="Q91" s="372"/>
      <c r="R91" s="373"/>
    </row>
    <row r="92" spans="1:18" ht="20.100000000000001" customHeight="1" x14ac:dyDescent="0.2">
      <c r="A92" s="372"/>
      <c r="B92" s="372"/>
      <c r="C92" s="372"/>
      <c r="D92" s="372"/>
      <c r="E92" s="372"/>
      <c r="F92" s="372"/>
      <c r="G92" s="372"/>
      <c r="H92" s="372"/>
      <c r="I92" s="372"/>
      <c r="J92" s="372"/>
      <c r="K92" s="372"/>
      <c r="L92" s="372"/>
      <c r="M92" s="372"/>
      <c r="N92" s="372"/>
      <c r="O92" s="372"/>
      <c r="P92" s="372"/>
      <c r="Q92" s="372"/>
      <c r="R92" s="373"/>
    </row>
    <row r="93" spans="1:18" ht="20.100000000000001" customHeight="1" x14ac:dyDescent="0.2">
      <c r="A93" s="372"/>
      <c r="B93" s="372"/>
      <c r="C93" s="372"/>
      <c r="D93" s="372"/>
      <c r="E93" s="372"/>
      <c r="F93" s="372"/>
      <c r="G93" s="372"/>
      <c r="H93" s="372"/>
      <c r="I93" s="372"/>
      <c r="J93" s="372"/>
      <c r="K93" s="372"/>
      <c r="L93" s="372"/>
      <c r="M93" s="372"/>
      <c r="N93" s="372"/>
      <c r="O93" s="372"/>
      <c r="P93" s="372"/>
      <c r="Q93" s="372"/>
      <c r="R93" s="373"/>
    </row>
    <row r="94" spans="1:18" ht="20.100000000000001" customHeight="1" x14ac:dyDescent="0.2">
      <c r="A94" s="372"/>
      <c r="B94" s="372"/>
      <c r="C94" s="372"/>
      <c r="D94" s="372"/>
      <c r="E94" s="372"/>
      <c r="F94" s="372"/>
      <c r="G94" s="372"/>
      <c r="H94" s="372"/>
      <c r="I94" s="372"/>
      <c r="J94" s="372"/>
      <c r="K94" s="372"/>
      <c r="L94" s="372"/>
      <c r="M94" s="372"/>
      <c r="N94" s="372"/>
      <c r="O94" s="372"/>
      <c r="P94" s="372"/>
      <c r="Q94" s="372"/>
      <c r="R94" s="373"/>
    </row>
    <row r="95" spans="1:18" ht="20.100000000000001" customHeight="1" x14ac:dyDescent="0.2">
      <c r="A95" s="372"/>
      <c r="B95" s="372"/>
      <c r="C95" s="372"/>
      <c r="D95" s="372"/>
      <c r="E95" s="372"/>
      <c r="F95" s="372"/>
      <c r="G95" s="372"/>
      <c r="H95" s="372"/>
      <c r="I95" s="372"/>
      <c r="J95" s="372"/>
      <c r="K95" s="372"/>
      <c r="L95" s="372"/>
      <c r="M95" s="372"/>
      <c r="N95" s="372"/>
      <c r="O95" s="372"/>
      <c r="P95" s="372"/>
      <c r="Q95" s="372"/>
      <c r="R95" s="373"/>
    </row>
    <row r="96" spans="1:18" ht="20.100000000000001" customHeight="1" x14ac:dyDescent="0.2">
      <c r="A96" s="372"/>
      <c r="B96" s="372"/>
      <c r="C96" s="372"/>
      <c r="D96" s="372"/>
      <c r="E96" s="372"/>
      <c r="F96" s="372"/>
      <c r="G96" s="372"/>
      <c r="H96" s="372"/>
      <c r="I96" s="372"/>
      <c r="J96" s="372"/>
      <c r="K96" s="372"/>
      <c r="L96" s="372"/>
      <c r="M96" s="372"/>
      <c r="N96" s="372"/>
      <c r="O96" s="372"/>
      <c r="P96" s="372"/>
      <c r="Q96" s="372"/>
      <c r="R96" s="373"/>
    </row>
    <row r="97" spans="1:18" ht="20.100000000000001" customHeight="1" x14ac:dyDescent="0.2">
      <c r="A97" s="372"/>
      <c r="B97" s="372"/>
      <c r="C97" s="372"/>
      <c r="D97" s="372"/>
      <c r="E97" s="372"/>
      <c r="F97" s="372"/>
      <c r="G97" s="372"/>
      <c r="H97" s="372"/>
      <c r="I97" s="372"/>
      <c r="J97" s="372"/>
      <c r="K97" s="372"/>
      <c r="L97" s="372"/>
      <c r="M97" s="372"/>
      <c r="N97" s="372"/>
      <c r="O97" s="372"/>
      <c r="P97" s="372"/>
      <c r="Q97" s="372"/>
      <c r="R97" s="373"/>
    </row>
    <row r="98" spans="1:18" ht="20.100000000000001" customHeight="1" x14ac:dyDescent="0.2">
      <c r="A98" s="372"/>
      <c r="B98" s="372"/>
      <c r="C98" s="372"/>
      <c r="D98" s="372"/>
      <c r="E98" s="372"/>
      <c r="F98" s="372"/>
      <c r="G98" s="372"/>
      <c r="H98" s="372"/>
      <c r="I98" s="372"/>
      <c r="J98" s="372"/>
      <c r="K98" s="372"/>
      <c r="L98" s="372"/>
      <c r="M98" s="372"/>
      <c r="N98" s="372"/>
      <c r="O98" s="372"/>
      <c r="P98" s="372"/>
      <c r="Q98" s="372"/>
      <c r="R98" s="373"/>
    </row>
    <row r="99" spans="1:18" ht="20.100000000000001" customHeight="1" x14ac:dyDescent="0.2">
      <c r="A99" s="372"/>
      <c r="B99" s="372"/>
      <c r="C99" s="372"/>
      <c r="D99" s="372"/>
      <c r="E99" s="372"/>
      <c r="F99" s="372"/>
      <c r="G99" s="372"/>
      <c r="H99" s="372"/>
      <c r="I99" s="372"/>
      <c r="J99" s="372"/>
      <c r="K99" s="372"/>
      <c r="L99" s="372"/>
      <c r="M99" s="372"/>
      <c r="N99" s="372"/>
      <c r="O99" s="372"/>
      <c r="P99" s="372"/>
      <c r="Q99" s="372"/>
      <c r="R99" s="373"/>
    </row>
    <row r="100" spans="1:18" ht="20.100000000000001" customHeight="1" x14ac:dyDescent="0.2">
      <c r="A100" s="372"/>
      <c r="B100" s="372"/>
      <c r="C100" s="372"/>
      <c r="D100" s="372"/>
      <c r="E100" s="372"/>
      <c r="F100" s="372"/>
      <c r="G100" s="372"/>
      <c r="H100" s="372"/>
      <c r="I100" s="372"/>
      <c r="J100" s="372"/>
      <c r="K100" s="372"/>
      <c r="L100" s="372"/>
      <c r="M100" s="372"/>
      <c r="N100" s="372"/>
      <c r="O100" s="372"/>
      <c r="P100" s="372"/>
      <c r="Q100" s="372"/>
      <c r="R100" s="373"/>
    </row>
    <row r="101" spans="1:18" ht="20.100000000000001" customHeight="1" x14ac:dyDescent="0.2">
      <c r="A101" s="60"/>
      <c r="B101" s="60"/>
      <c r="C101" s="60"/>
      <c r="D101" s="60"/>
      <c r="E101" s="60"/>
      <c r="F101" s="60"/>
      <c r="G101" s="60"/>
      <c r="H101" s="60"/>
      <c r="I101" s="60"/>
      <c r="J101" s="60"/>
      <c r="K101" s="60"/>
      <c r="L101" s="60"/>
      <c r="M101" s="60"/>
      <c r="N101" s="60"/>
      <c r="O101" s="60"/>
      <c r="P101" s="60"/>
      <c r="Q101" s="60"/>
      <c r="R101" s="61"/>
    </row>
    <row r="102" spans="1:18" ht="20.100000000000001" customHeight="1" x14ac:dyDescent="0.2">
      <c r="A102" s="60"/>
      <c r="B102" s="60"/>
      <c r="C102" s="60"/>
      <c r="D102" s="60"/>
      <c r="E102" s="60"/>
      <c r="F102" s="60"/>
      <c r="G102" s="60"/>
      <c r="H102" s="60"/>
      <c r="I102" s="60"/>
      <c r="J102" s="60"/>
      <c r="K102" s="60"/>
      <c r="L102" s="60"/>
      <c r="M102" s="60"/>
      <c r="N102" s="60"/>
      <c r="O102" s="60"/>
      <c r="P102" s="60"/>
      <c r="Q102" s="60"/>
      <c r="R102" s="61"/>
    </row>
    <row r="103" spans="1:18" ht="20.100000000000001" customHeight="1" x14ac:dyDescent="0.2">
      <c r="A103" s="60"/>
      <c r="B103" s="60"/>
      <c r="C103" s="60"/>
      <c r="D103" s="60"/>
      <c r="E103" s="60"/>
      <c r="F103" s="60"/>
      <c r="G103" s="60"/>
      <c r="H103" s="60"/>
      <c r="I103" s="60"/>
      <c r="J103" s="60"/>
      <c r="K103" s="60"/>
      <c r="L103" s="60"/>
      <c r="M103" s="60"/>
      <c r="N103" s="60"/>
      <c r="O103" s="60"/>
      <c r="P103" s="60"/>
      <c r="Q103" s="60"/>
      <c r="R103" s="61"/>
    </row>
    <row r="104" spans="1:18" ht="20.100000000000001" customHeight="1" x14ac:dyDescent="0.2">
      <c r="A104" s="60"/>
      <c r="B104" s="60"/>
      <c r="C104" s="60"/>
      <c r="D104" s="60"/>
      <c r="E104" s="60"/>
      <c r="F104" s="60"/>
      <c r="G104" s="60"/>
      <c r="H104" s="60"/>
      <c r="I104" s="60"/>
      <c r="J104" s="60"/>
      <c r="K104" s="60"/>
      <c r="L104" s="60"/>
      <c r="M104" s="60"/>
      <c r="N104" s="60"/>
      <c r="O104" s="60"/>
      <c r="P104" s="60"/>
      <c r="Q104" s="60"/>
      <c r="R104" s="61"/>
    </row>
    <row r="105" spans="1:18" ht="20.100000000000001" customHeight="1" x14ac:dyDescent="0.2">
      <c r="A105" s="60"/>
      <c r="B105" s="60"/>
      <c r="C105" s="60"/>
      <c r="D105" s="60"/>
      <c r="E105" s="60"/>
      <c r="F105" s="60"/>
      <c r="G105" s="60"/>
      <c r="H105" s="60"/>
      <c r="I105" s="60"/>
      <c r="J105" s="60"/>
      <c r="K105" s="60"/>
      <c r="L105" s="60"/>
      <c r="M105" s="60"/>
      <c r="N105" s="60"/>
      <c r="O105" s="60"/>
      <c r="P105" s="60"/>
      <c r="Q105" s="60"/>
      <c r="R105" s="61"/>
    </row>
    <row r="106" spans="1:18" ht="20.100000000000001" customHeight="1" x14ac:dyDescent="0.2">
      <c r="A106" s="60"/>
      <c r="B106" s="60"/>
      <c r="C106" s="60"/>
      <c r="D106" s="60"/>
      <c r="E106" s="60"/>
      <c r="F106" s="60"/>
      <c r="G106" s="60"/>
      <c r="H106" s="60"/>
      <c r="I106" s="60"/>
      <c r="J106" s="60"/>
      <c r="K106" s="60"/>
      <c r="L106" s="60"/>
      <c r="M106" s="60"/>
      <c r="N106" s="60"/>
      <c r="O106" s="60"/>
      <c r="P106" s="60"/>
      <c r="Q106" s="60"/>
      <c r="R106" s="61"/>
    </row>
    <row r="107" spans="1:18" ht="20.100000000000001" customHeight="1" x14ac:dyDescent="0.2">
      <c r="A107" s="60"/>
      <c r="B107" s="60"/>
      <c r="C107" s="60"/>
      <c r="D107" s="60"/>
      <c r="E107" s="60"/>
      <c r="F107" s="60"/>
      <c r="G107" s="60"/>
      <c r="H107" s="60"/>
      <c r="I107" s="60"/>
      <c r="J107" s="60"/>
      <c r="K107" s="60"/>
      <c r="L107" s="60"/>
      <c r="M107" s="60"/>
      <c r="N107" s="60"/>
      <c r="O107" s="60"/>
      <c r="P107" s="60"/>
      <c r="Q107" s="60"/>
      <c r="R107" s="61"/>
    </row>
    <row r="108" spans="1:18" ht="20.100000000000001" customHeight="1" x14ac:dyDescent="0.2">
      <c r="A108" s="60"/>
      <c r="B108" s="60"/>
      <c r="C108" s="60"/>
      <c r="D108" s="60"/>
      <c r="E108" s="60"/>
      <c r="F108" s="60"/>
      <c r="G108" s="60"/>
      <c r="H108" s="60"/>
      <c r="I108" s="60"/>
      <c r="J108" s="60"/>
      <c r="K108" s="60"/>
      <c r="L108" s="60"/>
      <c r="M108" s="60"/>
      <c r="N108" s="60"/>
      <c r="O108" s="60"/>
      <c r="P108" s="60"/>
      <c r="Q108" s="60"/>
      <c r="R108" s="61"/>
    </row>
    <row r="109" spans="1:18" ht="20.100000000000001" customHeight="1" x14ac:dyDescent="0.2">
      <c r="A109" s="60"/>
      <c r="B109" s="60"/>
      <c r="C109" s="60"/>
      <c r="D109" s="60"/>
      <c r="E109" s="60"/>
      <c r="F109" s="60"/>
      <c r="G109" s="60"/>
      <c r="H109" s="60"/>
      <c r="I109" s="60"/>
      <c r="J109" s="60"/>
      <c r="K109" s="60"/>
      <c r="L109" s="60"/>
      <c r="M109" s="60"/>
      <c r="N109" s="60"/>
      <c r="O109" s="60"/>
      <c r="P109" s="60"/>
      <c r="Q109" s="60"/>
      <c r="R109" s="61"/>
    </row>
    <row r="110" spans="1:18" ht="20.100000000000001" customHeight="1" x14ac:dyDescent="0.2">
      <c r="A110" s="60"/>
      <c r="B110" s="60"/>
      <c r="C110" s="60"/>
      <c r="D110" s="60"/>
      <c r="E110" s="60"/>
      <c r="F110" s="60"/>
      <c r="G110" s="60"/>
      <c r="H110" s="60"/>
      <c r="I110" s="60"/>
      <c r="J110" s="60"/>
      <c r="K110" s="60"/>
      <c r="L110" s="60"/>
      <c r="M110" s="60"/>
      <c r="N110" s="60"/>
      <c r="O110" s="60"/>
      <c r="P110" s="60"/>
      <c r="Q110" s="60"/>
      <c r="R110" s="61"/>
    </row>
    <row r="111" spans="1:18" ht="20.100000000000001" customHeight="1" x14ac:dyDescent="0.2">
      <c r="A111" s="60"/>
      <c r="B111" s="60"/>
      <c r="C111" s="60"/>
      <c r="D111" s="60"/>
      <c r="E111" s="60"/>
      <c r="F111" s="60"/>
      <c r="G111" s="60"/>
      <c r="H111" s="60"/>
      <c r="I111" s="60"/>
      <c r="J111" s="60"/>
      <c r="K111" s="60"/>
      <c r="L111" s="60"/>
      <c r="M111" s="60"/>
      <c r="N111" s="60"/>
      <c r="O111" s="60"/>
      <c r="P111" s="60"/>
      <c r="Q111" s="60"/>
      <c r="R111" s="61"/>
    </row>
    <row r="112" spans="1:18" ht="20.100000000000001" customHeight="1" x14ac:dyDescent="0.2">
      <c r="A112" s="60"/>
      <c r="B112" s="60"/>
      <c r="C112" s="60"/>
      <c r="D112" s="60"/>
      <c r="E112" s="60"/>
      <c r="F112" s="60"/>
      <c r="G112" s="60"/>
      <c r="H112" s="60"/>
      <c r="I112" s="60"/>
      <c r="J112" s="60"/>
      <c r="K112" s="60"/>
      <c r="L112" s="60"/>
      <c r="M112" s="60"/>
      <c r="N112" s="60"/>
      <c r="O112" s="60"/>
      <c r="P112" s="60"/>
      <c r="Q112" s="60"/>
      <c r="R112" s="61"/>
    </row>
    <row r="113" spans="1:18" ht="20.100000000000001" customHeight="1" x14ac:dyDescent="0.2">
      <c r="A113" s="60"/>
      <c r="B113" s="60"/>
      <c r="C113" s="60"/>
      <c r="D113" s="60"/>
      <c r="E113" s="60"/>
      <c r="F113" s="60"/>
      <c r="G113" s="60"/>
      <c r="H113" s="60"/>
      <c r="I113" s="60"/>
      <c r="J113" s="60"/>
      <c r="K113" s="60"/>
      <c r="L113" s="60"/>
      <c r="M113" s="60"/>
      <c r="N113" s="60"/>
      <c r="O113" s="60"/>
      <c r="P113" s="60"/>
      <c r="Q113" s="60"/>
      <c r="R113" s="61"/>
    </row>
    <row r="114" spans="1:18" ht="20.100000000000001" customHeight="1" x14ac:dyDescent="0.2">
      <c r="A114" s="60"/>
      <c r="B114" s="60"/>
      <c r="C114" s="60"/>
      <c r="D114" s="60"/>
      <c r="E114" s="60"/>
      <c r="F114" s="60"/>
      <c r="G114" s="60"/>
      <c r="H114" s="60"/>
      <c r="I114" s="60"/>
      <c r="J114" s="60"/>
      <c r="K114" s="60"/>
      <c r="L114" s="60"/>
      <c r="M114" s="60"/>
      <c r="N114" s="60"/>
      <c r="O114" s="60"/>
      <c r="P114" s="60"/>
      <c r="Q114" s="60"/>
      <c r="R114" s="61"/>
    </row>
    <row r="115" spans="1:18" ht="20.100000000000001" customHeight="1" x14ac:dyDescent="0.2">
      <c r="A115" s="60"/>
      <c r="B115" s="60"/>
      <c r="C115" s="60"/>
      <c r="D115" s="60"/>
      <c r="E115" s="60"/>
      <c r="F115" s="60"/>
      <c r="G115" s="60"/>
      <c r="H115" s="60"/>
      <c r="I115" s="60"/>
      <c r="J115" s="60"/>
      <c r="K115" s="60"/>
      <c r="L115" s="60"/>
      <c r="M115" s="60"/>
      <c r="N115" s="60"/>
      <c r="O115" s="60"/>
      <c r="P115" s="60"/>
      <c r="Q115" s="60"/>
      <c r="R115" s="61"/>
    </row>
    <row r="116" spans="1:18" ht="20.100000000000001" customHeight="1" x14ac:dyDescent="0.2">
      <c r="A116" s="60"/>
      <c r="B116" s="60"/>
      <c r="C116" s="60"/>
      <c r="D116" s="60"/>
      <c r="E116" s="60"/>
      <c r="F116" s="60"/>
      <c r="G116" s="60"/>
      <c r="H116" s="60"/>
      <c r="I116" s="60"/>
      <c r="J116" s="60"/>
      <c r="K116" s="60"/>
      <c r="L116" s="60"/>
      <c r="M116" s="60"/>
      <c r="N116" s="60"/>
      <c r="O116" s="60"/>
      <c r="P116" s="60"/>
      <c r="Q116" s="60"/>
      <c r="R116" s="61"/>
    </row>
    <row r="117" spans="1:18" ht="20.100000000000001" customHeight="1" x14ac:dyDescent="0.2">
      <c r="A117" s="60"/>
      <c r="B117" s="60"/>
      <c r="C117" s="60"/>
      <c r="D117" s="60"/>
      <c r="E117" s="60"/>
      <c r="F117" s="60"/>
      <c r="G117" s="60"/>
      <c r="H117" s="60"/>
      <c r="I117" s="60"/>
      <c r="J117" s="60"/>
      <c r="K117" s="60"/>
      <c r="L117" s="60"/>
      <c r="M117" s="60"/>
      <c r="N117" s="60"/>
      <c r="O117" s="60"/>
      <c r="P117" s="60"/>
      <c r="Q117" s="60"/>
      <c r="R117" s="61"/>
    </row>
    <row r="118" spans="1:18" ht="20.100000000000001" customHeight="1" x14ac:dyDescent="0.2">
      <c r="A118" s="60"/>
      <c r="B118" s="60"/>
      <c r="C118" s="60"/>
      <c r="D118" s="60"/>
      <c r="E118" s="60"/>
      <c r="F118" s="60"/>
      <c r="G118" s="60"/>
      <c r="H118" s="60"/>
      <c r="I118" s="60"/>
      <c r="J118" s="60"/>
      <c r="K118" s="60"/>
      <c r="L118" s="60"/>
      <c r="M118" s="60"/>
      <c r="N118" s="60"/>
      <c r="O118" s="60"/>
      <c r="P118" s="60"/>
      <c r="Q118" s="60"/>
      <c r="R118" s="61"/>
    </row>
    <row r="119" spans="1:18" ht="20.100000000000001" customHeight="1" x14ac:dyDescent="0.2">
      <c r="A119" s="60"/>
      <c r="B119" s="60"/>
      <c r="C119" s="60"/>
      <c r="D119" s="60"/>
      <c r="E119" s="60"/>
      <c r="F119" s="60"/>
      <c r="G119" s="60"/>
      <c r="H119" s="60"/>
      <c r="I119" s="60"/>
      <c r="J119" s="60"/>
      <c r="K119" s="60"/>
      <c r="L119" s="60"/>
      <c r="M119" s="60"/>
      <c r="N119" s="60"/>
      <c r="O119" s="60"/>
      <c r="P119" s="60"/>
      <c r="Q119" s="60"/>
      <c r="R119" s="61"/>
    </row>
    <row r="120" spans="1:18" ht="20.100000000000001" customHeight="1" x14ac:dyDescent="0.2">
      <c r="A120" s="60"/>
      <c r="B120" s="60"/>
      <c r="C120" s="60"/>
      <c r="D120" s="60"/>
      <c r="E120" s="60"/>
      <c r="F120" s="60"/>
      <c r="G120" s="60"/>
      <c r="H120" s="60"/>
      <c r="I120" s="60"/>
      <c r="J120" s="60"/>
      <c r="K120" s="60"/>
      <c r="L120" s="60"/>
      <c r="M120" s="60"/>
      <c r="N120" s="60"/>
      <c r="O120" s="60"/>
      <c r="P120" s="60"/>
      <c r="Q120" s="60"/>
      <c r="R120" s="61"/>
    </row>
    <row r="121" spans="1:18" ht="20.100000000000001" customHeight="1" x14ac:dyDescent="0.2">
      <c r="A121" s="60"/>
      <c r="B121" s="60"/>
      <c r="C121" s="60"/>
      <c r="D121" s="60"/>
      <c r="E121" s="60"/>
      <c r="F121" s="60"/>
      <c r="G121" s="60"/>
      <c r="H121" s="60"/>
      <c r="I121" s="60"/>
      <c r="J121" s="60"/>
      <c r="K121" s="60"/>
      <c r="L121" s="60"/>
      <c r="M121" s="60"/>
      <c r="N121" s="60"/>
      <c r="O121" s="60"/>
      <c r="P121" s="60"/>
      <c r="Q121" s="60"/>
      <c r="R121" s="61"/>
    </row>
    <row r="122" spans="1:18" ht="20.100000000000001" customHeight="1" x14ac:dyDescent="0.2">
      <c r="A122" s="60"/>
      <c r="B122" s="60"/>
      <c r="C122" s="60"/>
      <c r="D122" s="60"/>
      <c r="E122" s="60"/>
      <c r="F122" s="60"/>
      <c r="G122" s="60"/>
      <c r="H122" s="60"/>
      <c r="I122" s="60"/>
      <c r="J122" s="60"/>
      <c r="K122" s="60"/>
      <c r="L122" s="60"/>
      <c r="M122" s="60"/>
      <c r="N122" s="60"/>
      <c r="O122" s="60"/>
      <c r="P122" s="60"/>
      <c r="Q122" s="60"/>
      <c r="R122" s="61"/>
    </row>
    <row r="123" spans="1:18" ht="20.100000000000001" customHeight="1" x14ac:dyDescent="0.2">
      <c r="A123" s="60"/>
      <c r="B123" s="60"/>
      <c r="C123" s="60"/>
      <c r="D123" s="60"/>
      <c r="E123" s="60"/>
      <c r="F123" s="60"/>
      <c r="G123" s="60"/>
      <c r="H123" s="60"/>
      <c r="I123" s="60"/>
      <c r="J123" s="60"/>
      <c r="K123" s="60"/>
      <c r="L123" s="60"/>
      <c r="M123" s="60"/>
      <c r="N123" s="60"/>
      <c r="O123" s="60"/>
      <c r="P123" s="60"/>
      <c r="Q123" s="60"/>
      <c r="R123" s="61"/>
    </row>
    <row r="124" spans="1:18" ht="20.100000000000001" customHeight="1" x14ac:dyDescent="0.2">
      <c r="A124" s="60"/>
      <c r="B124" s="60"/>
      <c r="C124" s="60"/>
      <c r="D124" s="60"/>
      <c r="E124" s="60"/>
      <c r="F124" s="60"/>
      <c r="G124" s="60"/>
      <c r="H124" s="60"/>
      <c r="I124" s="60"/>
      <c r="J124" s="60"/>
      <c r="K124" s="60"/>
      <c r="L124" s="60"/>
      <c r="M124" s="60"/>
      <c r="N124" s="60"/>
      <c r="O124" s="60"/>
      <c r="P124" s="60"/>
      <c r="Q124" s="60"/>
      <c r="R124" s="61"/>
    </row>
    <row r="125" spans="1:18" ht="20.100000000000001" customHeight="1" x14ac:dyDescent="0.2">
      <c r="A125" s="60"/>
      <c r="B125" s="60"/>
      <c r="C125" s="60"/>
      <c r="D125" s="60"/>
      <c r="E125" s="60"/>
      <c r="F125" s="60"/>
      <c r="G125" s="60"/>
      <c r="H125" s="60"/>
      <c r="I125" s="60"/>
      <c r="J125" s="60"/>
      <c r="K125" s="60"/>
      <c r="L125" s="60"/>
      <c r="M125" s="60"/>
      <c r="N125" s="60"/>
      <c r="O125" s="60"/>
      <c r="P125" s="60"/>
      <c r="Q125" s="60"/>
      <c r="R125" s="61"/>
    </row>
    <row r="126" spans="1:18" ht="20.100000000000001" customHeight="1" x14ac:dyDescent="0.2">
      <c r="A126" s="60"/>
      <c r="B126" s="60"/>
      <c r="C126" s="60"/>
      <c r="D126" s="60"/>
      <c r="E126" s="60"/>
      <c r="F126" s="60"/>
      <c r="G126" s="60"/>
      <c r="H126" s="60"/>
      <c r="I126" s="60"/>
      <c r="J126" s="60"/>
      <c r="K126" s="60"/>
      <c r="L126" s="60"/>
      <c r="M126" s="60"/>
      <c r="N126" s="60"/>
      <c r="O126" s="60"/>
      <c r="P126" s="60"/>
      <c r="Q126" s="60"/>
      <c r="R126" s="61"/>
    </row>
    <row r="127" spans="1:18" ht="20.100000000000001" customHeight="1" x14ac:dyDescent="0.2">
      <c r="A127" s="60"/>
      <c r="B127" s="60"/>
      <c r="C127" s="60"/>
      <c r="D127" s="60"/>
      <c r="E127" s="60"/>
      <c r="F127" s="60"/>
      <c r="G127" s="60"/>
      <c r="H127" s="60"/>
      <c r="I127" s="60"/>
      <c r="J127" s="60"/>
      <c r="K127" s="60"/>
      <c r="L127" s="60"/>
      <c r="M127" s="60"/>
      <c r="N127" s="60"/>
      <c r="O127" s="60"/>
      <c r="P127" s="60"/>
      <c r="Q127" s="60"/>
      <c r="R127" s="61"/>
    </row>
    <row r="128" spans="1:18" ht="20.100000000000001" customHeight="1" x14ac:dyDescent="0.2">
      <c r="A128" s="60"/>
      <c r="B128" s="60"/>
      <c r="C128" s="60"/>
      <c r="D128" s="60"/>
      <c r="E128" s="60"/>
      <c r="F128" s="60"/>
      <c r="G128" s="60"/>
      <c r="H128" s="60"/>
      <c r="I128" s="60"/>
      <c r="J128" s="60"/>
      <c r="K128" s="60"/>
      <c r="L128" s="60"/>
      <c r="M128" s="60"/>
      <c r="N128" s="60"/>
      <c r="O128" s="60"/>
      <c r="P128" s="60"/>
      <c r="Q128" s="60"/>
      <c r="R128" s="61"/>
    </row>
    <row r="129" spans="1:18" ht="20.100000000000001" customHeight="1" x14ac:dyDescent="0.2">
      <c r="A129" s="60"/>
      <c r="B129" s="60"/>
      <c r="C129" s="60"/>
      <c r="D129" s="60"/>
      <c r="E129" s="60"/>
      <c r="F129" s="60"/>
      <c r="G129" s="60"/>
      <c r="H129" s="60"/>
      <c r="I129" s="60"/>
      <c r="J129" s="60"/>
      <c r="K129" s="60"/>
      <c r="L129" s="60"/>
      <c r="M129" s="60"/>
      <c r="N129" s="60"/>
      <c r="O129" s="60"/>
      <c r="P129" s="60"/>
      <c r="Q129" s="60"/>
      <c r="R129" s="61"/>
    </row>
    <row r="130" spans="1:18" ht="20.100000000000001" customHeight="1" x14ac:dyDescent="0.2">
      <c r="A130" s="60"/>
      <c r="B130" s="60"/>
      <c r="C130" s="60"/>
      <c r="D130" s="60"/>
      <c r="E130" s="60"/>
      <c r="F130" s="60"/>
      <c r="G130" s="60"/>
      <c r="H130" s="60"/>
      <c r="I130" s="60"/>
      <c r="J130" s="60"/>
      <c r="K130" s="60"/>
      <c r="L130" s="60"/>
      <c r="M130" s="60"/>
      <c r="N130" s="60"/>
      <c r="O130" s="60"/>
      <c r="P130" s="60"/>
      <c r="Q130" s="60"/>
      <c r="R130" s="61"/>
    </row>
    <row r="131" spans="1:18" ht="20.100000000000001" customHeight="1" x14ac:dyDescent="0.2">
      <c r="A131" s="60"/>
      <c r="B131" s="60"/>
      <c r="C131" s="60"/>
      <c r="D131" s="60"/>
      <c r="E131" s="60"/>
      <c r="F131" s="60"/>
      <c r="G131" s="60"/>
      <c r="H131" s="60"/>
      <c r="I131" s="60"/>
      <c r="J131" s="60"/>
      <c r="K131" s="60"/>
      <c r="L131" s="60"/>
      <c r="M131" s="60"/>
      <c r="N131" s="60"/>
      <c r="O131" s="60"/>
      <c r="P131" s="60"/>
      <c r="Q131" s="60"/>
      <c r="R131" s="61"/>
    </row>
    <row r="132" spans="1:18" ht="20.100000000000001" customHeight="1" x14ac:dyDescent="0.2">
      <c r="A132" s="60"/>
      <c r="B132" s="60"/>
      <c r="C132" s="60"/>
      <c r="D132" s="60"/>
      <c r="E132" s="60"/>
      <c r="F132" s="60"/>
      <c r="G132" s="60"/>
      <c r="H132" s="60"/>
      <c r="I132" s="60"/>
      <c r="J132" s="60"/>
      <c r="K132" s="60"/>
      <c r="L132" s="60"/>
      <c r="M132" s="60"/>
      <c r="N132" s="60"/>
      <c r="O132" s="60"/>
      <c r="P132" s="60"/>
      <c r="Q132" s="60"/>
      <c r="R132" s="61"/>
    </row>
    <row r="133" spans="1:18" ht="20.100000000000001" customHeight="1" x14ac:dyDescent="0.2">
      <c r="A133" s="60"/>
      <c r="B133" s="60"/>
      <c r="C133" s="60"/>
      <c r="D133" s="60"/>
      <c r="E133" s="60"/>
      <c r="F133" s="60"/>
      <c r="G133" s="60"/>
      <c r="H133" s="60"/>
      <c r="I133" s="60"/>
      <c r="J133" s="60"/>
      <c r="K133" s="60"/>
      <c r="L133" s="60"/>
      <c r="M133" s="60"/>
      <c r="N133" s="60"/>
      <c r="O133" s="60"/>
      <c r="P133" s="60"/>
      <c r="Q133" s="60"/>
      <c r="R133" s="61"/>
    </row>
    <row r="134" spans="1:18" ht="20.100000000000001" customHeight="1" x14ac:dyDescent="0.2">
      <c r="A134" s="60"/>
      <c r="B134" s="60"/>
      <c r="C134" s="60"/>
      <c r="D134" s="60"/>
      <c r="E134" s="60"/>
      <c r="F134" s="60"/>
      <c r="G134" s="60"/>
      <c r="H134" s="60"/>
      <c r="I134" s="60"/>
      <c r="J134" s="60"/>
      <c r="K134" s="60"/>
      <c r="L134" s="60"/>
      <c r="M134" s="60"/>
      <c r="N134" s="60"/>
      <c r="O134" s="60"/>
      <c r="P134" s="60"/>
      <c r="Q134" s="60"/>
      <c r="R134" s="61"/>
    </row>
    <row r="135" spans="1:18" ht="20.100000000000001" customHeight="1" x14ac:dyDescent="0.2">
      <c r="A135" s="60"/>
      <c r="B135" s="60"/>
      <c r="C135" s="60"/>
      <c r="D135" s="60"/>
      <c r="E135" s="60"/>
      <c r="F135" s="60"/>
      <c r="G135" s="60"/>
      <c r="H135" s="60"/>
      <c r="I135" s="60"/>
      <c r="J135" s="60"/>
      <c r="K135" s="60"/>
      <c r="L135" s="60"/>
      <c r="M135" s="60"/>
      <c r="N135" s="60"/>
      <c r="O135" s="60"/>
      <c r="P135" s="60"/>
      <c r="Q135" s="60"/>
      <c r="R135" s="61"/>
    </row>
    <row r="136" spans="1:18" ht="20.100000000000001" customHeight="1" x14ac:dyDescent="0.2">
      <c r="A136" s="60"/>
      <c r="B136" s="60"/>
      <c r="C136" s="60"/>
      <c r="D136" s="60"/>
      <c r="E136" s="60"/>
      <c r="F136" s="60"/>
      <c r="G136" s="60"/>
      <c r="H136" s="60"/>
      <c r="I136" s="60"/>
      <c r="J136" s="60"/>
      <c r="K136" s="60"/>
      <c r="L136" s="60"/>
      <c r="M136" s="60"/>
      <c r="N136" s="60"/>
      <c r="O136" s="60"/>
      <c r="P136" s="60"/>
      <c r="Q136" s="60"/>
      <c r="R136" s="61"/>
    </row>
    <row r="137" spans="1:18" ht="20.100000000000001" customHeight="1" x14ac:dyDescent="0.2">
      <c r="A137" s="60"/>
      <c r="B137" s="60"/>
      <c r="C137" s="60"/>
      <c r="D137" s="60"/>
      <c r="E137" s="60"/>
      <c r="F137" s="60"/>
      <c r="G137" s="60"/>
      <c r="H137" s="60"/>
      <c r="I137" s="60"/>
      <c r="J137" s="60"/>
      <c r="K137" s="60"/>
      <c r="L137" s="60"/>
      <c r="M137" s="60"/>
      <c r="N137" s="60"/>
      <c r="O137" s="60"/>
      <c r="P137" s="60"/>
      <c r="Q137" s="60"/>
      <c r="R137" s="61"/>
    </row>
    <row r="138" spans="1:18" ht="20.100000000000001" customHeight="1" x14ac:dyDescent="0.2">
      <c r="A138" s="60"/>
      <c r="B138" s="60"/>
      <c r="C138" s="60"/>
      <c r="D138" s="60"/>
      <c r="E138" s="60"/>
      <c r="F138" s="60"/>
      <c r="G138" s="60"/>
      <c r="H138" s="60"/>
      <c r="I138" s="60"/>
      <c r="J138" s="60"/>
      <c r="K138" s="60"/>
      <c r="L138" s="60"/>
      <c r="M138" s="60"/>
      <c r="N138" s="60"/>
      <c r="O138" s="60"/>
      <c r="P138" s="60"/>
      <c r="Q138" s="60"/>
      <c r="R138" s="61"/>
    </row>
    <row r="139" spans="1:18" ht="20.100000000000001" customHeight="1" x14ac:dyDescent="0.2">
      <c r="A139" s="60"/>
      <c r="B139" s="60"/>
      <c r="C139" s="60"/>
      <c r="D139" s="60"/>
      <c r="E139" s="60"/>
      <c r="F139" s="60"/>
      <c r="G139" s="60"/>
      <c r="H139" s="60"/>
      <c r="I139" s="60"/>
      <c r="J139" s="60"/>
      <c r="K139" s="60"/>
      <c r="L139" s="60"/>
      <c r="M139" s="60"/>
      <c r="N139" s="60"/>
      <c r="O139" s="60"/>
      <c r="P139" s="60"/>
      <c r="Q139" s="60"/>
      <c r="R139" s="61"/>
    </row>
    <row r="140" spans="1:18" ht="20.100000000000001" customHeight="1" x14ac:dyDescent="0.2">
      <c r="A140" s="60"/>
      <c r="B140" s="60"/>
      <c r="C140" s="60"/>
      <c r="D140" s="60"/>
      <c r="E140" s="60"/>
      <c r="F140" s="60"/>
      <c r="G140" s="60"/>
      <c r="H140" s="60"/>
      <c r="I140" s="60"/>
      <c r="J140" s="60"/>
      <c r="K140" s="60"/>
      <c r="L140" s="60"/>
      <c r="M140" s="60"/>
      <c r="N140" s="60"/>
      <c r="O140" s="60"/>
      <c r="P140" s="60"/>
      <c r="Q140" s="60"/>
      <c r="R140" s="61"/>
    </row>
    <row r="141" spans="1:18" ht="20.100000000000001" customHeight="1" x14ac:dyDescent="0.2">
      <c r="A141" s="60"/>
      <c r="B141" s="60"/>
      <c r="C141" s="60"/>
      <c r="D141" s="60"/>
      <c r="E141" s="60"/>
      <c r="F141" s="60"/>
      <c r="G141" s="60"/>
      <c r="H141" s="60"/>
      <c r="I141" s="60"/>
      <c r="J141" s="60"/>
      <c r="K141" s="60"/>
      <c r="L141" s="60"/>
      <c r="M141" s="60"/>
      <c r="N141" s="60"/>
      <c r="O141" s="60"/>
      <c r="P141" s="60"/>
      <c r="Q141" s="60"/>
      <c r="R141" s="61"/>
    </row>
    <row r="142" spans="1:18" ht="20.100000000000001" customHeight="1" x14ac:dyDescent="0.2">
      <c r="A142" s="60"/>
      <c r="B142" s="60"/>
      <c r="C142" s="60"/>
      <c r="D142" s="60"/>
      <c r="E142" s="60"/>
      <c r="F142" s="60"/>
      <c r="G142" s="60"/>
      <c r="H142" s="60"/>
      <c r="I142" s="60"/>
      <c r="J142" s="60"/>
      <c r="K142" s="60"/>
      <c r="L142" s="60"/>
      <c r="M142" s="60"/>
      <c r="N142" s="60"/>
      <c r="O142" s="60"/>
      <c r="P142" s="60"/>
      <c r="Q142" s="60"/>
      <c r="R142" s="61"/>
    </row>
    <row r="143" spans="1:18" ht="20.100000000000001" customHeight="1" x14ac:dyDescent="0.2">
      <c r="A143" s="60"/>
      <c r="B143" s="60"/>
      <c r="C143" s="60"/>
      <c r="D143" s="60"/>
      <c r="E143" s="60"/>
      <c r="F143" s="60"/>
      <c r="G143" s="60"/>
      <c r="H143" s="60"/>
      <c r="I143" s="60"/>
      <c r="J143" s="60"/>
      <c r="K143" s="60"/>
      <c r="L143" s="60"/>
      <c r="M143" s="60"/>
      <c r="N143" s="60"/>
      <c r="O143" s="60"/>
      <c r="P143" s="60"/>
      <c r="Q143" s="60"/>
      <c r="R143" s="61"/>
    </row>
    <row r="144" spans="1:18" ht="20.100000000000001" customHeight="1" x14ac:dyDescent="0.2">
      <c r="A144" s="60"/>
      <c r="B144" s="60"/>
      <c r="C144" s="60"/>
      <c r="D144" s="60"/>
      <c r="E144" s="60"/>
      <c r="F144" s="60"/>
      <c r="G144" s="60"/>
      <c r="H144" s="60"/>
      <c r="I144" s="60"/>
      <c r="J144" s="60"/>
      <c r="K144" s="60"/>
      <c r="L144" s="60"/>
      <c r="M144" s="60"/>
      <c r="N144" s="60"/>
      <c r="O144" s="60"/>
      <c r="P144" s="60"/>
      <c r="Q144" s="60"/>
      <c r="R144" s="61"/>
    </row>
    <row r="145" spans="1:18" ht="20.100000000000001" customHeight="1" x14ac:dyDescent="0.2">
      <c r="A145" s="60"/>
      <c r="B145" s="60"/>
      <c r="C145" s="60"/>
      <c r="D145" s="60"/>
      <c r="E145" s="60"/>
      <c r="F145" s="60"/>
      <c r="G145" s="60"/>
      <c r="H145" s="60"/>
      <c r="I145" s="60"/>
      <c r="J145" s="60"/>
      <c r="K145" s="60"/>
      <c r="L145" s="60"/>
      <c r="M145" s="60"/>
      <c r="N145" s="60"/>
      <c r="O145" s="60"/>
      <c r="P145" s="60"/>
      <c r="Q145" s="60"/>
      <c r="R145" s="61"/>
    </row>
    <row r="146" spans="1:18" ht="20.100000000000001" customHeight="1" x14ac:dyDescent="0.2">
      <c r="A146" s="60"/>
      <c r="B146" s="60"/>
      <c r="C146" s="60"/>
      <c r="D146" s="60"/>
      <c r="E146" s="60"/>
      <c r="F146" s="60"/>
      <c r="G146" s="60"/>
      <c r="H146" s="60"/>
      <c r="I146" s="60"/>
      <c r="J146" s="60"/>
      <c r="K146" s="60"/>
      <c r="L146" s="60"/>
      <c r="M146" s="60"/>
      <c r="N146" s="60"/>
      <c r="O146" s="60"/>
      <c r="P146" s="60"/>
      <c r="Q146" s="60"/>
      <c r="R146" s="61"/>
    </row>
    <row r="147" spans="1:18" ht="20.100000000000001" customHeight="1" x14ac:dyDescent="0.2">
      <c r="A147" s="60"/>
      <c r="B147" s="60"/>
      <c r="C147" s="60"/>
      <c r="D147" s="60"/>
      <c r="E147" s="60"/>
      <c r="F147" s="60"/>
      <c r="G147" s="60"/>
      <c r="H147" s="60"/>
      <c r="I147" s="60"/>
      <c r="J147" s="60"/>
      <c r="K147" s="60"/>
      <c r="L147" s="60"/>
      <c r="M147" s="60"/>
      <c r="N147" s="60"/>
      <c r="O147" s="60"/>
      <c r="P147" s="60"/>
      <c r="Q147" s="60"/>
      <c r="R147" s="61"/>
    </row>
    <row r="148" spans="1:18" ht="20.100000000000001" customHeight="1" x14ac:dyDescent="0.2">
      <c r="A148" s="60"/>
      <c r="B148" s="60"/>
      <c r="C148" s="60"/>
      <c r="D148" s="60"/>
      <c r="E148" s="60"/>
      <c r="F148" s="60"/>
      <c r="G148" s="60"/>
      <c r="H148" s="60"/>
      <c r="I148" s="60"/>
      <c r="J148" s="60"/>
      <c r="K148" s="60"/>
      <c r="L148" s="60"/>
      <c r="M148" s="60"/>
      <c r="N148" s="60"/>
      <c r="O148" s="60"/>
      <c r="P148" s="60"/>
      <c r="Q148" s="60"/>
      <c r="R148" s="61"/>
    </row>
    <row r="149" spans="1:18" ht="20.100000000000001" customHeight="1" x14ac:dyDescent="0.2">
      <c r="A149" s="60"/>
      <c r="B149" s="60"/>
      <c r="C149" s="60"/>
      <c r="D149" s="60"/>
      <c r="E149" s="60"/>
      <c r="F149" s="60"/>
      <c r="G149" s="60"/>
      <c r="H149" s="60"/>
      <c r="I149" s="60"/>
      <c r="J149" s="60"/>
      <c r="K149" s="60"/>
      <c r="L149" s="60"/>
      <c r="M149" s="60"/>
      <c r="N149" s="60"/>
      <c r="O149" s="60"/>
      <c r="P149" s="60"/>
      <c r="Q149" s="60"/>
      <c r="R149" s="61"/>
    </row>
    <row r="150" spans="1:18" ht="20.100000000000001" customHeight="1" x14ac:dyDescent="0.2">
      <c r="A150" s="60"/>
      <c r="B150" s="60"/>
      <c r="C150" s="60"/>
      <c r="D150" s="60"/>
      <c r="E150" s="60"/>
      <c r="F150" s="60"/>
      <c r="G150" s="60"/>
      <c r="H150" s="60"/>
      <c r="I150" s="60"/>
      <c r="J150" s="60"/>
      <c r="K150" s="60"/>
      <c r="L150" s="60"/>
      <c r="M150" s="60"/>
      <c r="N150" s="60"/>
      <c r="O150" s="60"/>
      <c r="P150" s="60"/>
      <c r="Q150" s="60"/>
      <c r="R150" s="61"/>
    </row>
    <row r="151" spans="1:18" ht="20.100000000000001" customHeight="1" x14ac:dyDescent="0.2">
      <c r="A151" s="60"/>
      <c r="B151" s="60"/>
      <c r="C151" s="60"/>
      <c r="D151" s="60"/>
      <c r="E151" s="60"/>
      <c r="F151" s="60"/>
      <c r="G151" s="60"/>
      <c r="H151" s="60"/>
      <c r="I151" s="60"/>
      <c r="J151" s="60"/>
      <c r="K151" s="60"/>
      <c r="L151" s="60"/>
      <c r="M151" s="60"/>
      <c r="N151" s="60"/>
      <c r="O151" s="60"/>
      <c r="P151" s="60"/>
      <c r="Q151" s="60"/>
      <c r="R151" s="61"/>
    </row>
    <row r="152" spans="1:18" ht="20.100000000000001" customHeight="1" x14ac:dyDescent="0.2">
      <c r="A152" s="60"/>
      <c r="B152" s="60"/>
      <c r="C152" s="60"/>
      <c r="D152" s="60"/>
      <c r="E152" s="60"/>
      <c r="F152" s="60"/>
      <c r="G152" s="60"/>
      <c r="H152" s="60"/>
      <c r="I152" s="60"/>
      <c r="J152" s="60"/>
      <c r="K152" s="60"/>
      <c r="L152" s="60"/>
      <c r="M152" s="60"/>
      <c r="N152" s="60"/>
      <c r="O152" s="60"/>
      <c r="P152" s="60"/>
      <c r="Q152" s="60"/>
      <c r="R152" s="61"/>
    </row>
    <row r="153" spans="1:18" ht="20.100000000000001" customHeight="1" x14ac:dyDescent="0.2">
      <c r="A153" s="60"/>
      <c r="B153" s="60"/>
      <c r="C153" s="60"/>
      <c r="D153" s="60"/>
      <c r="E153" s="60"/>
      <c r="F153" s="60"/>
      <c r="G153" s="60"/>
      <c r="H153" s="60"/>
      <c r="I153" s="60"/>
      <c r="J153" s="60"/>
      <c r="K153" s="60"/>
      <c r="L153" s="60"/>
      <c r="M153" s="60"/>
      <c r="N153" s="60"/>
      <c r="O153" s="60"/>
      <c r="P153" s="60"/>
      <c r="Q153" s="60"/>
      <c r="R153" s="61"/>
    </row>
    <row r="154" spans="1:18" ht="20.100000000000001" customHeight="1" x14ac:dyDescent="0.2">
      <c r="A154" s="60"/>
      <c r="B154" s="60"/>
      <c r="C154" s="60"/>
      <c r="D154" s="60"/>
      <c r="E154" s="60"/>
      <c r="F154" s="60"/>
      <c r="G154" s="60"/>
      <c r="H154" s="60"/>
      <c r="I154" s="60"/>
      <c r="J154" s="60"/>
      <c r="K154" s="60"/>
      <c r="L154" s="60"/>
      <c r="M154" s="60"/>
      <c r="N154" s="60"/>
      <c r="O154" s="60"/>
      <c r="P154" s="60"/>
      <c r="Q154" s="60"/>
      <c r="R154" s="61"/>
    </row>
    <row r="155" spans="1:18" ht="20.100000000000001" customHeight="1" x14ac:dyDescent="0.2">
      <c r="A155" s="60"/>
      <c r="B155" s="60"/>
      <c r="C155" s="60"/>
      <c r="D155" s="60"/>
      <c r="E155" s="60"/>
      <c r="F155" s="60"/>
      <c r="G155" s="60"/>
      <c r="H155" s="60"/>
      <c r="I155" s="60"/>
      <c r="J155" s="60"/>
      <c r="K155" s="60"/>
      <c r="L155" s="60"/>
      <c r="M155" s="60"/>
      <c r="N155" s="60"/>
      <c r="O155" s="60"/>
      <c r="P155" s="60"/>
      <c r="Q155" s="60"/>
      <c r="R155" s="61"/>
    </row>
    <row r="156" spans="1:18" ht="20.100000000000001" customHeight="1" x14ac:dyDescent="0.2">
      <c r="A156" s="60"/>
      <c r="B156" s="60"/>
      <c r="C156" s="60"/>
      <c r="D156" s="60"/>
      <c r="E156" s="60"/>
      <c r="F156" s="60"/>
      <c r="G156" s="60"/>
      <c r="H156" s="60"/>
      <c r="I156" s="60"/>
      <c r="J156" s="60"/>
      <c r="K156" s="60"/>
      <c r="L156" s="60"/>
      <c r="M156" s="60"/>
      <c r="N156" s="60"/>
      <c r="O156" s="60"/>
      <c r="P156" s="60"/>
      <c r="Q156" s="60"/>
      <c r="R156" s="61"/>
    </row>
    <row r="157" spans="1:18" ht="20.100000000000001" customHeight="1" x14ac:dyDescent="0.2">
      <c r="A157" s="60"/>
      <c r="B157" s="60"/>
      <c r="C157" s="60"/>
      <c r="D157" s="60"/>
      <c r="E157" s="60"/>
      <c r="F157" s="60"/>
      <c r="G157" s="60"/>
      <c r="H157" s="60"/>
      <c r="I157" s="60"/>
      <c r="J157" s="60"/>
      <c r="K157" s="60"/>
      <c r="L157" s="60"/>
      <c r="M157" s="60"/>
      <c r="N157" s="60"/>
      <c r="O157" s="60"/>
      <c r="P157" s="60"/>
      <c r="Q157" s="60"/>
      <c r="R157" s="61"/>
    </row>
    <row r="158" spans="1:18" ht="20.100000000000001" customHeight="1" x14ac:dyDescent="0.2">
      <c r="A158" s="60"/>
      <c r="B158" s="60"/>
      <c r="C158" s="60"/>
      <c r="D158" s="60"/>
      <c r="E158" s="60"/>
      <c r="F158" s="60"/>
      <c r="G158" s="60"/>
      <c r="H158" s="60"/>
      <c r="I158" s="60"/>
      <c r="J158" s="60"/>
      <c r="K158" s="60"/>
      <c r="L158" s="60"/>
      <c r="M158" s="60"/>
      <c r="N158" s="60"/>
      <c r="O158" s="60"/>
      <c r="P158" s="60"/>
      <c r="Q158" s="60"/>
      <c r="R158" s="61"/>
    </row>
    <row r="159" spans="1:18" ht="20.100000000000001" customHeight="1" x14ac:dyDescent="0.2">
      <c r="A159" s="60"/>
      <c r="B159" s="60"/>
      <c r="C159" s="60"/>
      <c r="D159" s="60"/>
      <c r="E159" s="60"/>
      <c r="F159" s="60"/>
      <c r="G159" s="60"/>
      <c r="H159" s="60"/>
      <c r="I159" s="60"/>
      <c r="J159" s="60"/>
      <c r="K159" s="60"/>
      <c r="L159" s="60"/>
      <c r="M159" s="60"/>
      <c r="N159" s="60"/>
      <c r="O159" s="60"/>
      <c r="P159" s="60"/>
      <c r="Q159" s="60"/>
      <c r="R159" s="61"/>
    </row>
    <row r="160" spans="1:18" ht="20.100000000000001" customHeight="1" x14ac:dyDescent="0.2">
      <c r="A160" s="60"/>
      <c r="B160" s="60"/>
      <c r="C160" s="60"/>
      <c r="D160" s="60"/>
      <c r="E160" s="60"/>
      <c r="F160" s="60"/>
      <c r="G160" s="60"/>
      <c r="H160" s="60"/>
      <c r="I160" s="60"/>
      <c r="J160" s="60"/>
      <c r="K160" s="60"/>
      <c r="L160" s="60"/>
      <c r="M160" s="60"/>
      <c r="N160" s="60"/>
      <c r="O160" s="60"/>
      <c r="P160" s="60"/>
      <c r="Q160" s="60"/>
      <c r="R160" s="61"/>
    </row>
    <row r="161" spans="1:18" ht="20.100000000000001" customHeight="1" x14ac:dyDescent="0.2">
      <c r="A161" s="60"/>
      <c r="B161" s="60"/>
      <c r="C161" s="60"/>
      <c r="D161" s="60"/>
      <c r="E161" s="60"/>
      <c r="F161" s="60"/>
      <c r="G161" s="60"/>
      <c r="H161" s="60"/>
      <c r="I161" s="60"/>
      <c r="J161" s="60"/>
      <c r="K161" s="60"/>
      <c r="L161" s="60"/>
      <c r="M161" s="60"/>
      <c r="N161" s="60"/>
      <c r="O161" s="60"/>
      <c r="P161" s="60"/>
      <c r="Q161" s="60"/>
      <c r="R161" s="61"/>
    </row>
    <row r="162" spans="1:18" ht="20.100000000000001" customHeight="1" x14ac:dyDescent="0.2">
      <c r="A162" s="60"/>
      <c r="B162" s="60"/>
      <c r="C162" s="60"/>
      <c r="D162" s="60"/>
      <c r="E162" s="60"/>
      <c r="F162" s="60"/>
      <c r="G162" s="60"/>
      <c r="H162" s="60"/>
      <c r="I162" s="60"/>
      <c r="J162" s="60"/>
      <c r="K162" s="60"/>
      <c r="L162" s="60"/>
      <c r="M162" s="60"/>
      <c r="N162" s="60"/>
      <c r="O162" s="60"/>
      <c r="P162" s="60"/>
      <c r="Q162" s="60"/>
      <c r="R162" s="61"/>
    </row>
    <row r="163" spans="1:18" ht="20.100000000000001" customHeight="1" x14ac:dyDescent="0.2">
      <c r="A163" s="60"/>
      <c r="B163" s="60"/>
      <c r="C163" s="60"/>
      <c r="D163" s="60"/>
      <c r="E163" s="60"/>
      <c r="F163" s="60"/>
      <c r="G163" s="60"/>
      <c r="H163" s="60"/>
      <c r="I163" s="60"/>
      <c r="J163" s="60"/>
      <c r="K163" s="60"/>
      <c r="L163" s="60"/>
      <c r="M163" s="60"/>
      <c r="N163" s="60"/>
      <c r="O163" s="60"/>
      <c r="P163" s="60"/>
      <c r="Q163" s="60"/>
      <c r="R163" s="61"/>
    </row>
    <row r="164" spans="1:18" ht="20.100000000000001" customHeight="1" x14ac:dyDescent="0.2">
      <c r="A164" s="60"/>
      <c r="B164" s="60"/>
      <c r="C164" s="60"/>
      <c r="D164" s="60"/>
      <c r="E164" s="60"/>
      <c r="F164" s="60"/>
      <c r="G164" s="60"/>
      <c r="H164" s="60"/>
      <c r="I164" s="60"/>
      <c r="J164" s="60"/>
      <c r="K164" s="60"/>
      <c r="L164" s="60"/>
      <c r="M164" s="60"/>
      <c r="N164" s="60"/>
      <c r="O164" s="60"/>
      <c r="P164" s="60"/>
      <c r="Q164" s="60"/>
      <c r="R164" s="61"/>
    </row>
    <row r="165" spans="1:18" ht="20.100000000000001" customHeight="1" x14ac:dyDescent="0.2">
      <c r="A165" s="60"/>
      <c r="B165" s="60"/>
      <c r="C165" s="60"/>
      <c r="D165" s="60"/>
      <c r="E165" s="60"/>
      <c r="F165" s="60"/>
      <c r="G165" s="60"/>
      <c r="H165" s="60"/>
      <c r="I165" s="60"/>
      <c r="J165" s="60"/>
      <c r="K165" s="60"/>
      <c r="L165" s="60"/>
      <c r="M165" s="60"/>
      <c r="N165" s="60"/>
      <c r="O165" s="60"/>
      <c r="P165" s="60"/>
      <c r="Q165" s="60"/>
      <c r="R165" s="61"/>
    </row>
    <row r="166" spans="1:18" ht="20.100000000000001" customHeight="1" x14ac:dyDescent="0.2">
      <c r="A166" s="60"/>
      <c r="B166" s="60"/>
      <c r="C166" s="60"/>
      <c r="D166" s="60"/>
      <c r="E166" s="60"/>
      <c r="F166" s="60"/>
      <c r="G166" s="60"/>
      <c r="H166" s="60"/>
      <c r="I166" s="60"/>
      <c r="J166" s="60"/>
      <c r="K166" s="60"/>
      <c r="L166" s="60"/>
      <c r="M166" s="60"/>
      <c r="N166" s="60"/>
      <c r="O166" s="60"/>
      <c r="P166" s="60"/>
      <c r="Q166" s="60"/>
      <c r="R166" s="61"/>
    </row>
    <row r="167" spans="1:18" ht="20.100000000000001" customHeight="1" x14ac:dyDescent="0.2">
      <c r="A167" s="60"/>
      <c r="B167" s="60"/>
      <c r="C167" s="60"/>
      <c r="D167" s="60"/>
      <c r="E167" s="60"/>
      <c r="F167" s="60"/>
      <c r="G167" s="60"/>
      <c r="H167" s="60"/>
      <c r="I167" s="60"/>
      <c r="J167" s="60"/>
      <c r="K167" s="60"/>
      <c r="L167" s="60"/>
      <c r="M167" s="60"/>
      <c r="N167" s="60"/>
      <c r="O167" s="60"/>
      <c r="P167" s="60"/>
      <c r="Q167" s="60"/>
      <c r="R167" s="61"/>
    </row>
    <row r="168" spans="1:18" ht="20.100000000000001" customHeight="1" x14ac:dyDescent="0.2">
      <c r="A168" s="60"/>
      <c r="B168" s="60"/>
      <c r="C168" s="60"/>
      <c r="D168" s="60"/>
      <c r="E168" s="60"/>
      <c r="F168" s="60"/>
      <c r="G168" s="60"/>
      <c r="H168" s="60"/>
      <c r="I168" s="60"/>
      <c r="J168" s="60"/>
      <c r="K168" s="60"/>
      <c r="L168" s="60"/>
      <c r="M168" s="60"/>
      <c r="N168" s="60"/>
      <c r="O168" s="60"/>
      <c r="P168" s="60"/>
      <c r="Q168" s="60"/>
      <c r="R168" s="61"/>
    </row>
    <row r="169" spans="1:18" ht="20.100000000000001" customHeight="1" x14ac:dyDescent="0.2">
      <c r="A169" s="60"/>
      <c r="B169" s="60"/>
      <c r="C169" s="60"/>
      <c r="D169" s="60"/>
      <c r="E169" s="60"/>
      <c r="F169" s="60"/>
      <c r="G169" s="60"/>
      <c r="H169" s="60"/>
      <c r="I169" s="60"/>
      <c r="J169" s="60"/>
      <c r="K169" s="60"/>
      <c r="L169" s="60"/>
      <c r="M169" s="60"/>
      <c r="N169" s="60"/>
      <c r="O169" s="60"/>
      <c r="P169" s="60"/>
      <c r="Q169" s="60"/>
      <c r="R169" s="61"/>
    </row>
    <row r="170" spans="1:18" ht="20.100000000000001" customHeight="1" x14ac:dyDescent="0.2">
      <c r="A170" s="60"/>
      <c r="B170" s="60"/>
      <c r="C170" s="60"/>
      <c r="D170" s="60"/>
      <c r="E170" s="60"/>
      <c r="F170" s="60"/>
      <c r="G170" s="60"/>
      <c r="H170" s="60"/>
      <c r="I170" s="60"/>
      <c r="J170" s="60"/>
      <c r="K170" s="60"/>
      <c r="L170" s="60"/>
      <c r="M170" s="60"/>
      <c r="N170" s="60"/>
      <c r="O170" s="60"/>
      <c r="P170" s="60"/>
      <c r="Q170" s="60"/>
      <c r="R170" s="61"/>
    </row>
    <row r="171" spans="1:18" ht="20.100000000000001" customHeight="1" x14ac:dyDescent="0.2">
      <c r="A171" s="60"/>
      <c r="B171" s="60"/>
      <c r="C171" s="60"/>
      <c r="D171" s="60"/>
      <c r="E171" s="60"/>
      <c r="F171" s="60"/>
      <c r="G171" s="60"/>
      <c r="H171" s="60"/>
      <c r="I171" s="60"/>
      <c r="J171" s="60"/>
      <c r="K171" s="60"/>
      <c r="L171" s="60"/>
      <c r="M171" s="60"/>
      <c r="N171" s="60"/>
      <c r="O171" s="60"/>
      <c r="P171" s="60"/>
      <c r="Q171" s="60"/>
      <c r="R171" s="61"/>
    </row>
    <row r="172" spans="1:18" ht="20.100000000000001" customHeight="1" x14ac:dyDescent="0.2">
      <c r="A172" s="60"/>
      <c r="B172" s="60"/>
      <c r="C172" s="60"/>
      <c r="D172" s="60"/>
      <c r="E172" s="60"/>
      <c r="F172" s="60"/>
      <c r="G172" s="60"/>
      <c r="H172" s="60"/>
      <c r="I172" s="60"/>
      <c r="J172" s="60"/>
      <c r="K172" s="60"/>
      <c r="L172" s="60"/>
      <c r="M172" s="60"/>
      <c r="N172" s="60"/>
      <c r="O172" s="60"/>
      <c r="P172" s="60"/>
      <c r="Q172" s="60"/>
      <c r="R172" s="61"/>
    </row>
    <row r="173" spans="1:18" ht="20.100000000000001" customHeight="1" x14ac:dyDescent="0.2">
      <c r="A173" s="60"/>
      <c r="B173" s="60"/>
      <c r="C173" s="60"/>
      <c r="D173" s="60"/>
      <c r="E173" s="60"/>
      <c r="F173" s="60"/>
      <c r="G173" s="60"/>
      <c r="H173" s="60"/>
      <c r="I173" s="60"/>
      <c r="J173" s="60"/>
      <c r="K173" s="60"/>
      <c r="L173" s="60"/>
      <c r="M173" s="60"/>
      <c r="N173" s="60"/>
      <c r="O173" s="60"/>
      <c r="P173" s="60"/>
      <c r="Q173" s="60"/>
      <c r="R173" s="61"/>
    </row>
    <row r="174" spans="1:18" ht="20.100000000000001" customHeight="1" x14ac:dyDescent="0.2">
      <c r="A174" s="60"/>
      <c r="B174" s="60"/>
      <c r="C174" s="60"/>
      <c r="D174" s="60"/>
      <c r="E174" s="60"/>
      <c r="F174" s="60"/>
      <c r="G174" s="60"/>
      <c r="H174" s="60"/>
      <c r="I174" s="60"/>
      <c r="J174" s="60"/>
      <c r="K174" s="60"/>
      <c r="L174" s="60"/>
      <c r="M174" s="60"/>
      <c r="N174" s="60"/>
      <c r="O174" s="60"/>
      <c r="P174" s="60"/>
      <c r="Q174" s="60"/>
      <c r="R174" s="61"/>
    </row>
    <row r="175" spans="1:18" ht="20.100000000000001" customHeight="1" x14ac:dyDescent="0.2">
      <c r="A175" s="60"/>
      <c r="B175" s="60"/>
      <c r="C175" s="60"/>
      <c r="D175" s="60"/>
      <c r="E175" s="60"/>
      <c r="F175" s="60"/>
      <c r="G175" s="60"/>
      <c r="H175" s="60"/>
      <c r="I175" s="60"/>
      <c r="J175" s="60"/>
      <c r="K175" s="60"/>
      <c r="L175" s="60"/>
      <c r="M175" s="60"/>
      <c r="N175" s="60"/>
      <c r="O175" s="60"/>
      <c r="P175" s="60"/>
      <c r="Q175" s="60"/>
      <c r="R175" s="61"/>
    </row>
    <row r="176" spans="1:18" ht="20.100000000000001" customHeight="1" x14ac:dyDescent="0.2">
      <c r="A176" s="60"/>
      <c r="B176" s="60"/>
      <c r="C176" s="60"/>
      <c r="D176" s="60"/>
      <c r="E176" s="60"/>
      <c r="F176" s="60"/>
      <c r="G176" s="60"/>
      <c r="H176" s="60"/>
      <c r="I176" s="60"/>
      <c r="J176" s="60"/>
      <c r="K176" s="60"/>
      <c r="L176" s="60"/>
      <c r="M176" s="60"/>
      <c r="N176" s="60"/>
      <c r="O176" s="60"/>
      <c r="P176" s="60"/>
      <c r="Q176" s="60"/>
      <c r="R176" s="61"/>
    </row>
    <row r="177" spans="1:18" ht="20.100000000000001" customHeight="1" x14ac:dyDescent="0.2">
      <c r="A177" s="60"/>
      <c r="B177" s="60"/>
      <c r="C177" s="60"/>
      <c r="D177" s="60"/>
      <c r="E177" s="60"/>
      <c r="F177" s="60"/>
      <c r="G177" s="60"/>
      <c r="H177" s="60"/>
      <c r="I177" s="60"/>
      <c r="J177" s="60"/>
      <c r="K177" s="60"/>
      <c r="L177" s="60"/>
      <c r="M177" s="60"/>
      <c r="N177" s="60"/>
      <c r="O177" s="60"/>
      <c r="P177" s="60"/>
      <c r="Q177" s="60"/>
      <c r="R177" s="61"/>
    </row>
    <row r="178" spans="1:18" ht="20.100000000000001" customHeight="1" x14ac:dyDescent="0.2">
      <c r="A178" s="60"/>
      <c r="B178" s="60"/>
      <c r="C178" s="60"/>
      <c r="D178" s="60"/>
      <c r="E178" s="60"/>
      <c r="F178" s="60"/>
      <c r="G178" s="60"/>
      <c r="H178" s="60"/>
      <c r="I178" s="60"/>
      <c r="J178" s="60"/>
      <c r="K178" s="60"/>
      <c r="L178" s="60"/>
      <c r="M178" s="60"/>
      <c r="N178" s="60"/>
      <c r="O178" s="60"/>
      <c r="P178" s="60"/>
      <c r="Q178" s="60"/>
      <c r="R178" s="61"/>
    </row>
    <row r="179" spans="1:18" ht="20.100000000000001" customHeight="1" x14ac:dyDescent="0.2">
      <c r="A179" s="60"/>
      <c r="B179" s="60"/>
      <c r="C179" s="60"/>
      <c r="D179" s="60"/>
      <c r="E179" s="60"/>
      <c r="F179" s="60"/>
      <c r="G179" s="60"/>
      <c r="H179" s="60"/>
      <c r="I179" s="60"/>
      <c r="J179" s="60"/>
      <c r="K179" s="60"/>
      <c r="L179" s="60"/>
      <c r="M179" s="60"/>
      <c r="N179" s="60"/>
      <c r="O179" s="60"/>
      <c r="P179" s="60"/>
      <c r="Q179" s="60"/>
      <c r="R179" s="61"/>
    </row>
    <row r="180" spans="1:18" ht="20.100000000000001" customHeight="1" x14ac:dyDescent="0.2">
      <c r="A180" s="60"/>
      <c r="B180" s="60"/>
      <c r="C180" s="60"/>
      <c r="D180" s="60"/>
      <c r="E180" s="60"/>
      <c r="F180" s="60"/>
      <c r="G180" s="60"/>
      <c r="H180" s="60"/>
      <c r="I180" s="60"/>
      <c r="J180" s="60"/>
      <c r="K180" s="60"/>
      <c r="L180" s="60"/>
      <c r="M180" s="60"/>
      <c r="N180" s="60"/>
      <c r="O180" s="60"/>
      <c r="P180" s="60"/>
      <c r="Q180" s="60"/>
      <c r="R180" s="61"/>
    </row>
    <row r="181" spans="1:18" ht="20.100000000000001" customHeight="1" x14ac:dyDescent="0.2">
      <c r="A181" s="60"/>
      <c r="B181" s="60"/>
      <c r="C181" s="60"/>
      <c r="D181" s="60"/>
      <c r="E181" s="60"/>
      <c r="F181" s="60"/>
      <c r="G181" s="60"/>
      <c r="H181" s="60"/>
      <c r="I181" s="60"/>
      <c r="J181" s="60"/>
      <c r="K181" s="60"/>
      <c r="L181" s="60"/>
      <c r="M181" s="60"/>
      <c r="N181" s="60"/>
      <c r="O181" s="60"/>
      <c r="P181" s="60"/>
      <c r="Q181" s="60"/>
      <c r="R181" s="61"/>
    </row>
    <row r="182" spans="1:18" ht="20.100000000000001" customHeight="1" x14ac:dyDescent="0.2">
      <c r="A182" s="60"/>
      <c r="B182" s="60"/>
      <c r="C182" s="60"/>
      <c r="D182" s="60"/>
      <c r="E182" s="60"/>
      <c r="F182" s="60"/>
      <c r="G182" s="60"/>
      <c r="H182" s="60"/>
      <c r="I182" s="60"/>
      <c r="J182" s="60"/>
      <c r="K182" s="60"/>
      <c r="L182" s="60"/>
      <c r="M182" s="60"/>
      <c r="N182" s="60"/>
      <c r="O182" s="60"/>
      <c r="P182" s="60"/>
      <c r="Q182" s="60"/>
      <c r="R182" s="61"/>
    </row>
    <row r="183" spans="1:18" ht="20.100000000000001" customHeight="1" x14ac:dyDescent="0.2">
      <c r="A183" s="60"/>
      <c r="B183" s="60"/>
      <c r="C183" s="60"/>
      <c r="D183" s="60"/>
      <c r="E183" s="60"/>
      <c r="F183" s="60"/>
      <c r="G183" s="60"/>
      <c r="H183" s="60"/>
      <c r="I183" s="60"/>
      <c r="J183" s="60"/>
      <c r="K183" s="60"/>
      <c r="L183" s="60"/>
      <c r="M183" s="60"/>
      <c r="N183" s="60"/>
      <c r="O183" s="60"/>
      <c r="P183" s="60"/>
      <c r="Q183" s="60"/>
      <c r="R183" s="61"/>
    </row>
    <row r="184" spans="1:18" ht="20.100000000000001" customHeight="1" x14ac:dyDescent="0.2">
      <c r="A184" s="60"/>
      <c r="B184" s="60"/>
      <c r="C184" s="60"/>
      <c r="D184" s="60"/>
      <c r="E184" s="60"/>
      <c r="F184" s="60"/>
      <c r="G184" s="60"/>
      <c r="H184" s="60"/>
      <c r="I184" s="60"/>
      <c r="J184" s="60"/>
      <c r="K184" s="60"/>
      <c r="L184" s="60"/>
      <c r="M184" s="60"/>
      <c r="N184" s="60"/>
      <c r="O184" s="60"/>
      <c r="P184" s="60"/>
      <c r="Q184" s="60"/>
      <c r="R184" s="61"/>
    </row>
    <row r="185" spans="1:18" ht="20.100000000000001" customHeight="1" x14ac:dyDescent="0.2">
      <c r="A185" s="60"/>
      <c r="B185" s="60"/>
      <c r="C185" s="60"/>
      <c r="D185" s="60"/>
      <c r="E185" s="60"/>
      <c r="F185" s="60"/>
      <c r="G185" s="60"/>
      <c r="H185" s="60"/>
      <c r="I185" s="60"/>
      <c r="J185" s="60"/>
      <c r="K185" s="60"/>
      <c r="L185" s="60"/>
      <c r="M185" s="60"/>
      <c r="N185" s="60"/>
      <c r="O185" s="60"/>
      <c r="P185" s="60"/>
      <c r="Q185" s="60"/>
      <c r="R185" s="61"/>
    </row>
    <row r="186" spans="1:18" ht="20.100000000000001" customHeight="1" x14ac:dyDescent="0.2">
      <c r="A186" s="60"/>
      <c r="B186" s="60"/>
      <c r="C186" s="60"/>
      <c r="D186" s="60"/>
      <c r="E186" s="60"/>
      <c r="F186" s="60"/>
      <c r="G186" s="60"/>
      <c r="H186" s="60"/>
      <c r="I186" s="60"/>
      <c r="J186" s="60"/>
      <c r="K186" s="60"/>
      <c r="L186" s="60"/>
      <c r="M186" s="60"/>
      <c r="N186" s="60"/>
      <c r="O186" s="60"/>
      <c r="P186" s="60"/>
      <c r="Q186" s="60"/>
      <c r="R186" s="61"/>
    </row>
    <row r="187" spans="1:18" ht="20.100000000000001" customHeight="1" x14ac:dyDescent="0.2">
      <c r="A187" s="60"/>
      <c r="B187" s="60"/>
      <c r="C187" s="60"/>
      <c r="D187" s="60"/>
      <c r="E187" s="60"/>
      <c r="F187" s="60"/>
      <c r="G187" s="60"/>
      <c r="H187" s="60"/>
      <c r="I187" s="60"/>
      <c r="J187" s="60"/>
      <c r="K187" s="60"/>
      <c r="L187" s="60"/>
      <c r="M187" s="60"/>
      <c r="N187" s="60"/>
      <c r="O187" s="60"/>
      <c r="P187" s="60"/>
      <c r="Q187" s="60"/>
      <c r="R187" s="61"/>
    </row>
    <row r="188" spans="1:18" ht="20.100000000000001" customHeight="1" x14ac:dyDescent="0.2">
      <c r="A188" s="60"/>
      <c r="B188" s="60"/>
      <c r="C188" s="60"/>
      <c r="D188" s="60"/>
      <c r="E188" s="60"/>
      <c r="F188" s="60"/>
      <c r="G188" s="60"/>
      <c r="H188" s="60"/>
      <c r="I188" s="60"/>
      <c r="J188" s="60"/>
      <c r="K188" s="60"/>
      <c r="L188" s="60"/>
      <c r="M188" s="60"/>
      <c r="N188" s="60"/>
      <c r="O188" s="60"/>
      <c r="P188" s="60"/>
      <c r="Q188" s="60"/>
      <c r="R188" s="61"/>
    </row>
    <row r="189" spans="1:18" ht="20.100000000000001" customHeight="1" x14ac:dyDescent="0.2">
      <c r="A189" s="60"/>
      <c r="B189" s="60"/>
      <c r="C189" s="60"/>
      <c r="D189" s="60"/>
      <c r="E189" s="60"/>
      <c r="F189" s="60"/>
      <c r="G189" s="60"/>
      <c r="H189" s="60"/>
      <c r="I189" s="60"/>
      <c r="J189" s="60"/>
      <c r="K189" s="60"/>
      <c r="L189" s="60"/>
      <c r="M189" s="60"/>
      <c r="N189" s="60"/>
      <c r="O189" s="60"/>
      <c r="P189" s="60"/>
      <c r="Q189" s="60"/>
      <c r="R189" s="61"/>
    </row>
    <row r="190" spans="1:18" ht="20.100000000000001" customHeight="1" x14ac:dyDescent="0.2">
      <c r="A190" s="60"/>
      <c r="B190" s="60"/>
      <c r="C190" s="60"/>
      <c r="D190" s="60"/>
      <c r="E190" s="60"/>
      <c r="F190" s="60"/>
      <c r="G190" s="60"/>
      <c r="H190" s="60"/>
      <c r="I190" s="60"/>
      <c r="J190" s="60"/>
      <c r="K190" s="60"/>
      <c r="L190" s="60"/>
      <c r="M190" s="60"/>
      <c r="N190" s="60"/>
      <c r="O190" s="60"/>
      <c r="P190" s="60"/>
      <c r="Q190" s="60"/>
      <c r="R190" s="61"/>
    </row>
    <row r="191" spans="1:18" ht="20.100000000000001" customHeight="1" x14ac:dyDescent="0.2">
      <c r="A191" s="60"/>
      <c r="B191" s="60"/>
      <c r="C191" s="60"/>
      <c r="D191" s="60"/>
      <c r="E191" s="60"/>
      <c r="F191" s="60"/>
      <c r="G191" s="60"/>
      <c r="H191" s="60"/>
      <c r="I191" s="60"/>
      <c r="J191" s="60"/>
      <c r="K191" s="60"/>
      <c r="L191" s="60"/>
      <c r="M191" s="60"/>
      <c r="N191" s="60"/>
      <c r="O191" s="60"/>
      <c r="P191" s="60"/>
      <c r="Q191" s="60"/>
      <c r="R191" s="61"/>
    </row>
    <row r="192" spans="1:18" ht="20.100000000000001" customHeight="1" x14ac:dyDescent="0.2">
      <c r="A192" s="60"/>
      <c r="B192" s="60"/>
      <c r="C192" s="60"/>
      <c r="D192" s="60"/>
      <c r="E192" s="60"/>
      <c r="F192" s="60"/>
      <c r="G192" s="60"/>
      <c r="H192" s="60"/>
      <c r="I192" s="60"/>
      <c r="J192" s="60"/>
      <c r="K192" s="60"/>
      <c r="L192" s="60"/>
      <c r="M192" s="60"/>
      <c r="N192" s="60"/>
      <c r="O192" s="60"/>
      <c r="P192" s="60"/>
      <c r="Q192" s="60"/>
      <c r="R192" s="61"/>
    </row>
    <row r="193" spans="1:18" ht="20.100000000000001" customHeight="1" x14ac:dyDescent="0.2">
      <c r="A193" s="60"/>
      <c r="B193" s="60"/>
      <c r="C193" s="60"/>
      <c r="D193" s="60"/>
      <c r="E193" s="60"/>
      <c r="F193" s="60"/>
      <c r="G193" s="60"/>
      <c r="H193" s="60"/>
      <c r="I193" s="60"/>
      <c r="J193" s="60"/>
      <c r="K193" s="60"/>
      <c r="L193" s="60"/>
      <c r="M193" s="60"/>
      <c r="N193" s="60"/>
      <c r="O193" s="60"/>
      <c r="P193" s="60"/>
      <c r="Q193" s="60"/>
      <c r="R193" s="61"/>
    </row>
    <row r="194" spans="1:18" ht="20.100000000000001" customHeight="1" x14ac:dyDescent="0.2">
      <c r="A194" s="60"/>
      <c r="B194" s="60"/>
      <c r="C194" s="60"/>
      <c r="D194" s="60"/>
      <c r="E194" s="60"/>
      <c r="F194" s="60"/>
      <c r="G194" s="60"/>
      <c r="H194" s="60"/>
      <c r="I194" s="60"/>
      <c r="J194" s="60"/>
      <c r="K194" s="60"/>
      <c r="L194" s="60"/>
      <c r="M194" s="60"/>
      <c r="N194" s="60"/>
      <c r="O194" s="60"/>
      <c r="P194" s="60"/>
      <c r="Q194" s="60"/>
      <c r="R194" s="61"/>
    </row>
    <row r="195" spans="1:18" ht="20.100000000000001" customHeight="1" x14ac:dyDescent="0.2">
      <c r="A195" s="60"/>
      <c r="B195" s="60"/>
      <c r="C195" s="60"/>
      <c r="D195" s="60"/>
      <c r="E195" s="60"/>
      <c r="F195" s="60"/>
      <c r="G195" s="60"/>
      <c r="H195" s="60"/>
      <c r="I195" s="60"/>
      <c r="J195" s="60"/>
      <c r="K195" s="60"/>
      <c r="L195" s="60"/>
      <c r="M195" s="60"/>
      <c r="N195" s="60"/>
      <c r="O195" s="60"/>
      <c r="P195" s="60"/>
      <c r="Q195" s="60"/>
      <c r="R195" s="61"/>
    </row>
    <row r="196" spans="1:18" ht="20.100000000000001" customHeight="1" x14ac:dyDescent="0.2">
      <c r="A196" s="60"/>
      <c r="B196" s="60"/>
      <c r="C196" s="60"/>
      <c r="D196" s="60"/>
      <c r="E196" s="60"/>
      <c r="F196" s="60"/>
      <c r="G196" s="60"/>
      <c r="H196" s="60"/>
      <c r="I196" s="60"/>
      <c r="J196" s="60"/>
      <c r="K196" s="60"/>
      <c r="L196" s="60"/>
      <c r="M196" s="60"/>
      <c r="N196" s="60"/>
      <c r="O196" s="60"/>
      <c r="P196" s="60"/>
      <c r="Q196" s="60"/>
      <c r="R196" s="61"/>
    </row>
    <row r="197" spans="1:18" ht="20.100000000000001" customHeight="1" x14ac:dyDescent="0.2">
      <c r="A197" s="60"/>
      <c r="B197" s="60"/>
      <c r="C197" s="60"/>
      <c r="D197" s="60"/>
      <c r="E197" s="60"/>
      <c r="F197" s="60"/>
      <c r="G197" s="60"/>
      <c r="H197" s="60"/>
      <c r="I197" s="60"/>
      <c r="J197" s="60"/>
      <c r="K197" s="60"/>
      <c r="L197" s="60"/>
      <c r="M197" s="60"/>
      <c r="N197" s="60"/>
      <c r="O197" s="60"/>
      <c r="P197" s="60"/>
      <c r="Q197" s="60"/>
      <c r="R197" s="61"/>
    </row>
    <row r="198" spans="1:18" ht="20.100000000000001" customHeight="1" x14ac:dyDescent="0.2">
      <c r="A198" s="60"/>
      <c r="B198" s="60"/>
      <c r="C198" s="60"/>
      <c r="D198" s="60"/>
      <c r="E198" s="60"/>
      <c r="F198" s="60"/>
      <c r="G198" s="60"/>
      <c r="H198" s="60"/>
      <c r="I198" s="60"/>
      <c r="J198" s="60"/>
      <c r="K198" s="60"/>
      <c r="L198" s="60"/>
      <c r="M198" s="60"/>
      <c r="N198" s="60"/>
      <c r="O198" s="60"/>
      <c r="P198" s="60"/>
      <c r="Q198" s="60"/>
      <c r="R198" s="61"/>
    </row>
    <row r="199" spans="1:18" ht="20.100000000000001" customHeight="1" x14ac:dyDescent="0.2">
      <c r="A199" s="60"/>
      <c r="B199" s="60"/>
      <c r="C199" s="60"/>
      <c r="D199" s="60"/>
      <c r="E199" s="60"/>
      <c r="F199" s="60"/>
      <c r="G199" s="60"/>
      <c r="H199" s="60"/>
      <c r="I199" s="60"/>
      <c r="J199" s="60"/>
      <c r="K199" s="60"/>
      <c r="L199" s="60"/>
      <c r="M199" s="60"/>
      <c r="N199" s="60"/>
      <c r="O199" s="60"/>
      <c r="P199" s="60"/>
      <c r="Q199" s="60"/>
      <c r="R199" s="61"/>
    </row>
    <row r="200" spans="1:18" ht="20.100000000000001" customHeight="1" x14ac:dyDescent="0.2">
      <c r="A200" s="60"/>
      <c r="B200" s="60"/>
      <c r="C200" s="60"/>
      <c r="D200" s="60"/>
      <c r="E200" s="60"/>
      <c r="F200" s="60"/>
      <c r="G200" s="60"/>
      <c r="H200" s="60"/>
      <c r="I200" s="60"/>
      <c r="J200" s="60"/>
      <c r="K200" s="60"/>
      <c r="L200" s="60"/>
      <c r="M200" s="60"/>
      <c r="N200" s="60"/>
      <c r="O200" s="60"/>
      <c r="P200" s="60"/>
      <c r="Q200" s="60"/>
      <c r="R200" s="61"/>
    </row>
    <row r="201" spans="1:18" ht="20.100000000000001" customHeight="1" x14ac:dyDescent="0.2">
      <c r="A201" s="60"/>
      <c r="B201" s="60"/>
      <c r="C201" s="60"/>
      <c r="D201" s="60"/>
      <c r="E201" s="60"/>
      <c r="F201" s="60"/>
      <c r="G201" s="60"/>
      <c r="H201" s="60"/>
      <c r="I201" s="60"/>
      <c r="J201" s="60"/>
      <c r="K201" s="60"/>
      <c r="L201" s="60"/>
      <c r="M201" s="60"/>
      <c r="N201" s="60"/>
      <c r="O201" s="60"/>
      <c r="P201" s="60"/>
      <c r="Q201" s="60"/>
      <c r="R201" s="61"/>
    </row>
    <row r="202" spans="1:18" ht="20.100000000000001" customHeight="1" x14ac:dyDescent="0.2">
      <c r="A202" s="60"/>
      <c r="B202" s="60"/>
      <c r="C202" s="60"/>
      <c r="D202" s="60"/>
      <c r="E202" s="60"/>
      <c r="F202" s="60"/>
      <c r="G202" s="60"/>
      <c r="H202" s="60"/>
      <c r="I202" s="60"/>
      <c r="J202" s="60"/>
      <c r="K202" s="60"/>
      <c r="L202" s="60"/>
      <c r="M202" s="60"/>
      <c r="N202" s="60"/>
      <c r="O202" s="60"/>
      <c r="P202" s="60"/>
      <c r="Q202" s="60"/>
      <c r="R202" s="61"/>
    </row>
    <row r="203" spans="1:18" ht="20.100000000000001" customHeight="1" x14ac:dyDescent="0.2">
      <c r="A203" s="60"/>
      <c r="B203" s="60"/>
      <c r="C203" s="60"/>
      <c r="D203" s="60"/>
      <c r="E203" s="60"/>
      <c r="F203" s="60"/>
      <c r="G203" s="60"/>
      <c r="H203" s="60"/>
      <c r="I203" s="60"/>
      <c r="J203" s="60"/>
      <c r="K203" s="60"/>
      <c r="L203" s="60"/>
      <c r="M203" s="60"/>
      <c r="N203" s="60"/>
      <c r="O203" s="60"/>
      <c r="P203" s="60"/>
      <c r="Q203" s="60"/>
      <c r="R203" s="61"/>
    </row>
    <row r="204" spans="1:18" ht="20.100000000000001" customHeight="1" x14ac:dyDescent="0.2">
      <c r="A204" s="60"/>
      <c r="B204" s="60"/>
      <c r="C204" s="60"/>
      <c r="D204" s="60"/>
      <c r="E204" s="60"/>
      <c r="F204" s="60"/>
      <c r="G204" s="60"/>
      <c r="H204" s="60"/>
      <c r="I204" s="60"/>
      <c r="J204" s="60"/>
      <c r="K204" s="60"/>
      <c r="L204" s="60"/>
      <c r="M204" s="60"/>
      <c r="N204" s="60"/>
      <c r="O204" s="60"/>
      <c r="P204" s="60"/>
      <c r="Q204" s="60"/>
      <c r="R204" s="61"/>
    </row>
    <row r="205" spans="1:18" ht="20.100000000000001" customHeight="1" x14ac:dyDescent="0.2">
      <c r="A205" s="60"/>
      <c r="B205" s="60"/>
      <c r="C205" s="60"/>
      <c r="D205" s="60"/>
      <c r="E205" s="60"/>
      <c r="F205" s="60"/>
      <c r="G205" s="60"/>
      <c r="H205" s="60"/>
      <c r="I205" s="60"/>
      <c r="J205" s="60"/>
      <c r="K205" s="60"/>
      <c r="L205" s="60"/>
      <c r="M205" s="60"/>
      <c r="N205" s="60"/>
      <c r="O205" s="60"/>
      <c r="P205" s="60"/>
      <c r="Q205" s="60"/>
      <c r="R205" s="61"/>
    </row>
    <row r="206" spans="1:18" ht="20.100000000000001" customHeight="1" x14ac:dyDescent="0.2">
      <c r="A206" s="60"/>
      <c r="B206" s="60"/>
      <c r="C206" s="60"/>
      <c r="D206" s="60"/>
      <c r="E206" s="60"/>
      <c r="F206" s="60"/>
      <c r="G206" s="60"/>
      <c r="H206" s="60"/>
      <c r="I206" s="60"/>
      <c r="J206" s="60"/>
      <c r="K206" s="60"/>
      <c r="L206" s="60"/>
      <c r="M206" s="60"/>
      <c r="N206" s="60"/>
      <c r="O206" s="60"/>
      <c r="P206" s="60"/>
      <c r="Q206" s="60"/>
      <c r="R206" s="61"/>
    </row>
    <row r="207" spans="1:18" ht="20.100000000000001" customHeight="1" x14ac:dyDescent="0.2">
      <c r="A207" s="60"/>
      <c r="B207" s="60"/>
      <c r="C207" s="60"/>
      <c r="D207" s="60"/>
      <c r="E207" s="60"/>
      <c r="F207" s="60"/>
      <c r="G207" s="60"/>
      <c r="H207" s="60"/>
      <c r="I207" s="60"/>
      <c r="J207" s="60"/>
      <c r="K207" s="60"/>
      <c r="L207" s="60"/>
      <c r="M207" s="60"/>
      <c r="N207" s="60"/>
      <c r="O207" s="60"/>
      <c r="P207" s="60"/>
      <c r="Q207" s="60"/>
      <c r="R207" s="61"/>
    </row>
    <row r="208" spans="1:18" ht="20.100000000000001" customHeight="1" x14ac:dyDescent="0.2">
      <c r="A208" s="60"/>
      <c r="B208" s="60"/>
      <c r="C208" s="60"/>
      <c r="D208" s="60"/>
      <c r="E208" s="60"/>
      <c r="F208" s="60"/>
      <c r="G208" s="60"/>
      <c r="H208" s="60"/>
      <c r="I208" s="60"/>
      <c r="J208" s="60"/>
      <c r="K208" s="60"/>
      <c r="L208" s="60"/>
      <c r="M208" s="60"/>
      <c r="N208" s="60"/>
      <c r="O208" s="60"/>
      <c r="P208" s="60"/>
      <c r="Q208" s="60"/>
      <c r="R208" s="61"/>
    </row>
    <row r="209" spans="1:18" ht="20.100000000000001" customHeight="1" x14ac:dyDescent="0.2">
      <c r="A209" s="60"/>
      <c r="B209" s="60"/>
      <c r="C209" s="60"/>
      <c r="D209" s="60"/>
      <c r="E209" s="60"/>
      <c r="F209" s="60"/>
      <c r="G209" s="60"/>
      <c r="H209" s="60"/>
      <c r="I209" s="60"/>
      <c r="J209" s="60"/>
      <c r="K209" s="60"/>
      <c r="L209" s="60"/>
      <c r="M209" s="60"/>
      <c r="N209" s="60"/>
      <c r="O209" s="60"/>
      <c r="P209" s="60"/>
      <c r="Q209" s="60"/>
      <c r="R209" s="61"/>
    </row>
    <row r="210" spans="1:18" ht="20.100000000000001" customHeight="1" x14ac:dyDescent="0.2">
      <c r="A210" s="60"/>
      <c r="B210" s="60"/>
      <c r="C210" s="60"/>
      <c r="D210" s="60"/>
      <c r="E210" s="60"/>
      <c r="F210" s="60"/>
      <c r="G210" s="60"/>
      <c r="H210" s="60"/>
      <c r="I210" s="60"/>
      <c r="J210" s="60"/>
      <c r="K210" s="60"/>
      <c r="L210" s="60"/>
      <c r="M210" s="60"/>
      <c r="N210" s="60"/>
      <c r="O210" s="60"/>
      <c r="P210" s="60"/>
      <c r="Q210" s="60"/>
      <c r="R210" s="61"/>
    </row>
    <row r="211" spans="1:18" ht="20.100000000000001" customHeight="1" x14ac:dyDescent="0.2">
      <c r="A211" s="60"/>
      <c r="B211" s="60"/>
      <c r="C211" s="60"/>
      <c r="D211" s="60"/>
      <c r="E211" s="60"/>
      <c r="F211" s="60"/>
      <c r="G211" s="60"/>
      <c r="H211" s="60"/>
      <c r="I211" s="60"/>
      <c r="J211" s="60"/>
      <c r="K211" s="60"/>
      <c r="L211" s="60"/>
      <c r="M211" s="60"/>
      <c r="N211" s="60"/>
      <c r="O211" s="60"/>
      <c r="P211" s="60"/>
      <c r="Q211" s="60"/>
      <c r="R211" s="61"/>
    </row>
    <row r="212" spans="1:18" ht="20.100000000000001" customHeight="1" x14ac:dyDescent="0.2">
      <c r="A212" s="60"/>
      <c r="B212" s="60"/>
      <c r="C212" s="60"/>
      <c r="D212" s="60"/>
      <c r="E212" s="60"/>
      <c r="F212" s="60"/>
      <c r="G212" s="60"/>
      <c r="H212" s="60"/>
      <c r="I212" s="60"/>
      <c r="J212" s="60"/>
      <c r="K212" s="60"/>
      <c r="L212" s="60"/>
      <c r="M212" s="60"/>
      <c r="N212" s="60"/>
      <c r="O212" s="60"/>
      <c r="P212" s="60"/>
      <c r="Q212" s="60"/>
      <c r="R212" s="61"/>
    </row>
    <row r="213" spans="1:18" ht="20.100000000000001" customHeight="1" x14ac:dyDescent="0.2">
      <c r="A213" s="60"/>
      <c r="B213" s="60"/>
      <c r="C213" s="60"/>
      <c r="D213" s="60"/>
      <c r="E213" s="60"/>
      <c r="F213" s="60"/>
      <c r="G213" s="60"/>
      <c r="H213" s="60"/>
      <c r="I213" s="60"/>
      <c r="J213" s="60"/>
      <c r="K213" s="60"/>
      <c r="L213" s="60"/>
      <c r="M213" s="60"/>
      <c r="N213" s="60"/>
      <c r="O213" s="60"/>
      <c r="P213" s="60"/>
      <c r="Q213" s="60"/>
      <c r="R213" s="61"/>
    </row>
    <row r="214" spans="1:18" ht="20.100000000000001" customHeight="1" x14ac:dyDescent="0.2">
      <c r="A214" s="60"/>
      <c r="B214" s="60"/>
      <c r="C214" s="60"/>
      <c r="D214" s="60"/>
      <c r="E214" s="60"/>
      <c r="F214" s="60"/>
      <c r="G214" s="60"/>
      <c r="H214" s="60"/>
      <c r="I214" s="60"/>
      <c r="J214" s="60"/>
      <c r="K214" s="60"/>
      <c r="L214" s="60"/>
      <c r="M214" s="60"/>
      <c r="N214" s="60"/>
      <c r="O214" s="60"/>
      <c r="P214" s="60"/>
      <c r="Q214" s="60"/>
      <c r="R214" s="61"/>
    </row>
    <row r="215" spans="1:18" ht="20.100000000000001" customHeight="1" x14ac:dyDescent="0.2">
      <c r="A215" s="60"/>
      <c r="B215" s="60"/>
      <c r="C215" s="60"/>
      <c r="D215" s="60"/>
      <c r="E215" s="60"/>
      <c r="F215" s="60"/>
      <c r="G215" s="60"/>
      <c r="H215" s="60"/>
      <c r="I215" s="60"/>
      <c r="J215" s="60"/>
      <c r="K215" s="60"/>
      <c r="L215" s="60"/>
      <c r="M215" s="60"/>
      <c r="N215" s="60"/>
      <c r="O215" s="60"/>
      <c r="P215" s="60"/>
      <c r="Q215" s="60"/>
      <c r="R215" s="61"/>
    </row>
    <row r="216" spans="1:18" ht="20.100000000000001" customHeight="1" x14ac:dyDescent="0.2">
      <c r="A216" s="60"/>
      <c r="B216" s="60"/>
      <c r="C216" s="60"/>
      <c r="D216" s="60"/>
      <c r="E216" s="60"/>
      <c r="F216" s="60"/>
      <c r="G216" s="60"/>
      <c r="H216" s="60"/>
      <c r="I216" s="60"/>
      <c r="J216" s="60"/>
      <c r="K216" s="60"/>
      <c r="L216" s="60"/>
      <c r="M216" s="60"/>
      <c r="N216" s="60"/>
      <c r="O216" s="60"/>
      <c r="P216" s="60"/>
      <c r="Q216" s="60"/>
      <c r="R216" s="61"/>
    </row>
    <row r="217" spans="1:18" ht="20.100000000000001" customHeight="1" x14ac:dyDescent="0.2">
      <c r="A217" s="60"/>
      <c r="B217" s="60"/>
      <c r="C217" s="60"/>
      <c r="D217" s="60"/>
      <c r="E217" s="60"/>
      <c r="F217" s="60"/>
      <c r="G217" s="60"/>
      <c r="H217" s="60"/>
      <c r="I217" s="60"/>
      <c r="J217" s="60"/>
      <c r="K217" s="60"/>
      <c r="L217" s="60"/>
      <c r="M217" s="60"/>
      <c r="N217" s="60"/>
      <c r="O217" s="60"/>
      <c r="P217" s="60"/>
      <c r="Q217" s="60"/>
      <c r="R217" s="61"/>
    </row>
    <row r="218" spans="1:18" ht="20.100000000000001" customHeight="1" x14ac:dyDescent="0.2">
      <c r="A218" s="60"/>
      <c r="B218" s="60"/>
      <c r="C218" s="60"/>
      <c r="D218" s="60"/>
      <c r="E218" s="60"/>
      <c r="F218" s="60"/>
      <c r="G218" s="60"/>
      <c r="H218" s="60"/>
      <c r="I218" s="60"/>
      <c r="J218" s="60"/>
      <c r="K218" s="60"/>
      <c r="L218" s="60"/>
      <c r="M218" s="60"/>
      <c r="N218" s="60"/>
      <c r="O218" s="60"/>
      <c r="P218" s="60"/>
      <c r="Q218" s="60"/>
      <c r="R218" s="61"/>
    </row>
    <row r="219" spans="1:18" ht="20.100000000000001" customHeight="1" x14ac:dyDescent="0.2">
      <c r="A219" s="60"/>
      <c r="B219" s="60"/>
      <c r="C219" s="60"/>
      <c r="D219" s="60"/>
      <c r="E219" s="60"/>
      <c r="F219" s="60"/>
      <c r="G219" s="60"/>
      <c r="H219" s="60"/>
      <c r="I219" s="60"/>
      <c r="J219" s="60"/>
      <c r="K219" s="60"/>
      <c r="L219" s="60"/>
      <c r="M219" s="60"/>
      <c r="N219" s="60"/>
      <c r="O219" s="60"/>
      <c r="P219" s="60"/>
      <c r="Q219" s="60"/>
      <c r="R219" s="61"/>
    </row>
    <row r="220" spans="1:18" ht="20.100000000000001" customHeight="1" x14ac:dyDescent="0.2">
      <c r="A220" s="60"/>
      <c r="B220" s="60"/>
      <c r="C220" s="60"/>
      <c r="D220" s="60"/>
      <c r="E220" s="60"/>
      <c r="F220" s="60"/>
      <c r="G220" s="60"/>
      <c r="H220" s="60"/>
      <c r="I220" s="60"/>
      <c r="J220" s="60"/>
      <c r="K220" s="60"/>
      <c r="L220" s="60"/>
      <c r="M220" s="60"/>
      <c r="N220" s="60"/>
      <c r="O220" s="60"/>
      <c r="P220" s="60"/>
      <c r="Q220" s="60"/>
      <c r="R220" s="61"/>
    </row>
    <row r="221" spans="1:18" ht="20.100000000000001" customHeight="1" x14ac:dyDescent="0.2">
      <c r="A221" s="60"/>
      <c r="B221" s="60"/>
      <c r="C221" s="60"/>
      <c r="D221" s="60"/>
      <c r="E221" s="60"/>
      <c r="F221" s="60"/>
      <c r="G221" s="60"/>
      <c r="H221" s="60"/>
      <c r="I221" s="60"/>
      <c r="J221" s="60"/>
      <c r="K221" s="60"/>
      <c r="L221" s="60"/>
      <c r="M221" s="60"/>
      <c r="N221" s="60"/>
      <c r="O221" s="60"/>
      <c r="P221" s="60"/>
      <c r="Q221" s="60"/>
      <c r="R221" s="61"/>
    </row>
    <row r="222" spans="1:18" ht="20.100000000000001" customHeight="1" x14ac:dyDescent="0.2">
      <c r="A222" s="60"/>
      <c r="B222" s="60"/>
      <c r="C222" s="60"/>
      <c r="D222" s="60"/>
      <c r="E222" s="60"/>
      <c r="F222" s="60"/>
      <c r="G222" s="60"/>
      <c r="H222" s="60"/>
      <c r="I222" s="60"/>
      <c r="J222" s="60"/>
      <c r="K222" s="60"/>
      <c r="L222" s="60"/>
      <c r="M222" s="60"/>
      <c r="N222" s="60"/>
      <c r="O222" s="60"/>
      <c r="P222" s="60"/>
      <c r="Q222" s="60"/>
      <c r="R222" s="61"/>
    </row>
    <row r="223" spans="1:18" ht="20.100000000000001" customHeight="1" x14ac:dyDescent="0.2">
      <c r="A223" s="60"/>
      <c r="B223" s="60"/>
      <c r="C223" s="60"/>
      <c r="D223" s="60"/>
      <c r="E223" s="60"/>
      <c r="F223" s="60"/>
      <c r="G223" s="60"/>
      <c r="H223" s="60"/>
      <c r="I223" s="60"/>
      <c r="J223" s="60"/>
      <c r="K223" s="60"/>
      <c r="L223" s="60"/>
      <c r="M223" s="60"/>
      <c r="N223" s="60"/>
      <c r="O223" s="60"/>
      <c r="P223" s="60"/>
      <c r="Q223" s="60"/>
      <c r="R223" s="61"/>
    </row>
    <row r="224" spans="1:18" ht="20.100000000000001" customHeight="1" x14ac:dyDescent="0.2">
      <c r="A224" s="60"/>
      <c r="B224" s="60"/>
      <c r="C224" s="60"/>
      <c r="D224" s="60"/>
      <c r="E224" s="60"/>
      <c r="F224" s="60"/>
      <c r="G224" s="60"/>
      <c r="H224" s="60"/>
      <c r="I224" s="60"/>
      <c r="J224" s="60"/>
      <c r="K224" s="60"/>
      <c r="L224" s="60"/>
      <c r="M224" s="60"/>
      <c r="N224" s="60"/>
      <c r="O224" s="60"/>
      <c r="P224" s="60"/>
      <c r="Q224" s="60"/>
      <c r="R224" s="61"/>
    </row>
    <row r="225" spans="1:18" ht="20.100000000000001" customHeight="1" x14ac:dyDescent="0.2">
      <c r="A225" s="60"/>
      <c r="B225" s="60"/>
      <c r="C225" s="60"/>
      <c r="D225" s="60"/>
      <c r="E225" s="60"/>
      <c r="F225" s="60"/>
      <c r="G225" s="60"/>
      <c r="H225" s="60"/>
      <c r="I225" s="60"/>
      <c r="J225" s="60"/>
      <c r="K225" s="60"/>
      <c r="L225" s="60"/>
      <c r="M225" s="60"/>
      <c r="N225" s="60"/>
      <c r="O225" s="60"/>
      <c r="P225" s="60"/>
      <c r="Q225" s="60"/>
      <c r="R225" s="61"/>
    </row>
    <row r="226" spans="1:18" ht="20.100000000000001" customHeight="1" x14ac:dyDescent="0.2">
      <c r="A226" s="60"/>
      <c r="B226" s="60"/>
      <c r="C226" s="60"/>
      <c r="D226" s="60"/>
      <c r="E226" s="60"/>
      <c r="F226" s="60"/>
      <c r="G226" s="60"/>
      <c r="H226" s="60"/>
      <c r="I226" s="60"/>
      <c r="J226" s="60"/>
      <c r="K226" s="60"/>
      <c r="L226" s="60"/>
      <c r="M226" s="60"/>
      <c r="N226" s="60"/>
      <c r="O226" s="60"/>
      <c r="P226" s="60"/>
      <c r="Q226" s="60"/>
      <c r="R226" s="61"/>
    </row>
    <row r="227" spans="1:18" ht="20.100000000000001" customHeight="1" x14ac:dyDescent="0.2">
      <c r="A227" s="60"/>
      <c r="B227" s="60"/>
      <c r="C227" s="60"/>
      <c r="D227" s="60"/>
      <c r="E227" s="60"/>
      <c r="F227" s="60"/>
      <c r="G227" s="60"/>
      <c r="H227" s="60"/>
      <c r="I227" s="60"/>
      <c r="J227" s="60"/>
      <c r="K227" s="60"/>
      <c r="L227" s="60"/>
      <c r="M227" s="60"/>
      <c r="N227" s="60"/>
      <c r="O227" s="60"/>
      <c r="P227" s="60"/>
      <c r="Q227" s="60"/>
      <c r="R227" s="61"/>
    </row>
    <row r="228" spans="1:18" ht="20.100000000000001" customHeight="1" x14ac:dyDescent="0.2">
      <c r="A228" s="60"/>
      <c r="B228" s="60"/>
      <c r="C228" s="60"/>
      <c r="D228" s="60"/>
      <c r="E228" s="60"/>
      <c r="F228" s="60"/>
      <c r="G228" s="60"/>
      <c r="H228" s="60"/>
      <c r="I228" s="60"/>
      <c r="J228" s="60"/>
      <c r="K228" s="60"/>
      <c r="L228" s="60"/>
      <c r="M228" s="60"/>
      <c r="N228" s="60"/>
      <c r="O228" s="60"/>
      <c r="P228" s="60"/>
      <c r="Q228" s="60"/>
      <c r="R228" s="61"/>
    </row>
    <row r="229" spans="1:18" ht="20.100000000000001" customHeight="1" x14ac:dyDescent="0.2">
      <c r="A229" s="60"/>
      <c r="B229" s="60"/>
      <c r="C229" s="60"/>
      <c r="D229" s="60"/>
      <c r="E229" s="60"/>
      <c r="F229" s="60"/>
      <c r="G229" s="60"/>
      <c r="H229" s="60"/>
      <c r="I229" s="60"/>
      <c r="J229" s="60"/>
      <c r="K229" s="60"/>
      <c r="L229" s="60"/>
      <c r="M229" s="60"/>
      <c r="N229" s="60"/>
      <c r="O229" s="60"/>
      <c r="P229" s="60"/>
      <c r="Q229" s="60"/>
      <c r="R229" s="61"/>
    </row>
    <row r="230" spans="1:18" ht="20.100000000000001" customHeight="1" x14ac:dyDescent="0.2">
      <c r="A230" s="60"/>
      <c r="B230" s="60"/>
      <c r="C230" s="60"/>
      <c r="D230" s="60"/>
      <c r="E230" s="60"/>
      <c r="F230" s="60"/>
      <c r="G230" s="60"/>
      <c r="H230" s="60"/>
      <c r="I230" s="60"/>
      <c r="J230" s="60"/>
      <c r="K230" s="60"/>
      <c r="L230" s="60"/>
      <c r="M230" s="60"/>
      <c r="N230" s="60"/>
      <c r="O230" s="60"/>
      <c r="P230" s="60"/>
      <c r="Q230" s="60"/>
      <c r="R230" s="61"/>
    </row>
    <row r="231" spans="1:18" ht="20.100000000000001" customHeight="1" x14ac:dyDescent="0.2">
      <c r="A231" s="60"/>
      <c r="B231" s="60"/>
      <c r="C231" s="60"/>
      <c r="D231" s="60"/>
      <c r="E231" s="60"/>
      <c r="F231" s="60"/>
      <c r="G231" s="60"/>
      <c r="H231" s="60"/>
      <c r="I231" s="60"/>
      <c r="J231" s="60"/>
      <c r="K231" s="60"/>
      <c r="L231" s="60"/>
      <c r="M231" s="60"/>
      <c r="N231" s="60"/>
      <c r="O231" s="60"/>
      <c r="P231" s="60"/>
      <c r="Q231" s="60"/>
      <c r="R231" s="61"/>
    </row>
    <row r="232" spans="1:18" ht="20.100000000000001" customHeight="1" x14ac:dyDescent="0.2">
      <c r="A232" s="60"/>
      <c r="B232" s="60"/>
      <c r="C232" s="60"/>
      <c r="D232" s="60"/>
      <c r="E232" s="60"/>
      <c r="F232" s="60"/>
      <c r="G232" s="60"/>
      <c r="H232" s="60"/>
      <c r="I232" s="60"/>
      <c r="J232" s="60"/>
      <c r="K232" s="60"/>
      <c r="L232" s="60"/>
      <c r="M232" s="60"/>
      <c r="N232" s="60"/>
      <c r="O232" s="60"/>
      <c r="P232" s="60"/>
      <c r="Q232" s="60"/>
      <c r="R232" s="61"/>
    </row>
    <row r="233" spans="1:18" ht="20.100000000000001" customHeight="1" x14ac:dyDescent="0.2">
      <c r="A233" s="60"/>
      <c r="B233" s="60"/>
      <c r="C233" s="60"/>
      <c r="D233" s="60"/>
      <c r="E233" s="60"/>
      <c r="F233" s="60"/>
      <c r="G233" s="60"/>
      <c r="H233" s="60"/>
      <c r="I233" s="60"/>
      <c r="J233" s="60"/>
      <c r="K233" s="60"/>
      <c r="L233" s="60"/>
      <c r="M233" s="60"/>
      <c r="N233" s="60"/>
      <c r="O233" s="60"/>
      <c r="P233" s="60"/>
      <c r="Q233" s="60"/>
      <c r="R233" s="61"/>
    </row>
    <row r="234" spans="1:18" ht="20.100000000000001" customHeight="1" x14ac:dyDescent="0.2">
      <c r="A234" s="60"/>
      <c r="B234" s="60"/>
      <c r="C234" s="60"/>
      <c r="D234" s="60"/>
      <c r="E234" s="60"/>
      <c r="F234" s="60"/>
      <c r="G234" s="60"/>
      <c r="H234" s="60"/>
      <c r="I234" s="60"/>
      <c r="J234" s="60"/>
      <c r="K234" s="60"/>
      <c r="L234" s="60"/>
      <c r="M234" s="60"/>
      <c r="N234" s="60"/>
      <c r="O234" s="60"/>
      <c r="P234" s="60"/>
      <c r="Q234" s="60"/>
      <c r="R234" s="61"/>
    </row>
    <row r="235" spans="1:18" ht="20.100000000000001" customHeight="1" x14ac:dyDescent="0.2">
      <c r="A235" s="60"/>
      <c r="B235" s="60"/>
      <c r="C235" s="60"/>
      <c r="D235" s="60"/>
      <c r="E235" s="60"/>
      <c r="F235" s="60"/>
      <c r="G235" s="60"/>
      <c r="H235" s="60"/>
      <c r="I235" s="60"/>
      <c r="J235" s="60"/>
      <c r="K235" s="60"/>
      <c r="L235" s="60"/>
      <c r="M235" s="60"/>
      <c r="N235" s="60"/>
      <c r="O235" s="60"/>
      <c r="P235" s="60"/>
      <c r="Q235" s="60"/>
      <c r="R235" s="61"/>
    </row>
    <row r="236" spans="1:18" ht="20.100000000000001" customHeight="1" x14ac:dyDescent="0.2">
      <c r="A236" s="60"/>
      <c r="B236" s="60"/>
      <c r="C236" s="60"/>
      <c r="D236" s="60"/>
      <c r="E236" s="60"/>
      <c r="F236" s="60"/>
      <c r="G236" s="60"/>
      <c r="H236" s="60"/>
      <c r="I236" s="60"/>
      <c r="J236" s="60"/>
      <c r="K236" s="60"/>
      <c r="L236" s="60"/>
      <c r="M236" s="60"/>
      <c r="N236" s="60"/>
      <c r="O236" s="60"/>
      <c r="P236" s="60"/>
      <c r="Q236" s="60"/>
      <c r="R236" s="61"/>
    </row>
    <row r="237" spans="1:18" ht="20.100000000000001" customHeight="1" x14ac:dyDescent="0.2">
      <c r="A237" s="60"/>
      <c r="B237" s="60"/>
      <c r="C237" s="60"/>
      <c r="D237" s="60"/>
      <c r="E237" s="60"/>
      <c r="F237" s="60"/>
      <c r="G237" s="60"/>
      <c r="H237" s="60"/>
      <c r="I237" s="60"/>
      <c r="J237" s="60"/>
      <c r="K237" s="60"/>
      <c r="L237" s="60"/>
      <c r="M237" s="60"/>
      <c r="N237" s="60"/>
      <c r="O237" s="60"/>
      <c r="P237" s="60"/>
      <c r="Q237" s="60"/>
      <c r="R237" s="61"/>
    </row>
    <row r="238" spans="1:18" ht="20.100000000000001" customHeight="1" x14ac:dyDescent="0.2">
      <c r="A238" s="60"/>
      <c r="B238" s="60"/>
      <c r="C238" s="60"/>
      <c r="D238" s="60"/>
      <c r="E238" s="60"/>
      <c r="F238" s="60"/>
      <c r="G238" s="60"/>
      <c r="H238" s="60"/>
      <c r="I238" s="60"/>
      <c r="J238" s="60"/>
      <c r="K238" s="60"/>
      <c r="L238" s="60"/>
      <c r="M238" s="60"/>
      <c r="N238" s="60"/>
      <c r="O238" s="60"/>
      <c r="P238" s="60"/>
      <c r="Q238" s="60"/>
      <c r="R238" s="61"/>
    </row>
    <row r="239" spans="1:18" ht="20.100000000000001" customHeight="1" x14ac:dyDescent="0.2">
      <c r="A239" s="60"/>
      <c r="B239" s="60"/>
      <c r="C239" s="60"/>
      <c r="D239" s="60"/>
      <c r="E239" s="60"/>
      <c r="F239" s="60"/>
      <c r="G239" s="60"/>
      <c r="H239" s="60"/>
      <c r="I239" s="60"/>
      <c r="J239" s="60"/>
      <c r="K239" s="60"/>
      <c r="L239" s="60"/>
      <c r="M239" s="60"/>
      <c r="N239" s="60"/>
      <c r="O239" s="60"/>
      <c r="P239" s="60"/>
      <c r="Q239" s="60"/>
      <c r="R239" s="61"/>
    </row>
    <row r="240" spans="1:18" ht="20.100000000000001" customHeight="1" x14ac:dyDescent="0.2">
      <c r="A240" s="60"/>
      <c r="B240" s="60"/>
      <c r="C240" s="60"/>
      <c r="D240" s="60"/>
      <c r="E240" s="60"/>
      <c r="F240" s="60"/>
      <c r="G240" s="60"/>
      <c r="H240" s="60"/>
      <c r="I240" s="60"/>
      <c r="J240" s="60"/>
      <c r="K240" s="60"/>
      <c r="L240" s="60"/>
      <c r="M240" s="60"/>
      <c r="N240" s="60"/>
      <c r="O240" s="60"/>
      <c r="P240" s="60"/>
      <c r="Q240" s="60"/>
      <c r="R240" s="61"/>
    </row>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sheetData>
  <sortState ref="A6:R30">
    <sortCondition ref="A6:A30"/>
  </sortState>
  <mergeCells count="3">
    <mergeCell ref="A4:R4"/>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Narrow,Regular"&amp;12- 27 -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7"/>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3623</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1884</v>
      </c>
      <c r="B6" s="341" t="s">
        <v>3624</v>
      </c>
      <c r="C6" s="329">
        <v>0</v>
      </c>
      <c r="D6" s="329">
        <v>0</v>
      </c>
      <c r="E6" s="329">
        <v>17</v>
      </c>
      <c r="F6" s="329">
        <v>12</v>
      </c>
      <c r="G6" s="329">
        <v>13</v>
      </c>
      <c r="H6" s="329">
        <v>14</v>
      </c>
      <c r="I6" s="329">
        <v>19</v>
      </c>
      <c r="J6" s="329">
        <v>16</v>
      </c>
      <c r="K6" s="329">
        <v>15</v>
      </c>
      <c r="L6" s="329">
        <v>12</v>
      </c>
      <c r="M6" s="329">
        <v>16</v>
      </c>
      <c r="N6" s="329">
        <v>24</v>
      </c>
      <c r="O6" s="329">
        <v>11</v>
      </c>
      <c r="P6" s="329">
        <v>22</v>
      </c>
      <c r="Q6" s="329">
        <v>19</v>
      </c>
      <c r="R6" s="330">
        <v>210</v>
      </c>
    </row>
    <row r="7" spans="1:20" ht="20.100000000000001" customHeight="1" x14ac:dyDescent="0.25">
      <c r="A7" s="339" t="s">
        <v>386</v>
      </c>
      <c r="B7" s="341" t="s">
        <v>3577</v>
      </c>
      <c r="C7" s="329">
        <v>0</v>
      </c>
      <c r="D7" s="329">
        <v>0</v>
      </c>
      <c r="E7" s="329">
        <v>3</v>
      </c>
      <c r="F7" s="329">
        <v>1</v>
      </c>
      <c r="G7" s="329">
        <v>3</v>
      </c>
      <c r="H7" s="329">
        <v>0</v>
      </c>
      <c r="I7" s="329">
        <v>2</v>
      </c>
      <c r="J7" s="329">
        <v>2</v>
      </c>
      <c r="K7" s="329">
        <v>0</v>
      </c>
      <c r="L7" s="329">
        <v>3</v>
      </c>
      <c r="M7" s="329">
        <v>2</v>
      </c>
      <c r="N7" s="329">
        <v>0</v>
      </c>
      <c r="O7" s="329">
        <v>0</v>
      </c>
      <c r="P7" s="329">
        <v>0</v>
      </c>
      <c r="Q7" s="329">
        <v>0</v>
      </c>
      <c r="R7" s="330">
        <v>16</v>
      </c>
    </row>
    <row r="8" spans="1:20" ht="20.100000000000001" customHeight="1" x14ac:dyDescent="0.25">
      <c r="A8" s="339" t="s">
        <v>387</v>
      </c>
      <c r="B8" s="341" t="s">
        <v>3625</v>
      </c>
      <c r="C8" s="329">
        <v>0</v>
      </c>
      <c r="D8" s="329">
        <v>0</v>
      </c>
      <c r="E8" s="329">
        <v>12</v>
      </c>
      <c r="F8" s="329">
        <v>9</v>
      </c>
      <c r="G8" s="329">
        <v>19</v>
      </c>
      <c r="H8" s="329">
        <v>11</v>
      </c>
      <c r="I8" s="329">
        <v>15</v>
      </c>
      <c r="J8" s="329">
        <v>8</v>
      </c>
      <c r="K8" s="329">
        <v>12</v>
      </c>
      <c r="L8" s="329">
        <v>11</v>
      </c>
      <c r="M8" s="329">
        <v>8</v>
      </c>
      <c r="N8" s="329">
        <v>6</v>
      </c>
      <c r="O8" s="329">
        <v>9</v>
      </c>
      <c r="P8" s="329">
        <v>11</v>
      </c>
      <c r="Q8" s="329">
        <v>11</v>
      </c>
      <c r="R8" s="330">
        <v>142</v>
      </c>
    </row>
    <row r="9" spans="1:20" ht="20.100000000000001" customHeight="1" x14ac:dyDescent="0.25">
      <c r="A9" s="339" t="s">
        <v>388</v>
      </c>
      <c r="B9" s="341" t="s">
        <v>3626</v>
      </c>
      <c r="C9" s="329">
        <v>0</v>
      </c>
      <c r="D9" s="329">
        <v>0</v>
      </c>
      <c r="E9" s="329">
        <v>6</v>
      </c>
      <c r="F9" s="329">
        <v>1</v>
      </c>
      <c r="G9" s="329">
        <v>8</v>
      </c>
      <c r="H9" s="329">
        <v>2</v>
      </c>
      <c r="I9" s="329">
        <v>6</v>
      </c>
      <c r="J9" s="329">
        <v>1</v>
      </c>
      <c r="K9" s="329">
        <v>0</v>
      </c>
      <c r="L9" s="329">
        <v>3</v>
      </c>
      <c r="M9" s="329">
        <v>3</v>
      </c>
      <c r="N9" s="329">
        <v>0</v>
      </c>
      <c r="O9" s="329">
        <v>5</v>
      </c>
      <c r="P9" s="329">
        <v>1</v>
      </c>
      <c r="Q9" s="329">
        <v>5</v>
      </c>
      <c r="R9" s="330">
        <v>41</v>
      </c>
    </row>
    <row r="10" spans="1:20" ht="20.100000000000001" customHeight="1" x14ac:dyDescent="0.25">
      <c r="A10" s="339" t="s">
        <v>389</v>
      </c>
      <c r="B10" s="341" t="s">
        <v>3627</v>
      </c>
      <c r="C10" s="329">
        <v>0</v>
      </c>
      <c r="D10" s="329">
        <v>0</v>
      </c>
      <c r="E10" s="329">
        <v>20</v>
      </c>
      <c r="F10" s="329">
        <v>13</v>
      </c>
      <c r="G10" s="329">
        <v>22</v>
      </c>
      <c r="H10" s="329">
        <v>15</v>
      </c>
      <c r="I10" s="329">
        <v>15</v>
      </c>
      <c r="J10" s="329">
        <v>17</v>
      </c>
      <c r="K10" s="329">
        <v>10</v>
      </c>
      <c r="L10" s="329">
        <v>14</v>
      </c>
      <c r="M10" s="329">
        <v>16</v>
      </c>
      <c r="N10" s="329">
        <v>16</v>
      </c>
      <c r="O10" s="329">
        <v>19</v>
      </c>
      <c r="P10" s="329">
        <v>14</v>
      </c>
      <c r="Q10" s="329">
        <v>19</v>
      </c>
      <c r="R10" s="330">
        <v>210</v>
      </c>
    </row>
    <row r="11" spans="1:20" ht="20.100000000000001" customHeight="1" x14ac:dyDescent="0.25">
      <c r="A11" s="339" t="s">
        <v>1996</v>
      </c>
      <c r="B11" s="341" t="s">
        <v>3577</v>
      </c>
      <c r="C11" s="329">
        <v>0</v>
      </c>
      <c r="D11" s="329">
        <v>0</v>
      </c>
      <c r="E11" s="329">
        <v>5</v>
      </c>
      <c r="F11" s="329">
        <v>3</v>
      </c>
      <c r="G11" s="329">
        <v>4</v>
      </c>
      <c r="H11" s="329">
        <v>2</v>
      </c>
      <c r="I11" s="329">
        <v>3</v>
      </c>
      <c r="J11" s="329">
        <v>0</v>
      </c>
      <c r="K11" s="329">
        <v>3</v>
      </c>
      <c r="L11" s="329">
        <v>0</v>
      </c>
      <c r="M11" s="329">
        <v>3</v>
      </c>
      <c r="N11" s="329">
        <v>0</v>
      </c>
      <c r="O11" s="329">
        <v>3</v>
      </c>
      <c r="P11" s="329">
        <v>1</v>
      </c>
      <c r="Q11" s="329">
        <v>1</v>
      </c>
      <c r="R11" s="330">
        <v>28</v>
      </c>
    </row>
    <row r="12" spans="1:20" ht="20.100000000000001" customHeight="1" x14ac:dyDescent="0.25">
      <c r="A12" s="339" t="s">
        <v>1997</v>
      </c>
      <c r="B12" s="341" t="s">
        <v>3628</v>
      </c>
      <c r="C12" s="329">
        <v>0</v>
      </c>
      <c r="D12" s="329">
        <v>0</v>
      </c>
      <c r="E12" s="329">
        <v>2</v>
      </c>
      <c r="F12" s="329">
        <v>1</v>
      </c>
      <c r="G12" s="329">
        <v>2</v>
      </c>
      <c r="H12" s="329">
        <v>5</v>
      </c>
      <c r="I12" s="329">
        <v>0</v>
      </c>
      <c r="J12" s="329">
        <v>5</v>
      </c>
      <c r="K12" s="329">
        <v>4</v>
      </c>
      <c r="L12" s="329">
        <v>6</v>
      </c>
      <c r="M12" s="329">
        <v>6</v>
      </c>
      <c r="N12" s="329">
        <v>2</v>
      </c>
      <c r="O12" s="329">
        <v>4</v>
      </c>
      <c r="P12" s="329">
        <v>2</v>
      </c>
      <c r="Q12" s="329">
        <v>0</v>
      </c>
      <c r="R12" s="330">
        <v>39</v>
      </c>
    </row>
    <row r="13" spans="1:20" ht="20.100000000000001" customHeight="1" x14ac:dyDescent="0.25">
      <c r="A13" s="339" t="s">
        <v>3288</v>
      </c>
      <c r="B13" s="341" t="s">
        <v>3629</v>
      </c>
      <c r="C13" s="329">
        <v>0</v>
      </c>
      <c r="D13" s="329">
        <v>0</v>
      </c>
      <c r="E13" s="329">
        <v>1</v>
      </c>
      <c r="F13" s="329">
        <v>0</v>
      </c>
      <c r="G13" s="329">
        <v>2</v>
      </c>
      <c r="H13" s="329">
        <v>0</v>
      </c>
      <c r="I13" s="329">
        <v>2</v>
      </c>
      <c r="J13" s="329">
        <v>0</v>
      </c>
      <c r="K13" s="329">
        <v>0</v>
      </c>
      <c r="L13" s="329">
        <v>0</v>
      </c>
      <c r="M13" s="329">
        <v>3</v>
      </c>
      <c r="N13" s="329">
        <v>0</v>
      </c>
      <c r="O13" s="329">
        <v>2</v>
      </c>
      <c r="P13" s="329">
        <v>1</v>
      </c>
      <c r="Q13" s="329">
        <v>2</v>
      </c>
      <c r="R13" s="330">
        <v>13</v>
      </c>
    </row>
    <row r="14" spans="1:20" ht="20.100000000000001" customHeight="1" x14ac:dyDescent="0.25">
      <c r="A14" s="339" t="s">
        <v>1998</v>
      </c>
      <c r="B14" s="341" t="s">
        <v>3630</v>
      </c>
      <c r="C14" s="329">
        <v>0</v>
      </c>
      <c r="D14" s="329">
        <v>0</v>
      </c>
      <c r="E14" s="329">
        <v>10</v>
      </c>
      <c r="F14" s="329">
        <v>5</v>
      </c>
      <c r="G14" s="329">
        <v>8</v>
      </c>
      <c r="H14" s="329">
        <v>10</v>
      </c>
      <c r="I14" s="329">
        <v>8</v>
      </c>
      <c r="J14" s="329">
        <v>9</v>
      </c>
      <c r="K14" s="329">
        <v>4</v>
      </c>
      <c r="L14" s="329">
        <v>10</v>
      </c>
      <c r="M14" s="329">
        <v>5</v>
      </c>
      <c r="N14" s="329">
        <v>6</v>
      </c>
      <c r="O14" s="329">
        <v>4</v>
      </c>
      <c r="P14" s="329">
        <v>5</v>
      </c>
      <c r="Q14" s="329">
        <v>5</v>
      </c>
      <c r="R14" s="330">
        <v>89</v>
      </c>
    </row>
    <row r="15" spans="1:20" ht="20.100000000000001" customHeight="1" x14ac:dyDescent="0.25">
      <c r="A15" s="339" t="s">
        <v>1999</v>
      </c>
      <c r="B15" s="341" t="s">
        <v>3628</v>
      </c>
      <c r="C15" s="329">
        <v>0</v>
      </c>
      <c r="D15" s="329">
        <v>0</v>
      </c>
      <c r="E15" s="329">
        <v>3</v>
      </c>
      <c r="F15" s="329">
        <v>7</v>
      </c>
      <c r="G15" s="329">
        <v>4</v>
      </c>
      <c r="H15" s="329">
        <v>2</v>
      </c>
      <c r="I15" s="329">
        <v>4</v>
      </c>
      <c r="J15" s="329">
        <v>2</v>
      </c>
      <c r="K15" s="329">
        <v>4</v>
      </c>
      <c r="L15" s="329">
        <v>5</v>
      </c>
      <c r="M15" s="329">
        <v>2</v>
      </c>
      <c r="N15" s="329">
        <v>1</v>
      </c>
      <c r="O15" s="329">
        <v>3</v>
      </c>
      <c r="P15" s="329">
        <v>1</v>
      </c>
      <c r="Q15" s="329">
        <v>0</v>
      </c>
      <c r="R15" s="330">
        <v>38</v>
      </c>
    </row>
    <row r="16" spans="1:20" ht="20.100000000000001" customHeight="1" x14ac:dyDescent="0.25">
      <c r="A16" s="339" t="s">
        <v>2000</v>
      </c>
      <c r="B16" s="341" t="s">
        <v>3631</v>
      </c>
      <c r="C16" s="329">
        <v>0</v>
      </c>
      <c r="D16" s="329">
        <v>0</v>
      </c>
      <c r="E16" s="329">
        <v>37</v>
      </c>
      <c r="F16" s="329">
        <v>37</v>
      </c>
      <c r="G16" s="329">
        <v>27</v>
      </c>
      <c r="H16" s="329">
        <v>27</v>
      </c>
      <c r="I16" s="329">
        <v>27</v>
      </c>
      <c r="J16" s="329">
        <v>29</v>
      </c>
      <c r="K16" s="329">
        <v>33</v>
      </c>
      <c r="L16" s="329">
        <v>42</v>
      </c>
      <c r="M16" s="329">
        <v>38</v>
      </c>
      <c r="N16" s="329">
        <v>25</v>
      </c>
      <c r="O16" s="329">
        <v>35</v>
      </c>
      <c r="P16" s="329">
        <v>35</v>
      </c>
      <c r="Q16" s="329">
        <v>29</v>
      </c>
      <c r="R16" s="330">
        <v>421</v>
      </c>
    </row>
    <row r="17" spans="1:18" ht="20.100000000000001" customHeight="1" x14ac:dyDescent="0.25">
      <c r="A17" s="339" t="s">
        <v>2001</v>
      </c>
      <c r="B17" s="341" t="s">
        <v>3632</v>
      </c>
      <c r="C17" s="329">
        <v>0</v>
      </c>
      <c r="D17" s="329">
        <v>0</v>
      </c>
      <c r="E17" s="329">
        <v>8</v>
      </c>
      <c r="F17" s="329">
        <v>3</v>
      </c>
      <c r="G17" s="329">
        <v>9</v>
      </c>
      <c r="H17" s="329">
        <v>4</v>
      </c>
      <c r="I17" s="329">
        <v>8</v>
      </c>
      <c r="J17" s="329">
        <v>7</v>
      </c>
      <c r="K17" s="329">
        <v>6</v>
      </c>
      <c r="L17" s="329">
        <v>7</v>
      </c>
      <c r="M17" s="329">
        <v>3</v>
      </c>
      <c r="N17" s="329">
        <v>5</v>
      </c>
      <c r="O17" s="329">
        <v>6</v>
      </c>
      <c r="P17" s="329">
        <v>3</v>
      </c>
      <c r="Q17" s="329">
        <v>2</v>
      </c>
      <c r="R17" s="330">
        <v>71</v>
      </c>
    </row>
    <row r="18" spans="1:18" ht="20.100000000000001" customHeight="1" x14ac:dyDescent="0.25">
      <c r="A18" s="365" t="s">
        <v>2002</v>
      </c>
      <c r="B18" s="341" t="s">
        <v>3633</v>
      </c>
      <c r="C18" s="331">
        <v>0</v>
      </c>
      <c r="D18" s="329">
        <v>0</v>
      </c>
      <c r="E18" s="329">
        <v>12</v>
      </c>
      <c r="F18" s="329">
        <v>14</v>
      </c>
      <c r="G18" s="329">
        <v>20</v>
      </c>
      <c r="H18" s="329">
        <v>21</v>
      </c>
      <c r="I18" s="329">
        <v>11</v>
      </c>
      <c r="J18" s="329">
        <v>27</v>
      </c>
      <c r="K18" s="329">
        <v>20</v>
      </c>
      <c r="L18" s="329">
        <v>25</v>
      </c>
      <c r="M18" s="329">
        <v>20</v>
      </c>
      <c r="N18" s="329">
        <v>26</v>
      </c>
      <c r="O18" s="329">
        <v>14</v>
      </c>
      <c r="P18" s="329">
        <v>19</v>
      </c>
      <c r="Q18" s="329">
        <v>18</v>
      </c>
      <c r="R18" s="330">
        <v>247</v>
      </c>
    </row>
    <row r="19" spans="1:18" ht="20.100000000000001" customHeight="1" x14ac:dyDescent="0.25">
      <c r="A19" s="335" t="s">
        <v>3035</v>
      </c>
      <c r="B19" s="343" t="s">
        <v>3045</v>
      </c>
      <c r="C19" s="309">
        <v>0</v>
      </c>
      <c r="D19" s="309">
        <v>0</v>
      </c>
      <c r="E19" s="309">
        <v>136</v>
      </c>
      <c r="F19" s="309">
        <v>106</v>
      </c>
      <c r="G19" s="309">
        <v>141</v>
      </c>
      <c r="H19" s="309">
        <v>113</v>
      </c>
      <c r="I19" s="309">
        <v>120</v>
      </c>
      <c r="J19" s="309">
        <v>123</v>
      </c>
      <c r="K19" s="309">
        <v>111</v>
      </c>
      <c r="L19" s="309">
        <v>138</v>
      </c>
      <c r="M19" s="309">
        <v>125</v>
      </c>
      <c r="N19" s="309">
        <v>111</v>
      </c>
      <c r="O19" s="309">
        <v>115</v>
      </c>
      <c r="P19" s="309">
        <v>115</v>
      </c>
      <c r="Q19" s="309">
        <v>111</v>
      </c>
      <c r="R19" s="309">
        <v>1565</v>
      </c>
    </row>
    <row r="20" spans="1:18" ht="20.100000000000001" customHeight="1" x14ac:dyDescent="0.25">
      <c r="A20" s="228" t="s">
        <v>3044</v>
      </c>
      <c r="B20" s="375"/>
      <c r="C20" s="363"/>
      <c r="D20" s="363"/>
      <c r="E20" s="363"/>
      <c r="F20" s="363"/>
      <c r="G20" s="363"/>
      <c r="H20" s="363"/>
      <c r="I20" s="363"/>
      <c r="J20" s="363"/>
      <c r="K20" s="363"/>
      <c r="L20" s="363"/>
      <c r="M20" s="363"/>
      <c r="N20" s="363"/>
      <c r="O20" s="363"/>
      <c r="P20" s="363"/>
      <c r="Q20" s="363"/>
      <c r="R20" s="363"/>
    </row>
    <row r="21" spans="1:18" x14ac:dyDescent="0.2">
      <c r="A21" s="350"/>
      <c r="B21" s="350"/>
      <c r="C21" s="350"/>
      <c r="D21" s="350"/>
      <c r="E21" s="350"/>
      <c r="F21" s="350"/>
      <c r="G21" s="350"/>
      <c r="H21" s="350"/>
      <c r="I21" s="350"/>
      <c r="J21" s="350"/>
      <c r="K21" s="350"/>
      <c r="L21" s="350"/>
      <c r="M21" s="350"/>
      <c r="N21" s="350"/>
      <c r="O21" s="350"/>
      <c r="P21" s="350"/>
      <c r="Q21" s="350"/>
      <c r="R21" s="351"/>
    </row>
    <row r="22" spans="1:18" x14ac:dyDescent="0.2">
      <c r="A22" s="350"/>
      <c r="B22" s="350"/>
      <c r="C22" s="350"/>
      <c r="D22" s="350"/>
      <c r="E22" s="350"/>
      <c r="F22" s="350"/>
      <c r="G22" s="350"/>
      <c r="H22" s="350"/>
      <c r="I22" s="350"/>
      <c r="J22" s="350"/>
      <c r="K22" s="350"/>
      <c r="L22" s="350"/>
      <c r="M22" s="350"/>
      <c r="N22" s="350"/>
      <c r="O22" s="350"/>
      <c r="P22" s="350"/>
      <c r="Q22" s="350"/>
      <c r="R22" s="351"/>
    </row>
    <row r="23" spans="1:18" x14ac:dyDescent="0.2">
      <c r="A23" s="350"/>
      <c r="B23" s="350"/>
      <c r="C23" s="350"/>
      <c r="D23" s="350"/>
      <c r="E23" s="350"/>
      <c r="F23" s="350"/>
      <c r="G23" s="350"/>
      <c r="H23" s="350"/>
      <c r="I23" s="350"/>
      <c r="J23" s="350"/>
      <c r="K23" s="350"/>
      <c r="L23" s="350"/>
      <c r="M23" s="350"/>
      <c r="N23" s="350"/>
      <c r="O23" s="350"/>
      <c r="P23" s="350"/>
      <c r="Q23" s="350"/>
      <c r="R23" s="351"/>
    </row>
    <row r="24" spans="1:18" x14ac:dyDescent="0.2">
      <c r="A24" s="350"/>
      <c r="B24" s="350"/>
      <c r="C24" s="350"/>
      <c r="D24" s="350"/>
      <c r="E24" s="350"/>
      <c r="F24" s="350"/>
      <c r="G24" s="350"/>
      <c r="H24" s="350"/>
      <c r="I24" s="350"/>
      <c r="J24" s="350"/>
      <c r="K24" s="350"/>
      <c r="L24" s="350"/>
      <c r="M24" s="350"/>
      <c r="N24" s="350"/>
      <c r="O24" s="350"/>
      <c r="P24" s="350"/>
      <c r="Q24" s="350"/>
      <c r="R24" s="351"/>
    </row>
    <row r="25" spans="1:18" x14ac:dyDescent="0.2">
      <c r="A25" s="350"/>
      <c r="B25" s="350"/>
      <c r="C25" s="350"/>
      <c r="D25" s="350"/>
      <c r="E25" s="350"/>
      <c r="F25" s="350"/>
      <c r="G25" s="350"/>
      <c r="H25" s="350"/>
      <c r="I25" s="350"/>
      <c r="J25" s="350"/>
      <c r="K25" s="350"/>
      <c r="L25" s="350"/>
      <c r="M25" s="350"/>
      <c r="N25" s="350"/>
      <c r="O25" s="350"/>
      <c r="P25" s="350"/>
      <c r="Q25" s="350"/>
      <c r="R25" s="351"/>
    </row>
    <row r="26" spans="1:18" x14ac:dyDescent="0.2">
      <c r="A26" s="350"/>
      <c r="B26" s="350"/>
      <c r="C26" s="350"/>
      <c r="D26" s="350"/>
      <c r="E26" s="350"/>
      <c r="F26" s="350"/>
      <c r="G26" s="350"/>
      <c r="H26" s="350"/>
      <c r="I26" s="350"/>
      <c r="J26" s="350"/>
      <c r="K26" s="350"/>
      <c r="L26" s="350"/>
      <c r="M26" s="350"/>
      <c r="N26" s="350"/>
      <c r="O26" s="350"/>
      <c r="P26" s="350"/>
      <c r="Q26" s="350"/>
      <c r="R26" s="351"/>
    </row>
    <row r="27" spans="1:18" x14ac:dyDescent="0.2">
      <c r="A27" s="350"/>
      <c r="B27" s="350"/>
      <c r="C27" s="350"/>
      <c r="D27" s="350"/>
      <c r="E27" s="350"/>
      <c r="F27" s="350"/>
      <c r="G27" s="350"/>
      <c r="H27" s="350"/>
      <c r="I27" s="350"/>
      <c r="J27" s="350"/>
      <c r="K27" s="350"/>
      <c r="L27" s="350"/>
      <c r="M27" s="350"/>
      <c r="N27" s="350"/>
      <c r="O27" s="350"/>
      <c r="P27" s="350"/>
      <c r="Q27" s="350"/>
      <c r="R27" s="351"/>
    </row>
    <row r="28" spans="1:18" x14ac:dyDescent="0.2">
      <c r="A28" s="350"/>
      <c r="B28" s="350"/>
      <c r="C28" s="350"/>
      <c r="D28" s="350"/>
      <c r="E28" s="350"/>
      <c r="F28" s="350"/>
      <c r="G28" s="350"/>
      <c r="H28" s="350"/>
      <c r="I28" s="350"/>
      <c r="J28" s="350"/>
      <c r="K28" s="350"/>
      <c r="L28" s="350"/>
      <c r="M28" s="350"/>
      <c r="N28" s="350"/>
      <c r="O28" s="350"/>
      <c r="P28" s="350"/>
      <c r="Q28" s="350"/>
      <c r="R28" s="351"/>
    </row>
    <row r="29" spans="1:18" x14ac:dyDescent="0.2">
      <c r="A29" s="350"/>
      <c r="B29" s="350"/>
      <c r="C29" s="350"/>
      <c r="D29" s="350"/>
      <c r="E29" s="350"/>
      <c r="F29" s="350"/>
      <c r="G29" s="350"/>
      <c r="H29" s="350"/>
      <c r="I29" s="350"/>
      <c r="J29" s="350"/>
      <c r="K29" s="350"/>
      <c r="L29" s="350"/>
      <c r="M29" s="350"/>
      <c r="N29" s="350"/>
      <c r="O29" s="350"/>
      <c r="P29" s="350"/>
      <c r="Q29" s="350"/>
      <c r="R29" s="351"/>
    </row>
    <row r="30" spans="1:18" x14ac:dyDescent="0.2">
      <c r="A30" s="350"/>
      <c r="B30" s="350"/>
      <c r="C30" s="350"/>
      <c r="D30" s="350"/>
      <c r="E30" s="350"/>
      <c r="F30" s="350"/>
      <c r="G30" s="350"/>
      <c r="H30" s="350"/>
      <c r="I30" s="350"/>
      <c r="J30" s="350"/>
      <c r="K30" s="350"/>
      <c r="L30" s="350"/>
      <c r="M30" s="350"/>
      <c r="N30" s="350"/>
      <c r="O30" s="350"/>
      <c r="P30" s="350"/>
      <c r="Q30" s="350"/>
      <c r="R30" s="351"/>
    </row>
    <row r="31" spans="1:18" x14ac:dyDescent="0.2">
      <c r="A31" s="350"/>
      <c r="B31" s="350"/>
      <c r="C31" s="350"/>
      <c r="D31" s="350"/>
      <c r="E31" s="350"/>
      <c r="F31" s="350"/>
      <c r="G31" s="350"/>
      <c r="H31" s="350"/>
      <c r="I31" s="350"/>
      <c r="J31" s="350"/>
      <c r="K31" s="350"/>
      <c r="L31" s="350"/>
      <c r="M31" s="350"/>
      <c r="N31" s="350"/>
      <c r="O31" s="350"/>
      <c r="P31" s="350"/>
      <c r="Q31" s="350"/>
      <c r="R31" s="351"/>
    </row>
    <row r="32" spans="1:18" x14ac:dyDescent="0.2">
      <c r="A32" s="350"/>
      <c r="B32" s="350"/>
      <c r="C32" s="350"/>
      <c r="D32" s="350"/>
      <c r="E32" s="350"/>
      <c r="F32" s="350"/>
      <c r="G32" s="350"/>
      <c r="H32" s="350"/>
      <c r="I32" s="350"/>
      <c r="J32" s="350"/>
      <c r="K32" s="350"/>
      <c r="L32" s="350"/>
      <c r="M32" s="350"/>
      <c r="N32" s="350"/>
      <c r="O32" s="350"/>
      <c r="P32" s="350"/>
      <c r="Q32" s="350"/>
      <c r="R32" s="351"/>
    </row>
    <row r="33" spans="1:18" x14ac:dyDescent="0.2">
      <c r="A33" s="350"/>
      <c r="B33" s="350"/>
      <c r="C33" s="350"/>
      <c r="D33" s="350"/>
      <c r="E33" s="350"/>
      <c r="F33" s="350"/>
      <c r="G33" s="350"/>
      <c r="H33" s="350"/>
      <c r="I33" s="350"/>
      <c r="J33" s="350"/>
      <c r="K33" s="350"/>
      <c r="L33" s="350"/>
      <c r="M33" s="350"/>
      <c r="N33" s="350"/>
      <c r="O33" s="350"/>
      <c r="P33" s="350"/>
      <c r="Q33" s="350"/>
      <c r="R33" s="351"/>
    </row>
    <row r="34" spans="1:18" x14ac:dyDescent="0.2">
      <c r="A34" s="350"/>
      <c r="B34" s="350"/>
      <c r="C34" s="350"/>
      <c r="D34" s="350"/>
      <c r="E34" s="350"/>
      <c r="F34" s="350"/>
      <c r="G34" s="350"/>
      <c r="H34" s="350"/>
      <c r="I34" s="350"/>
      <c r="J34" s="350"/>
      <c r="K34" s="350"/>
      <c r="L34" s="350"/>
      <c r="M34" s="350"/>
      <c r="N34" s="350"/>
      <c r="O34" s="350"/>
      <c r="P34" s="350"/>
      <c r="Q34" s="350"/>
      <c r="R34" s="351"/>
    </row>
    <row r="35" spans="1:18" x14ac:dyDescent="0.2">
      <c r="A35" s="350"/>
      <c r="B35" s="350"/>
      <c r="C35" s="350"/>
      <c r="D35" s="350"/>
      <c r="E35" s="350"/>
      <c r="F35" s="350"/>
      <c r="G35" s="350"/>
      <c r="H35" s="350"/>
      <c r="I35" s="350"/>
      <c r="J35" s="350"/>
      <c r="K35" s="350"/>
      <c r="L35" s="350"/>
      <c r="M35" s="350"/>
      <c r="N35" s="350"/>
      <c r="O35" s="350"/>
      <c r="P35" s="350"/>
      <c r="Q35" s="350"/>
      <c r="R35" s="351"/>
    </row>
    <row r="36" spans="1:18" x14ac:dyDescent="0.2">
      <c r="A36" s="350"/>
      <c r="B36" s="350"/>
      <c r="C36" s="350"/>
      <c r="D36" s="350"/>
      <c r="E36" s="350"/>
      <c r="F36" s="350"/>
      <c r="G36" s="350"/>
      <c r="H36" s="350"/>
      <c r="I36" s="350"/>
      <c r="J36" s="350"/>
      <c r="K36" s="350"/>
      <c r="L36" s="350"/>
      <c r="M36" s="350"/>
      <c r="N36" s="350"/>
      <c r="O36" s="350"/>
      <c r="P36" s="350"/>
      <c r="Q36" s="350"/>
      <c r="R36" s="351"/>
    </row>
    <row r="37" spans="1:18" x14ac:dyDescent="0.2">
      <c r="A37" s="350"/>
      <c r="B37" s="350"/>
      <c r="C37" s="350"/>
      <c r="D37" s="350"/>
      <c r="E37" s="350"/>
      <c r="F37" s="350"/>
      <c r="G37" s="350"/>
      <c r="H37" s="350"/>
      <c r="I37" s="350"/>
      <c r="J37" s="350"/>
      <c r="K37" s="350"/>
      <c r="L37" s="350"/>
      <c r="M37" s="350"/>
      <c r="N37" s="350"/>
      <c r="O37" s="350"/>
      <c r="P37" s="350"/>
      <c r="Q37" s="350"/>
      <c r="R37" s="351"/>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row r="97" spans="1:18" x14ac:dyDescent="0.2">
      <c r="A97" s="350"/>
      <c r="B97" s="350"/>
      <c r="C97" s="350"/>
      <c r="D97" s="350"/>
      <c r="E97" s="350"/>
      <c r="F97" s="350"/>
      <c r="G97" s="350"/>
      <c r="H97" s="350"/>
      <c r="I97" s="350"/>
      <c r="J97" s="350"/>
      <c r="K97" s="350"/>
      <c r="L97" s="350"/>
      <c r="M97" s="350"/>
      <c r="N97" s="350"/>
      <c r="O97" s="350"/>
      <c r="P97" s="350"/>
      <c r="Q97" s="350"/>
      <c r="R97" s="351"/>
    </row>
  </sheetData>
  <mergeCells count="3">
    <mergeCell ref="A1:R1"/>
    <mergeCell ref="A2:R2"/>
    <mergeCell ref="A4:R4"/>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Narrow,Regular"&amp;12- 28 -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6"/>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3621</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2615</v>
      </c>
      <c r="B6" s="341" t="s">
        <v>1654</v>
      </c>
      <c r="C6" s="329">
        <v>0</v>
      </c>
      <c r="D6" s="329">
        <v>0</v>
      </c>
      <c r="E6" s="329">
        <v>24</v>
      </c>
      <c r="F6" s="329">
        <v>32</v>
      </c>
      <c r="G6" s="329">
        <v>33</v>
      </c>
      <c r="H6" s="329">
        <v>39</v>
      </c>
      <c r="I6" s="329">
        <v>39</v>
      </c>
      <c r="J6" s="329">
        <v>39</v>
      </c>
      <c r="K6" s="329">
        <v>0</v>
      </c>
      <c r="L6" s="329">
        <v>0</v>
      </c>
      <c r="M6" s="329">
        <v>0</v>
      </c>
      <c r="N6" s="329">
        <v>0</v>
      </c>
      <c r="O6" s="329">
        <v>0</v>
      </c>
      <c r="P6" s="329">
        <v>0</v>
      </c>
      <c r="Q6" s="329">
        <v>0</v>
      </c>
      <c r="R6" s="330">
        <v>206</v>
      </c>
    </row>
    <row r="7" spans="1:20" ht="20.100000000000001" customHeight="1" x14ac:dyDescent="0.25">
      <c r="A7" s="339" t="s">
        <v>2616</v>
      </c>
      <c r="B7" s="341" t="s">
        <v>1654</v>
      </c>
      <c r="C7" s="329">
        <v>0</v>
      </c>
      <c r="D7" s="329">
        <v>0</v>
      </c>
      <c r="E7" s="329">
        <v>29</v>
      </c>
      <c r="F7" s="329">
        <v>41</v>
      </c>
      <c r="G7" s="329">
        <v>32</v>
      </c>
      <c r="H7" s="329">
        <v>36</v>
      </c>
      <c r="I7" s="329">
        <v>33</v>
      </c>
      <c r="J7" s="329">
        <v>31</v>
      </c>
      <c r="K7" s="329">
        <v>0</v>
      </c>
      <c r="L7" s="329">
        <v>0</v>
      </c>
      <c r="M7" s="329">
        <v>0</v>
      </c>
      <c r="N7" s="329">
        <v>0</v>
      </c>
      <c r="O7" s="329">
        <v>0</v>
      </c>
      <c r="P7" s="329">
        <v>0</v>
      </c>
      <c r="Q7" s="329">
        <v>0</v>
      </c>
      <c r="R7" s="330">
        <v>202</v>
      </c>
    </row>
    <row r="8" spans="1:20" ht="20.100000000000001" customHeight="1" x14ac:dyDescent="0.25">
      <c r="A8" s="339" t="s">
        <v>2617</v>
      </c>
      <c r="B8" s="341" t="s">
        <v>1654</v>
      </c>
      <c r="C8" s="329">
        <v>0</v>
      </c>
      <c r="D8" s="329">
        <v>0</v>
      </c>
      <c r="E8" s="329">
        <v>0</v>
      </c>
      <c r="F8" s="329">
        <v>0</v>
      </c>
      <c r="G8" s="329">
        <v>0</v>
      </c>
      <c r="H8" s="329">
        <v>0</v>
      </c>
      <c r="I8" s="329">
        <v>0</v>
      </c>
      <c r="J8" s="329">
        <v>0</v>
      </c>
      <c r="K8" s="329">
        <v>100</v>
      </c>
      <c r="L8" s="329">
        <v>67</v>
      </c>
      <c r="M8" s="329">
        <v>82</v>
      </c>
      <c r="N8" s="329">
        <v>0</v>
      </c>
      <c r="O8" s="329">
        <v>0</v>
      </c>
      <c r="P8" s="329">
        <v>0</v>
      </c>
      <c r="Q8" s="329">
        <v>0</v>
      </c>
      <c r="R8" s="330">
        <v>249</v>
      </c>
    </row>
    <row r="9" spans="1:20" ht="20.100000000000001" customHeight="1" x14ac:dyDescent="0.25">
      <c r="A9" s="339" t="s">
        <v>2618</v>
      </c>
      <c r="B9" s="341" t="s">
        <v>1654</v>
      </c>
      <c r="C9" s="329">
        <v>0</v>
      </c>
      <c r="D9" s="329">
        <v>0</v>
      </c>
      <c r="E9" s="329">
        <v>42</v>
      </c>
      <c r="F9" s="329">
        <v>44</v>
      </c>
      <c r="G9" s="329">
        <v>43</v>
      </c>
      <c r="H9" s="329">
        <v>44</v>
      </c>
      <c r="I9" s="329">
        <v>43</v>
      </c>
      <c r="J9" s="329">
        <v>37</v>
      </c>
      <c r="K9" s="329">
        <v>0</v>
      </c>
      <c r="L9" s="329">
        <v>0</v>
      </c>
      <c r="M9" s="329">
        <v>0</v>
      </c>
      <c r="N9" s="329">
        <v>0</v>
      </c>
      <c r="O9" s="329">
        <v>0</v>
      </c>
      <c r="P9" s="329">
        <v>0</v>
      </c>
      <c r="Q9" s="329">
        <v>0</v>
      </c>
      <c r="R9" s="330">
        <v>253</v>
      </c>
    </row>
    <row r="10" spans="1:20" ht="20.100000000000001" customHeight="1" x14ac:dyDescent="0.25">
      <c r="A10" s="339" t="s">
        <v>2126</v>
      </c>
      <c r="B10" s="341" t="s">
        <v>1654</v>
      </c>
      <c r="C10" s="329">
        <v>0</v>
      </c>
      <c r="D10" s="329">
        <v>0</v>
      </c>
      <c r="E10" s="329">
        <v>0</v>
      </c>
      <c r="F10" s="329">
        <v>0</v>
      </c>
      <c r="G10" s="329">
        <v>0</v>
      </c>
      <c r="H10" s="329">
        <v>0</v>
      </c>
      <c r="I10" s="329">
        <v>0</v>
      </c>
      <c r="J10" s="329">
        <v>0</v>
      </c>
      <c r="K10" s="329">
        <v>0</v>
      </c>
      <c r="L10" s="329">
        <v>0</v>
      </c>
      <c r="M10" s="329">
        <v>0</v>
      </c>
      <c r="N10" s="329">
        <v>272</v>
      </c>
      <c r="O10" s="329">
        <v>294</v>
      </c>
      <c r="P10" s="329">
        <v>322</v>
      </c>
      <c r="Q10" s="329">
        <v>291</v>
      </c>
      <c r="R10" s="330">
        <v>1179</v>
      </c>
    </row>
    <row r="11" spans="1:20" ht="20.100000000000001" customHeight="1" x14ac:dyDescent="0.25">
      <c r="A11" s="339" t="s">
        <v>2619</v>
      </c>
      <c r="B11" s="341" t="s">
        <v>1654</v>
      </c>
      <c r="C11" s="329">
        <v>0</v>
      </c>
      <c r="D11" s="329">
        <v>0</v>
      </c>
      <c r="E11" s="329">
        <v>33</v>
      </c>
      <c r="F11" s="329">
        <v>32</v>
      </c>
      <c r="G11" s="329">
        <v>32</v>
      </c>
      <c r="H11" s="329">
        <v>39</v>
      </c>
      <c r="I11" s="329">
        <v>39</v>
      </c>
      <c r="J11" s="329">
        <v>33</v>
      </c>
      <c r="K11" s="329">
        <v>0</v>
      </c>
      <c r="L11" s="329">
        <v>0</v>
      </c>
      <c r="M11" s="329">
        <v>0</v>
      </c>
      <c r="N11" s="329">
        <v>0</v>
      </c>
      <c r="O11" s="329">
        <v>0</v>
      </c>
      <c r="P11" s="329">
        <v>0</v>
      </c>
      <c r="Q11" s="329">
        <v>0</v>
      </c>
      <c r="R11" s="330">
        <v>208</v>
      </c>
    </row>
    <row r="12" spans="1:20" ht="20.100000000000001" customHeight="1" x14ac:dyDescent="0.25">
      <c r="A12" s="339" t="s">
        <v>2620</v>
      </c>
      <c r="B12" s="341" t="s">
        <v>1654</v>
      </c>
      <c r="C12" s="329">
        <v>0</v>
      </c>
      <c r="D12" s="329">
        <v>0</v>
      </c>
      <c r="E12" s="329">
        <v>49</v>
      </c>
      <c r="F12" s="329">
        <v>67</v>
      </c>
      <c r="G12" s="329">
        <v>60</v>
      </c>
      <c r="H12" s="329">
        <v>58</v>
      </c>
      <c r="I12" s="329">
        <v>48</v>
      </c>
      <c r="J12" s="329">
        <v>53</v>
      </c>
      <c r="K12" s="329">
        <v>0</v>
      </c>
      <c r="L12" s="329">
        <v>0</v>
      </c>
      <c r="M12" s="329">
        <v>0</v>
      </c>
      <c r="N12" s="329">
        <v>0</v>
      </c>
      <c r="O12" s="329">
        <v>0</v>
      </c>
      <c r="P12" s="329">
        <v>0</v>
      </c>
      <c r="Q12" s="329">
        <v>0</v>
      </c>
      <c r="R12" s="330">
        <v>335</v>
      </c>
    </row>
    <row r="13" spans="1:20" ht="20.100000000000001" customHeight="1" x14ac:dyDescent="0.25">
      <c r="A13" s="339" t="s">
        <v>2621</v>
      </c>
      <c r="B13" s="341" t="s">
        <v>1654</v>
      </c>
      <c r="C13" s="329">
        <v>0</v>
      </c>
      <c r="D13" s="329">
        <v>0</v>
      </c>
      <c r="E13" s="329">
        <v>48</v>
      </c>
      <c r="F13" s="329">
        <v>62</v>
      </c>
      <c r="G13" s="329">
        <v>61</v>
      </c>
      <c r="H13" s="329">
        <v>49</v>
      </c>
      <c r="I13" s="329">
        <v>40</v>
      </c>
      <c r="J13" s="329">
        <v>47</v>
      </c>
      <c r="K13" s="329">
        <v>0</v>
      </c>
      <c r="L13" s="329">
        <v>0</v>
      </c>
      <c r="M13" s="329">
        <v>0</v>
      </c>
      <c r="N13" s="329">
        <v>0</v>
      </c>
      <c r="O13" s="329">
        <v>0</v>
      </c>
      <c r="P13" s="329">
        <v>0</v>
      </c>
      <c r="Q13" s="329">
        <v>0</v>
      </c>
      <c r="R13" s="330">
        <v>307</v>
      </c>
    </row>
    <row r="14" spans="1:20" ht="20.100000000000001" customHeight="1" x14ac:dyDescent="0.25">
      <c r="A14" s="339" t="s">
        <v>3326</v>
      </c>
      <c r="B14" s="341" t="s">
        <v>1654</v>
      </c>
      <c r="C14" s="329">
        <v>0</v>
      </c>
      <c r="D14" s="329">
        <v>0</v>
      </c>
      <c r="E14" s="329">
        <v>0</v>
      </c>
      <c r="F14" s="329">
        <v>0</v>
      </c>
      <c r="G14" s="329">
        <v>0</v>
      </c>
      <c r="H14" s="329">
        <v>0</v>
      </c>
      <c r="I14" s="329">
        <v>0</v>
      </c>
      <c r="J14" s="329">
        <v>0</v>
      </c>
      <c r="K14" s="329">
        <v>164</v>
      </c>
      <c r="L14" s="329">
        <v>118</v>
      </c>
      <c r="M14" s="329">
        <v>121</v>
      </c>
      <c r="N14" s="329">
        <v>0</v>
      </c>
      <c r="O14" s="329">
        <v>0</v>
      </c>
      <c r="P14" s="329">
        <v>0</v>
      </c>
      <c r="Q14" s="329">
        <v>0</v>
      </c>
      <c r="R14" s="330">
        <v>403</v>
      </c>
    </row>
    <row r="15" spans="1:20" ht="20.100000000000001" customHeight="1" x14ac:dyDescent="0.25">
      <c r="A15" s="339" t="s">
        <v>1885</v>
      </c>
      <c r="B15" s="341" t="s">
        <v>1654</v>
      </c>
      <c r="C15" s="329">
        <v>0</v>
      </c>
      <c r="D15" s="329">
        <v>0</v>
      </c>
      <c r="E15" s="329">
        <v>70</v>
      </c>
      <c r="F15" s="329">
        <v>90</v>
      </c>
      <c r="G15" s="329">
        <v>72</v>
      </c>
      <c r="H15" s="329">
        <v>67</v>
      </c>
      <c r="I15" s="329">
        <v>75</v>
      </c>
      <c r="J15" s="329">
        <v>66</v>
      </c>
      <c r="K15" s="329">
        <v>0</v>
      </c>
      <c r="L15" s="329">
        <v>0</v>
      </c>
      <c r="M15" s="329">
        <v>0</v>
      </c>
      <c r="N15" s="329">
        <v>0</v>
      </c>
      <c r="O15" s="329">
        <v>0</v>
      </c>
      <c r="P15" s="329">
        <v>0</v>
      </c>
      <c r="Q15" s="329">
        <v>0</v>
      </c>
      <c r="R15" s="330">
        <v>440</v>
      </c>
    </row>
    <row r="16" spans="1:20" ht="20.100000000000001" customHeight="1" x14ac:dyDescent="0.25">
      <c r="A16" s="339" t="s">
        <v>2622</v>
      </c>
      <c r="B16" s="341" t="s">
        <v>1654</v>
      </c>
      <c r="C16" s="329">
        <v>0</v>
      </c>
      <c r="D16" s="329">
        <v>0</v>
      </c>
      <c r="E16" s="329">
        <v>0</v>
      </c>
      <c r="F16" s="329">
        <v>0</v>
      </c>
      <c r="G16" s="329">
        <v>0</v>
      </c>
      <c r="H16" s="329">
        <v>0</v>
      </c>
      <c r="I16" s="329">
        <v>0</v>
      </c>
      <c r="J16" s="329">
        <v>0</v>
      </c>
      <c r="K16" s="329">
        <v>117</v>
      </c>
      <c r="L16" s="329">
        <v>92</v>
      </c>
      <c r="M16" s="329">
        <v>103</v>
      </c>
      <c r="N16" s="329">
        <v>0</v>
      </c>
      <c r="O16" s="329">
        <v>0</v>
      </c>
      <c r="P16" s="329">
        <v>0</v>
      </c>
      <c r="Q16" s="329">
        <v>0</v>
      </c>
      <c r="R16" s="330">
        <v>312</v>
      </c>
    </row>
    <row r="17" spans="1:18" ht="20.100000000000001" customHeight="1" x14ac:dyDescent="0.25">
      <c r="A17" s="339" t="s">
        <v>2623</v>
      </c>
      <c r="B17" s="341" t="s">
        <v>1654</v>
      </c>
      <c r="C17" s="329">
        <v>0</v>
      </c>
      <c r="D17" s="329">
        <v>0</v>
      </c>
      <c r="E17" s="329">
        <v>0</v>
      </c>
      <c r="F17" s="329">
        <v>0</v>
      </c>
      <c r="G17" s="329">
        <v>0</v>
      </c>
      <c r="H17" s="329">
        <v>0</v>
      </c>
      <c r="I17" s="329">
        <v>0</v>
      </c>
      <c r="J17" s="329">
        <v>0</v>
      </c>
      <c r="K17" s="329">
        <v>65</v>
      </c>
      <c r="L17" s="329">
        <v>96</v>
      </c>
      <c r="M17" s="329">
        <v>80</v>
      </c>
      <c r="N17" s="329">
        <v>0</v>
      </c>
      <c r="O17" s="329">
        <v>0</v>
      </c>
      <c r="P17" s="329">
        <v>0</v>
      </c>
      <c r="Q17" s="329">
        <v>0</v>
      </c>
      <c r="R17" s="330">
        <v>241</v>
      </c>
    </row>
    <row r="18" spans="1:18" ht="20.100000000000001" customHeight="1" x14ac:dyDescent="0.25">
      <c r="A18" s="339" t="s">
        <v>2624</v>
      </c>
      <c r="B18" s="341" t="s">
        <v>1654</v>
      </c>
      <c r="C18" s="329">
        <v>0</v>
      </c>
      <c r="D18" s="329">
        <v>0</v>
      </c>
      <c r="E18" s="329">
        <v>0</v>
      </c>
      <c r="F18" s="329">
        <v>0</v>
      </c>
      <c r="G18" s="329">
        <v>0</v>
      </c>
      <c r="H18" s="329">
        <v>0</v>
      </c>
      <c r="I18" s="329">
        <v>0</v>
      </c>
      <c r="J18" s="329">
        <v>0</v>
      </c>
      <c r="K18" s="329">
        <v>125</v>
      </c>
      <c r="L18" s="329">
        <v>153</v>
      </c>
      <c r="M18" s="329">
        <v>116</v>
      </c>
      <c r="N18" s="329">
        <v>0</v>
      </c>
      <c r="O18" s="329">
        <v>0</v>
      </c>
      <c r="P18" s="329">
        <v>0</v>
      </c>
      <c r="Q18" s="329">
        <v>0</v>
      </c>
      <c r="R18" s="330">
        <v>394</v>
      </c>
    </row>
    <row r="19" spans="1:18" ht="20.100000000000001" customHeight="1" x14ac:dyDescent="0.25">
      <c r="A19" s="339" t="s">
        <v>2625</v>
      </c>
      <c r="B19" s="341" t="s">
        <v>1654</v>
      </c>
      <c r="C19" s="329">
        <v>0</v>
      </c>
      <c r="D19" s="329">
        <v>0</v>
      </c>
      <c r="E19" s="329">
        <v>33</v>
      </c>
      <c r="F19" s="329">
        <v>31</v>
      </c>
      <c r="G19" s="329">
        <v>24</v>
      </c>
      <c r="H19" s="329">
        <v>23</v>
      </c>
      <c r="I19" s="329">
        <v>36</v>
      </c>
      <c r="J19" s="329">
        <v>28</v>
      </c>
      <c r="K19" s="329">
        <v>0</v>
      </c>
      <c r="L19" s="329">
        <v>0</v>
      </c>
      <c r="M19" s="329">
        <v>0</v>
      </c>
      <c r="N19" s="329">
        <v>0</v>
      </c>
      <c r="O19" s="329">
        <v>0</v>
      </c>
      <c r="P19" s="329">
        <v>0</v>
      </c>
      <c r="Q19" s="329">
        <v>0</v>
      </c>
      <c r="R19" s="330">
        <v>175</v>
      </c>
    </row>
    <row r="20" spans="1:18" ht="20.100000000000001" customHeight="1" x14ac:dyDescent="0.25">
      <c r="A20" s="339" t="s">
        <v>1132</v>
      </c>
      <c r="B20" s="352" t="s">
        <v>1654</v>
      </c>
      <c r="C20" s="329">
        <v>0</v>
      </c>
      <c r="D20" s="329">
        <v>0</v>
      </c>
      <c r="E20" s="329">
        <v>0</v>
      </c>
      <c r="F20" s="329">
        <v>0</v>
      </c>
      <c r="G20" s="329">
        <v>0</v>
      </c>
      <c r="H20" s="329">
        <v>0</v>
      </c>
      <c r="I20" s="329">
        <v>0</v>
      </c>
      <c r="J20" s="329">
        <v>0</v>
      </c>
      <c r="K20" s="329">
        <v>0</v>
      </c>
      <c r="L20" s="329">
        <v>0</v>
      </c>
      <c r="M20" s="329">
        <v>0</v>
      </c>
      <c r="N20" s="329">
        <v>0</v>
      </c>
      <c r="O20" s="329">
        <v>1</v>
      </c>
      <c r="P20" s="329">
        <v>19</v>
      </c>
      <c r="Q20" s="329">
        <v>70</v>
      </c>
      <c r="R20" s="330">
        <v>90</v>
      </c>
    </row>
    <row r="21" spans="1:18" ht="20.100000000000001" customHeight="1" x14ac:dyDescent="0.25">
      <c r="A21" s="339" t="s">
        <v>2626</v>
      </c>
      <c r="B21" s="341" t="s">
        <v>1654</v>
      </c>
      <c r="C21" s="329">
        <v>0</v>
      </c>
      <c r="D21" s="329">
        <v>0</v>
      </c>
      <c r="E21" s="329">
        <v>0</v>
      </c>
      <c r="F21" s="329">
        <v>0</v>
      </c>
      <c r="G21" s="329">
        <v>0</v>
      </c>
      <c r="H21" s="329">
        <v>0</v>
      </c>
      <c r="I21" s="329">
        <v>0</v>
      </c>
      <c r="J21" s="329">
        <v>0</v>
      </c>
      <c r="K21" s="329">
        <v>0</v>
      </c>
      <c r="L21" s="329">
        <v>0</v>
      </c>
      <c r="M21" s="329">
        <v>0</v>
      </c>
      <c r="N21" s="329">
        <v>119</v>
      </c>
      <c r="O21" s="329">
        <v>106</v>
      </c>
      <c r="P21" s="329">
        <v>121</v>
      </c>
      <c r="Q21" s="329">
        <v>140</v>
      </c>
      <c r="R21" s="330">
        <v>486</v>
      </c>
    </row>
    <row r="22" spans="1:18" ht="20.100000000000001" customHeight="1" x14ac:dyDescent="0.25">
      <c r="A22" s="339" t="s">
        <v>2627</v>
      </c>
      <c r="B22" s="341" t="s">
        <v>1654</v>
      </c>
      <c r="C22" s="329">
        <v>0</v>
      </c>
      <c r="D22" s="329">
        <v>0</v>
      </c>
      <c r="E22" s="329">
        <v>32</v>
      </c>
      <c r="F22" s="329">
        <v>31</v>
      </c>
      <c r="G22" s="329">
        <v>27</v>
      </c>
      <c r="H22" s="329">
        <v>25</v>
      </c>
      <c r="I22" s="329">
        <v>36</v>
      </c>
      <c r="J22" s="329">
        <v>32</v>
      </c>
      <c r="K22" s="329">
        <v>0</v>
      </c>
      <c r="L22" s="329">
        <v>0</v>
      </c>
      <c r="M22" s="329">
        <v>0</v>
      </c>
      <c r="N22" s="329">
        <v>0</v>
      </c>
      <c r="O22" s="329">
        <v>0</v>
      </c>
      <c r="P22" s="329">
        <v>0</v>
      </c>
      <c r="Q22" s="329">
        <v>0</v>
      </c>
      <c r="R22" s="330">
        <v>183</v>
      </c>
    </row>
    <row r="23" spans="1:18" ht="20.100000000000001" customHeight="1" x14ac:dyDescent="0.25">
      <c r="A23" s="339" t="s">
        <v>2628</v>
      </c>
      <c r="B23" s="341" t="s">
        <v>1654</v>
      </c>
      <c r="C23" s="329">
        <v>0</v>
      </c>
      <c r="D23" s="329">
        <v>0</v>
      </c>
      <c r="E23" s="329">
        <v>0</v>
      </c>
      <c r="F23" s="329">
        <v>0</v>
      </c>
      <c r="G23" s="329">
        <v>0</v>
      </c>
      <c r="H23" s="329">
        <v>0</v>
      </c>
      <c r="I23" s="329">
        <v>0</v>
      </c>
      <c r="J23" s="329">
        <v>0</v>
      </c>
      <c r="K23" s="329">
        <v>116</v>
      </c>
      <c r="L23" s="329">
        <v>127</v>
      </c>
      <c r="M23" s="329">
        <v>115</v>
      </c>
      <c r="N23" s="329">
        <v>0</v>
      </c>
      <c r="O23" s="329">
        <v>0</v>
      </c>
      <c r="P23" s="329">
        <v>0</v>
      </c>
      <c r="Q23" s="329">
        <v>0</v>
      </c>
      <c r="R23" s="330">
        <v>358</v>
      </c>
    </row>
    <row r="24" spans="1:18" ht="20.100000000000001" customHeight="1" x14ac:dyDescent="0.25">
      <c r="A24" s="339" t="s">
        <v>2629</v>
      </c>
      <c r="B24" s="341" t="s">
        <v>1654</v>
      </c>
      <c r="C24" s="329">
        <v>0</v>
      </c>
      <c r="D24" s="329">
        <v>0</v>
      </c>
      <c r="E24" s="329">
        <v>34</v>
      </c>
      <c r="F24" s="329">
        <v>37</v>
      </c>
      <c r="G24" s="329">
        <v>35</v>
      </c>
      <c r="H24" s="329">
        <v>24</v>
      </c>
      <c r="I24" s="329">
        <v>36</v>
      </c>
      <c r="J24" s="329">
        <v>33</v>
      </c>
      <c r="K24" s="329">
        <v>0</v>
      </c>
      <c r="L24" s="329">
        <v>0</v>
      </c>
      <c r="M24" s="329">
        <v>0</v>
      </c>
      <c r="N24" s="329">
        <v>0</v>
      </c>
      <c r="O24" s="329">
        <v>0</v>
      </c>
      <c r="P24" s="329">
        <v>0</v>
      </c>
      <c r="Q24" s="329">
        <v>0</v>
      </c>
      <c r="R24" s="330">
        <v>199</v>
      </c>
    </row>
    <row r="25" spans="1:18" ht="20.100000000000001" customHeight="1" x14ac:dyDescent="0.25">
      <c r="A25" s="339" t="s">
        <v>2631</v>
      </c>
      <c r="B25" s="341" t="s">
        <v>3622</v>
      </c>
      <c r="C25" s="329">
        <v>0</v>
      </c>
      <c r="D25" s="329">
        <v>0</v>
      </c>
      <c r="E25" s="329">
        <v>38</v>
      </c>
      <c r="F25" s="329">
        <v>26</v>
      </c>
      <c r="G25" s="329">
        <v>25</v>
      </c>
      <c r="H25" s="329">
        <v>31</v>
      </c>
      <c r="I25" s="329">
        <v>27</v>
      </c>
      <c r="J25" s="329">
        <v>26</v>
      </c>
      <c r="K25" s="329">
        <v>0</v>
      </c>
      <c r="L25" s="329">
        <v>0</v>
      </c>
      <c r="M25" s="329">
        <v>0</v>
      </c>
      <c r="N25" s="329">
        <v>0</v>
      </c>
      <c r="O25" s="329">
        <v>0</v>
      </c>
      <c r="P25" s="329">
        <v>0</v>
      </c>
      <c r="Q25" s="329">
        <v>0</v>
      </c>
      <c r="R25" s="330">
        <v>173</v>
      </c>
    </row>
    <row r="26" spans="1:18" ht="20.100000000000001" customHeight="1" x14ac:dyDescent="0.25">
      <c r="A26" s="339" t="s">
        <v>2632</v>
      </c>
      <c r="B26" s="341" t="s">
        <v>1654</v>
      </c>
      <c r="C26" s="329">
        <v>0</v>
      </c>
      <c r="D26" s="329">
        <v>0</v>
      </c>
      <c r="E26" s="329">
        <v>42</v>
      </c>
      <c r="F26" s="329">
        <v>36</v>
      </c>
      <c r="G26" s="329">
        <v>51</v>
      </c>
      <c r="H26" s="329">
        <v>53</v>
      </c>
      <c r="I26" s="329">
        <v>51</v>
      </c>
      <c r="J26" s="329">
        <v>47</v>
      </c>
      <c r="K26" s="329">
        <v>0</v>
      </c>
      <c r="L26" s="329">
        <v>0</v>
      </c>
      <c r="M26" s="329">
        <v>0</v>
      </c>
      <c r="N26" s="329">
        <v>0</v>
      </c>
      <c r="O26" s="329">
        <v>0</v>
      </c>
      <c r="P26" s="329">
        <v>0</v>
      </c>
      <c r="Q26" s="329">
        <v>0</v>
      </c>
      <c r="R26" s="330">
        <v>280</v>
      </c>
    </row>
    <row r="27" spans="1:18" ht="20.100000000000001" customHeight="1" x14ac:dyDescent="0.25">
      <c r="A27" s="339" t="s">
        <v>2633</v>
      </c>
      <c r="B27" s="341" t="s">
        <v>1654</v>
      </c>
      <c r="C27" s="329">
        <v>0</v>
      </c>
      <c r="D27" s="329">
        <v>0</v>
      </c>
      <c r="E27" s="329">
        <v>0</v>
      </c>
      <c r="F27" s="329">
        <v>0</v>
      </c>
      <c r="G27" s="329">
        <v>0</v>
      </c>
      <c r="H27" s="329">
        <v>0</v>
      </c>
      <c r="I27" s="329">
        <v>0</v>
      </c>
      <c r="J27" s="329">
        <v>0</v>
      </c>
      <c r="K27" s="329">
        <v>0</v>
      </c>
      <c r="L27" s="329">
        <v>0</v>
      </c>
      <c r="M27" s="329">
        <v>0</v>
      </c>
      <c r="N27" s="329">
        <v>126</v>
      </c>
      <c r="O27" s="329">
        <v>107</v>
      </c>
      <c r="P27" s="329">
        <v>87</v>
      </c>
      <c r="Q27" s="329">
        <v>123</v>
      </c>
      <c r="R27" s="330">
        <v>443</v>
      </c>
    </row>
    <row r="28" spans="1:18" ht="20.100000000000001" customHeight="1" x14ac:dyDescent="0.25">
      <c r="A28" s="339" t="s">
        <v>2634</v>
      </c>
      <c r="B28" s="341" t="s">
        <v>1654</v>
      </c>
      <c r="C28" s="329">
        <v>0</v>
      </c>
      <c r="D28" s="329">
        <v>0</v>
      </c>
      <c r="E28" s="329">
        <v>44</v>
      </c>
      <c r="F28" s="329">
        <v>46</v>
      </c>
      <c r="G28" s="329">
        <v>36</v>
      </c>
      <c r="H28" s="329">
        <v>55</v>
      </c>
      <c r="I28" s="329">
        <v>42</v>
      </c>
      <c r="J28" s="329">
        <v>43</v>
      </c>
      <c r="K28" s="329">
        <v>0</v>
      </c>
      <c r="L28" s="329">
        <v>0</v>
      </c>
      <c r="M28" s="329">
        <v>0</v>
      </c>
      <c r="N28" s="329">
        <v>0</v>
      </c>
      <c r="O28" s="329">
        <v>0</v>
      </c>
      <c r="P28" s="329">
        <v>0</v>
      </c>
      <c r="Q28" s="329">
        <v>0</v>
      </c>
      <c r="R28" s="330">
        <v>266</v>
      </c>
    </row>
    <row r="29" spans="1:18" ht="20.100000000000001" customHeight="1" x14ac:dyDescent="0.25">
      <c r="A29" s="339" t="s">
        <v>2635</v>
      </c>
      <c r="B29" s="341" t="s">
        <v>1654</v>
      </c>
      <c r="C29" s="329">
        <v>0</v>
      </c>
      <c r="D29" s="329">
        <v>0</v>
      </c>
      <c r="E29" s="329">
        <v>49</v>
      </c>
      <c r="F29" s="329">
        <v>54</v>
      </c>
      <c r="G29" s="329">
        <v>52</v>
      </c>
      <c r="H29" s="329">
        <v>48</v>
      </c>
      <c r="I29" s="329">
        <v>56</v>
      </c>
      <c r="J29" s="329">
        <v>64</v>
      </c>
      <c r="K29" s="329">
        <v>0</v>
      </c>
      <c r="L29" s="329">
        <v>0</v>
      </c>
      <c r="M29" s="329">
        <v>0</v>
      </c>
      <c r="N29" s="329">
        <v>0</v>
      </c>
      <c r="O29" s="329">
        <v>0</v>
      </c>
      <c r="P29" s="329">
        <v>0</v>
      </c>
      <c r="Q29" s="329">
        <v>0</v>
      </c>
      <c r="R29" s="330">
        <v>323</v>
      </c>
    </row>
    <row r="30" spans="1:18" ht="20.100000000000001" customHeight="1" x14ac:dyDescent="0.25">
      <c r="A30" s="339" t="s">
        <v>2636</v>
      </c>
      <c r="B30" s="341" t="s">
        <v>1654</v>
      </c>
      <c r="C30" s="329">
        <v>0</v>
      </c>
      <c r="D30" s="329">
        <v>0</v>
      </c>
      <c r="E30" s="329">
        <v>15</v>
      </c>
      <c r="F30" s="329">
        <v>14</v>
      </c>
      <c r="G30" s="329">
        <v>18</v>
      </c>
      <c r="H30" s="329">
        <v>19</v>
      </c>
      <c r="I30" s="329">
        <v>20</v>
      </c>
      <c r="J30" s="329">
        <v>22</v>
      </c>
      <c r="K30" s="329">
        <v>0</v>
      </c>
      <c r="L30" s="329">
        <v>0</v>
      </c>
      <c r="M30" s="329">
        <v>0</v>
      </c>
      <c r="N30" s="329">
        <v>0</v>
      </c>
      <c r="O30" s="329">
        <v>0</v>
      </c>
      <c r="P30" s="329">
        <v>0</v>
      </c>
      <c r="Q30" s="329">
        <v>0</v>
      </c>
      <c r="R30" s="330">
        <v>108</v>
      </c>
    </row>
    <row r="31" spans="1:18" ht="20.100000000000001" customHeight="1" x14ac:dyDescent="0.25">
      <c r="A31" s="365" t="s">
        <v>2637</v>
      </c>
      <c r="B31" s="341" t="s">
        <v>1654</v>
      </c>
      <c r="C31" s="331">
        <v>0</v>
      </c>
      <c r="D31" s="329">
        <v>0</v>
      </c>
      <c r="E31" s="329">
        <v>0</v>
      </c>
      <c r="F31" s="329">
        <v>0</v>
      </c>
      <c r="G31" s="329">
        <v>0</v>
      </c>
      <c r="H31" s="329">
        <v>0</v>
      </c>
      <c r="I31" s="329">
        <v>0</v>
      </c>
      <c r="J31" s="329">
        <v>0</v>
      </c>
      <c r="K31" s="329">
        <v>0</v>
      </c>
      <c r="L31" s="329">
        <v>0</v>
      </c>
      <c r="M31" s="329">
        <v>0</v>
      </c>
      <c r="N31" s="329">
        <v>161</v>
      </c>
      <c r="O31" s="329">
        <v>163</v>
      </c>
      <c r="P31" s="329">
        <v>174</v>
      </c>
      <c r="Q31" s="329">
        <v>148</v>
      </c>
      <c r="R31" s="330">
        <v>646</v>
      </c>
    </row>
    <row r="32" spans="1:18" ht="20.100000000000001" customHeight="1" x14ac:dyDescent="0.25">
      <c r="A32" s="335" t="s">
        <v>3035</v>
      </c>
      <c r="B32" s="343" t="s">
        <v>3053</v>
      </c>
      <c r="C32" s="309">
        <v>0</v>
      </c>
      <c r="D32" s="309">
        <v>0</v>
      </c>
      <c r="E32" s="309">
        <v>582</v>
      </c>
      <c r="F32" s="309">
        <v>643</v>
      </c>
      <c r="G32" s="309">
        <v>601</v>
      </c>
      <c r="H32" s="309">
        <v>610</v>
      </c>
      <c r="I32" s="309">
        <v>621</v>
      </c>
      <c r="J32" s="309">
        <v>601</v>
      </c>
      <c r="K32" s="309">
        <v>687</v>
      </c>
      <c r="L32" s="309">
        <v>653</v>
      </c>
      <c r="M32" s="309">
        <v>617</v>
      </c>
      <c r="N32" s="309">
        <v>678</v>
      </c>
      <c r="O32" s="309">
        <v>671</v>
      </c>
      <c r="P32" s="309">
        <v>723</v>
      </c>
      <c r="Q32" s="309">
        <v>772</v>
      </c>
      <c r="R32" s="309">
        <v>8459</v>
      </c>
    </row>
    <row r="33" spans="1:18" x14ac:dyDescent="0.2">
      <c r="A33" s="350"/>
      <c r="B33" s="350"/>
      <c r="C33" s="350"/>
      <c r="D33" s="350"/>
      <c r="E33" s="350"/>
      <c r="F33" s="350"/>
      <c r="G33" s="350"/>
      <c r="H33" s="350"/>
      <c r="I33" s="350"/>
      <c r="J33" s="350"/>
      <c r="K33" s="350"/>
      <c r="L33" s="350"/>
      <c r="M33" s="350"/>
      <c r="N33" s="350"/>
      <c r="O33" s="350"/>
      <c r="P33" s="350"/>
      <c r="Q33" s="350"/>
      <c r="R33" s="351"/>
    </row>
    <row r="34" spans="1:18" x14ac:dyDescent="0.2">
      <c r="A34" s="350"/>
      <c r="B34" s="350"/>
      <c r="C34" s="350"/>
      <c r="D34" s="350"/>
      <c r="E34" s="350"/>
      <c r="F34" s="350"/>
      <c r="G34" s="350"/>
      <c r="H34" s="350"/>
      <c r="I34" s="350"/>
      <c r="J34" s="350"/>
      <c r="K34" s="350"/>
      <c r="L34" s="350"/>
      <c r="M34" s="350"/>
      <c r="N34" s="350"/>
      <c r="O34" s="350"/>
      <c r="P34" s="350"/>
      <c r="Q34" s="350"/>
      <c r="R34" s="351"/>
    </row>
    <row r="35" spans="1:18" x14ac:dyDescent="0.2">
      <c r="A35" s="350"/>
      <c r="B35" s="350"/>
      <c r="C35" s="350"/>
      <c r="D35" s="350"/>
      <c r="E35" s="350"/>
      <c r="F35" s="350"/>
      <c r="G35" s="350"/>
      <c r="H35" s="350"/>
      <c r="I35" s="350"/>
      <c r="J35" s="350"/>
      <c r="K35" s="350"/>
      <c r="L35" s="350"/>
      <c r="M35" s="350"/>
      <c r="N35" s="350"/>
      <c r="O35" s="350"/>
      <c r="P35" s="350"/>
      <c r="Q35" s="350"/>
      <c r="R35" s="351"/>
    </row>
    <row r="36" spans="1:18" x14ac:dyDescent="0.2">
      <c r="A36" s="350"/>
      <c r="B36" s="350"/>
      <c r="C36" s="350"/>
      <c r="D36" s="350"/>
      <c r="E36" s="350"/>
      <c r="F36" s="350"/>
      <c r="G36" s="350"/>
      <c r="H36" s="350"/>
      <c r="I36" s="350"/>
      <c r="J36" s="350"/>
      <c r="K36" s="350"/>
      <c r="L36" s="350"/>
      <c r="M36" s="350"/>
      <c r="N36" s="350"/>
      <c r="O36" s="350"/>
      <c r="P36" s="350"/>
      <c r="Q36" s="350"/>
      <c r="R36" s="351"/>
    </row>
    <row r="37" spans="1:18" x14ac:dyDescent="0.2">
      <c r="A37" s="350"/>
      <c r="B37" s="350"/>
      <c r="C37" s="350"/>
      <c r="D37" s="350"/>
      <c r="E37" s="350"/>
      <c r="F37" s="350"/>
      <c r="G37" s="350"/>
      <c r="H37" s="350"/>
      <c r="I37" s="350"/>
      <c r="J37" s="350"/>
      <c r="K37" s="350"/>
      <c r="L37" s="350"/>
      <c r="M37" s="350"/>
      <c r="N37" s="350"/>
      <c r="O37" s="350"/>
      <c r="P37" s="350"/>
      <c r="Q37" s="350"/>
      <c r="R37" s="351"/>
    </row>
    <row r="38" spans="1:18" x14ac:dyDescent="0.2">
      <c r="A38" s="350"/>
      <c r="B38" s="350"/>
      <c r="C38" s="350"/>
      <c r="D38" s="350"/>
      <c r="E38" s="350"/>
      <c r="F38" s="350"/>
      <c r="G38" s="350"/>
      <c r="H38" s="350"/>
      <c r="I38" s="350"/>
      <c r="J38" s="350"/>
      <c r="K38" s="350"/>
      <c r="L38" s="350"/>
      <c r="M38" s="350"/>
      <c r="N38" s="350"/>
      <c r="O38" s="350"/>
      <c r="P38" s="350"/>
      <c r="Q38" s="350"/>
      <c r="R38" s="351"/>
    </row>
    <row r="39" spans="1:18" x14ac:dyDescent="0.2">
      <c r="A39" s="350"/>
      <c r="B39" s="350"/>
      <c r="C39" s="350"/>
      <c r="D39" s="350"/>
      <c r="E39" s="350"/>
      <c r="F39" s="350"/>
      <c r="G39" s="350"/>
      <c r="H39" s="350"/>
      <c r="I39" s="350"/>
      <c r="J39" s="350"/>
      <c r="K39" s="350"/>
      <c r="L39" s="350"/>
      <c r="M39" s="350"/>
      <c r="N39" s="350"/>
      <c r="O39" s="350"/>
      <c r="P39" s="350"/>
      <c r="Q39" s="350"/>
      <c r="R39" s="351"/>
    </row>
    <row r="40" spans="1:18" x14ac:dyDescent="0.2">
      <c r="A40" s="350"/>
      <c r="B40" s="350"/>
      <c r="C40" s="350"/>
      <c r="D40" s="350"/>
      <c r="E40" s="350"/>
      <c r="F40" s="350"/>
      <c r="G40" s="350"/>
      <c r="H40" s="350"/>
      <c r="I40" s="350"/>
      <c r="J40" s="350"/>
      <c r="K40" s="350"/>
      <c r="L40" s="350"/>
      <c r="M40" s="350"/>
      <c r="N40" s="350"/>
      <c r="O40" s="350"/>
      <c r="P40" s="350"/>
      <c r="Q40" s="350"/>
      <c r="R40" s="351"/>
    </row>
    <row r="41" spans="1:18" x14ac:dyDescent="0.2">
      <c r="A41" s="350"/>
      <c r="B41" s="350"/>
      <c r="C41" s="350"/>
      <c r="D41" s="350"/>
      <c r="E41" s="350"/>
      <c r="F41" s="350"/>
      <c r="G41" s="350"/>
      <c r="H41" s="350"/>
      <c r="I41" s="350"/>
      <c r="J41" s="350"/>
      <c r="K41" s="350"/>
      <c r="L41" s="350"/>
      <c r="M41" s="350"/>
      <c r="N41" s="350"/>
      <c r="O41" s="350"/>
      <c r="P41" s="350"/>
      <c r="Q41" s="350"/>
      <c r="R41" s="351"/>
    </row>
    <row r="42" spans="1:18" x14ac:dyDescent="0.2">
      <c r="A42" s="350"/>
      <c r="B42" s="350"/>
      <c r="C42" s="350"/>
      <c r="D42" s="350"/>
      <c r="E42" s="350"/>
      <c r="F42" s="350"/>
      <c r="G42" s="350"/>
      <c r="H42" s="350"/>
      <c r="I42" s="350"/>
      <c r="J42" s="350"/>
      <c r="K42" s="350"/>
      <c r="L42" s="350"/>
      <c r="M42" s="350"/>
      <c r="N42" s="350"/>
      <c r="O42" s="350"/>
      <c r="P42" s="350"/>
      <c r="Q42" s="350"/>
      <c r="R42" s="351"/>
    </row>
    <row r="43" spans="1:18"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sheetData>
  <mergeCells count="3">
    <mergeCell ref="A1:R1"/>
    <mergeCell ref="A2:R2"/>
    <mergeCell ref="A4:R4"/>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Narrow,Regular"&amp;12- 29 -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3"/>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3" width="6.7109375" style="23" customWidth="1"/>
    <col min="4" max="4" width="6.5703125" style="23" customWidth="1"/>
    <col min="5"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3602</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8.75" customHeight="1" x14ac:dyDescent="0.25">
      <c r="A6" s="339" t="s">
        <v>2638</v>
      </c>
      <c r="B6" s="341" t="s">
        <v>3603</v>
      </c>
      <c r="C6" s="329">
        <v>0</v>
      </c>
      <c r="D6" s="329">
        <v>0</v>
      </c>
      <c r="E6" s="329">
        <v>23</v>
      </c>
      <c r="F6" s="329">
        <v>24</v>
      </c>
      <c r="G6" s="329">
        <v>23</v>
      </c>
      <c r="H6" s="329">
        <v>21</v>
      </c>
      <c r="I6" s="329">
        <v>26</v>
      </c>
      <c r="J6" s="329">
        <v>30</v>
      </c>
      <c r="K6" s="329">
        <v>31</v>
      </c>
      <c r="L6" s="329">
        <v>24</v>
      </c>
      <c r="M6" s="329">
        <v>25</v>
      </c>
      <c r="N6" s="329">
        <v>0</v>
      </c>
      <c r="O6" s="329">
        <v>0</v>
      </c>
      <c r="P6" s="329">
        <v>0</v>
      </c>
      <c r="Q6" s="329">
        <v>0</v>
      </c>
      <c r="R6" s="330">
        <v>227</v>
      </c>
    </row>
    <row r="7" spans="1:20" ht="18.75" customHeight="1" x14ac:dyDescent="0.25">
      <c r="A7" s="339" t="s">
        <v>1336</v>
      </c>
      <c r="B7" s="341" t="s">
        <v>3604</v>
      </c>
      <c r="C7" s="329">
        <v>0</v>
      </c>
      <c r="D7" s="329">
        <v>0</v>
      </c>
      <c r="E7" s="329">
        <v>23</v>
      </c>
      <c r="F7" s="329">
        <v>18</v>
      </c>
      <c r="G7" s="329">
        <v>20</v>
      </c>
      <c r="H7" s="329">
        <v>28</v>
      </c>
      <c r="I7" s="329">
        <v>32</v>
      </c>
      <c r="J7" s="329">
        <v>28</v>
      </c>
      <c r="K7" s="329">
        <v>33</v>
      </c>
      <c r="L7" s="329">
        <v>0</v>
      </c>
      <c r="M7" s="329">
        <v>0</v>
      </c>
      <c r="N7" s="329">
        <v>0</v>
      </c>
      <c r="O7" s="329">
        <v>0</v>
      </c>
      <c r="P7" s="329">
        <v>0</v>
      </c>
      <c r="Q7" s="329">
        <v>0</v>
      </c>
      <c r="R7" s="330">
        <v>182</v>
      </c>
    </row>
    <row r="8" spans="1:20" ht="18.75" customHeight="1" x14ac:dyDescent="0.25">
      <c r="A8" s="339" t="s">
        <v>3187</v>
      </c>
      <c r="B8" s="341" t="s">
        <v>3551</v>
      </c>
      <c r="C8" s="329">
        <v>0</v>
      </c>
      <c r="D8" s="329">
        <v>0</v>
      </c>
      <c r="E8" s="329">
        <v>75</v>
      </c>
      <c r="F8" s="329">
        <v>83</v>
      </c>
      <c r="G8" s="329">
        <v>71</v>
      </c>
      <c r="H8" s="329">
        <v>89</v>
      </c>
      <c r="I8" s="329">
        <v>67</v>
      </c>
      <c r="J8" s="329">
        <v>77</v>
      </c>
      <c r="K8" s="329">
        <v>0</v>
      </c>
      <c r="L8" s="329">
        <v>0</v>
      </c>
      <c r="M8" s="329">
        <v>0</v>
      </c>
      <c r="N8" s="329">
        <v>0</v>
      </c>
      <c r="O8" s="329">
        <v>0</v>
      </c>
      <c r="P8" s="329">
        <v>0</v>
      </c>
      <c r="Q8" s="329">
        <v>0</v>
      </c>
      <c r="R8" s="330">
        <v>462</v>
      </c>
    </row>
    <row r="9" spans="1:20" ht="18.75" customHeight="1" x14ac:dyDescent="0.25">
      <c r="A9" s="339" t="s">
        <v>2640</v>
      </c>
      <c r="B9" s="341" t="s">
        <v>3605</v>
      </c>
      <c r="C9" s="329">
        <v>0</v>
      </c>
      <c r="D9" s="329">
        <v>0</v>
      </c>
      <c r="E9" s="329">
        <v>58</v>
      </c>
      <c r="F9" s="329">
        <v>66</v>
      </c>
      <c r="G9" s="329">
        <v>58</v>
      </c>
      <c r="H9" s="329">
        <v>67</v>
      </c>
      <c r="I9" s="329">
        <v>55</v>
      </c>
      <c r="J9" s="329">
        <v>44</v>
      </c>
      <c r="K9" s="329">
        <v>47</v>
      </c>
      <c r="L9" s="329">
        <v>57</v>
      </c>
      <c r="M9" s="329">
        <v>39</v>
      </c>
      <c r="N9" s="329">
        <v>0</v>
      </c>
      <c r="O9" s="329">
        <v>0</v>
      </c>
      <c r="P9" s="329">
        <v>0</v>
      </c>
      <c r="Q9" s="329">
        <v>0</v>
      </c>
      <c r="R9" s="330">
        <v>491</v>
      </c>
    </row>
    <row r="10" spans="1:20" ht="18.75" customHeight="1" x14ac:dyDescent="0.25">
      <c r="A10" s="339" t="s">
        <v>3185</v>
      </c>
      <c r="B10" s="341" t="s">
        <v>3551</v>
      </c>
      <c r="C10" s="329">
        <v>23</v>
      </c>
      <c r="D10" s="329">
        <v>0</v>
      </c>
      <c r="E10" s="329">
        <v>0</v>
      </c>
      <c r="F10" s="329">
        <v>0</v>
      </c>
      <c r="G10" s="329">
        <v>0</v>
      </c>
      <c r="H10" s="329">
        <v>0</v>
      </c>
      <c r="I10" s="329">
        <v>0</v>
      </c>
      <c r="J10" s="329">
        <v>0</v>
      </c>
      <c r="K10" s="329">
        <v>76</v>
      </c>
      <c r="L10" s="329">
        <v>83</v>
      </c>
      <c r="M10" s="329">
        <v>105</v>
      </c>
      <c r="N10" s="329">
        <v>93</v>
      </c>
      <c r="O10" s="329">
        <v>82</v>
      </c>
      <c r="P10" s="329">
        <v>89</v>
      </c>
      <c r="Q10" s="329">
        <v>84</v>
      </c>
      <c r="R10" s="330">
        <v>635</v>
      </c>
    </row>
    <row r="11" spans="1:20" ht="18.75" customHeight="1" x14ac:dyDescent="0.25">
      <c r="A11" s="339" t="s">
        <v>3389</v>
      </c>
      <c r="B11" s="341" t="s">
        <v>3606</v>
      </c>
      <c r="C11" s="329">
        <v>3</v>
      </c>
      <c r="D11" s="329">
        <v>0</v>
      </c>
      <c r="E11" s="329">
        <v>30</v>
      </c>
      <c r="F11" s="329">
        <v>26</v>
      </c>
      <c r="G11" s="329">
        <v>21</v>
      </c>
      <c r="H11" s="329">
        <v>34</v>
      </c>
      <c r="I11" s="329">
        <v>29</v>
      </c>
      <c r="J11" s="329">
        <v>21</v>
      </c>
      <c r="K11" s="329">
        <v>37</v>
      </c>
      <c r="L11" s="329">
        <v>31</v>
      </c>
      <c r="M11" s="329">
        <v>33</v>
      </c>
      <c r="N11" s="329">
        <v>37</v>
      </c>
      <c r="O11" s="329">
        <v>41</v>
      </c>
      <c r="P11" s="329">
        <v>38</v>
      </c>
      <c r="Q11" s="329">
        <v>41</v>
      </c>
      <c r="R11" s="330">
        <v>422</v>
      </c>
    </row>
    <row r="12" spans="1:20" ht="18.75" customHeight="1" x14ac:dyDescent="0.25">
      <c r="A12" s="339" t="s">
        <v>2130</v>
      </c>
      <c r="B12" s="341" t="s">
        <v>3607</v>
      </c>
      <c r="C12" s="329">
        <v>0</v>
      </c>
      <c r="D12" s="329">
        <v>0</v>
      </c>
      <c r="E12" s="329">
        <v>31</v>
      </c>
      <c r="F12" s="329">
        <v>31</v>
      </c>
      <c r="G12" s="329">
        <v>21</v>
      </c>
      <c r="H12" s="329">
        <v>25</v>
      </c>
      <c r="I12" s="329">
        <v>31</v>
      </c>
      <c r="J12" s="329">
        <v>21</v>
      </c>
      <c r="K12" s="329">
        <v>27</v>
      </c>
      <c r="L12" s="329">
        <v>0</v>
      </c>
      <c r="M12" s="329">
        <v>0</v>
      </c>
      <c r="N12" s="329">
        <v>0</v>
      </c>
      <c r="O12" s="329">
        <v>0</v>
      </c>
      <c r="P12" s="329">
        <v>0</v>
      </c>
      <c r="Q12" s="329">
        <v>0</v>
      </c>
      <c r="R12" s="330">
        <v>187</v>
      </c>
    </row>
    <row r="13" spans="1:20" ht="18.75" customHeight="1" x14ac:dyDescent="0.25">
      <c r="A13" s="339" t="s">
        <v>2131</v>
      </c>
      <c r="B13" s="341" t="s">
        <v>3608</v>
      </c>
      <c r="C13" s="329">
        <v>0</v>
      </c>
      <c r="D13" s="329">
        <v>0</v>
      </c>
      <c r="E13" s="329">
        <v>1</v>
      </c>
      <c r="F13" s="329">
        <v>0</v>
      </c>
      <c r="G13" s="329">
        <v>2</v>
      </c>
      <c r="H13" s="329">
        <v>2</v>
      </c>
      <c r="I13" s="329">
        <v>0</v>
      </c>
      <c r="J13" s="329">
        <v>2</v>
      </c>
      <c r="K13" s="329">
        <v>0</v>
      </c>
      <c r="L13" s="329">
        <v>1</v>
      </c>
      <c r="M13" s="329">
        <v>1</v>
      </c>
      <c r="N13" s="329">
        <v>2</v>
      </c>
      <c r="O13" s="329">
        <v>2</v>
      </c>
      <c r="P13" s="329">
        <v>1</v>
      </c>
      <c r="Q13" s="329">
        <v>2</v>
      </c>
      <c r="R13" s="330">
        <v>16</v>
      </c>
    </row>
    <row r="14" spans="1:20" ht="18.75" customHeight="1" x14ac:dyDescent="0.25">
      <c r="A14" s="339" t="s">
        <v>2004</v>
      </c>
      <c r="B14" s="341" t="s">
        <v>3609</v>
      </c>
      <c r="C14" s="329">
        <v>0</v>
      </c>
      <c r="D14" s="329">
        <v>0</v>
      </c>
      <c r="E14" s="329">
        <v>3</v>
      </c>
      <c r="F14" s="329">
        <v>2</v>
      </c>
      <c r="G14" s="329">
        <v>1</v>
      </c>
      <c r="H14" s="329">
        <v>4</v>
      </c>
      <c r="I14" s="329">
        <v>4</v>
      </c>
      <c r="J14" s="329">
        <v>1</v>
      </c>
      <c r="K14" s="329">
        <v>3</v>
      </c>
      <c r="L14" s="329">
        <v>0</v>
      </c>
      <c r="M14" s="329">
        <v>4</v>
      </c>
      <c r="N14" s="329">
        <v>2</v>
      </c>
      <c r="O14" s="329">
        <v>3</v>
      </c>
      <c r="P14" s="329">
        <v>4</v>
      </c>
      <c r="Q14" s="329">
        <v>2</v>
      </c>
      <c r="R14" s="330">
        <v>33</v>
      </c>
    </row>
    <row r="15" spans="1:20" ht="18.75" customHeight="1" x14ac:dyDescent="0.25">
      <c r="A15" s="339" t="s">
        <v>2005</v>
      </c>
      <c r="B15" s="341" t="s">
        <v>3610</v>
      </c>
      <c r="C15" s="329">
        <v>0</v>
      </c>
      <c r="D15" s="329">
        <v>0</v>
      </c>
      <c r="E15" s="329">
        <v>17</v>
      </c>
      <c r="F15" s="329">
        <v>11</v>
      </c>
      <c r="G15" s="329">
        <v>17</v>
      </c>
      <c r="H15" s="329">
        <v>10</v>
      </c>
      <c r="I15" s="329">
        <v>13</v>
      </c>
      <c r="J15" s="329">
        <v>8</v>
      </c>
      <c r="K15" s="329">
        <v>0</v>
      </c>
      <c r="L15" s="329">
        <v>0</v>
      </c>
      <c r="M15" s="329">
        <v>0</v>
      </c>
      <c r="N15" s="329">
        <v>0</v>
      </c>
      <c r="O15" s="329">
        <v>0</v>
      </c>
      <c r="P15" s="329">
        <v>0</v>
      </c>
      <c r="Q15" s="329">
        <v>0</v>
      </c>
      <c r="R15" s="330">
        <v>76</v>
      </c>
    </row>
    <row r="16" spans="1:20" ht="18.75" customHeight="1" x14ac:dyDescent="0.25">
      <c r="A16" s="339" t="s">
        <v>2006</v>
      </c>
      <c r="B16" s="341" t="s">
        <v>3611</v>
      </c>
      <c r="C16" s="329">
        <v>0</v>
      </c>
      <c r="D16" s="329">
        <v>0</v>
      </c>
      <c r="E16" s="329">
        <v>3</v>
      </c>
      <c r="F16" s="329">
        <v>4</v>
      </c>
      <c r="G16" s="329">
        <v>2</v>
      </c>
      <c r="H16" s="329">
        <v>2</v>
      </c>
      <c r="I16" s="329">
        <v>5</v>
      </c>
      <c r="J16" s="329">
        <v>2</v>
      </c>
      <c r="K16" s="329">
        <v>4</v>
      </c>
      <c r="L16" s="329">
        <v>5</v>
      </c>
      <c r="M16" s="329">
        <v>1</v>
      </c>
      <c r="N16" s="329">
        <v>4</v>
      </c>
      <c r="O16" s="329">
        <v>1</v>
      </c>
      <c r="P16" s="329">
        <v>11</v>
      </c>
      <c r="Q16" s="329">
        <v>0</v>
      </c>
      <c r="R16" s="330">
        <v>44</v>
      </c>
    </row>
    <row r="17" spans="1:19" ht="18.75" customHeight="1" x14ac:dyDescent="0.25">
      <c r="A17" s="339" t="s">
        <v>2007</v>
      </c>
      <c r="B17" s="341" t="s">
        <v>3612</v>
      </c>
      <c r="C17" s="329">
        <v>0</v>
      </c>
      <c r="D17" s="329">
        <v>0</v>
      </c>
      <c r="E17" s="329">
        <v>8</v>
      </c>
      <c r="F17" s="329">
        <v>4</v>
      </c>
      <c r="G17" s="329">
        <v>4</v>
      </c>
      <c r="H17" s="329">
        <v>2</v>
      </c>
      <c r="I17" s="329">
        <v>2</v>
      </c>
      <c r="J17" s="329">
        <v>4</v>
      </c>
      <c r="K17" s="329">
        <v>0</v>
      </c>
      <c r="L17" s="329">
        <v>4</v>
      </c>
      <c r="M17" s="329">
        <v>0</v>
      </c>
      <c r="N17" s="329">
        <v>4</v>
      </c>
      <c r="O17" s="329">
        <v>4</v>
      </c>
      <c r="P17" s="329">
        <v>2</v>
      </c>
      <c r="Q17" s="329">
        <v>9</v>
      </c>
      <c r="R17" s="330">
        <v>47</v>
      </c>
    </row>
    <row r="18" spans="1:19" ht="18.75" customHeight="1" x14ac:dyDescent="0.25">
      <c r="A18" s="339" t="s">
        <v>2008</v>
      </c>
      <c r="B18" s="341" t="s">
        <v>3604</v>
      </c>
      <c r="C18" s="329">
        <v>7</v>
      </c>
      <c r="D18" s="329">
        <v>0</v>
      </c>
      <c r="E18" s="329">
        <v>0</v>
      </c>
      <c r="F18" s="329">
        <v>0</v>
      </c>
      <c r="G18" s="329">
        <v>0</v>
      </c>
      <c r="H18" s="329">
        <v>0</v>
      </c>
      <c r="I18" s="329">
        <v>0</v>
      </c>
      <c r="J18" s="329">
        <v>0</v>
      </c>
      <c r="K18" s="329">
        <v>0</v>
      </c>
      <c r="L18" s="329">
        <v>32</v>
      </c>
      <c r="M18" s="329">
        <v>34</v>
      </c>
      <c r="N18" s="329">
        <v>31</v>
      </c>
      <c r="O18" s="329">
        <v>29</v>
      </c>
      <c r="P18" s="329">
        <v>32</v>
      </c>
      <c r="Q18" s="329">
        <v>30</v>
      </c>
      <c r="R18" s="330">
        <v>195</v>
      </c>
    </row>
    <row r="19" spans="1:19" ht="18.75" customHeight="1" x14ac:dyDescent="0.25">
      <c r="A19" s="339" t="s">
        <v>2212</v>
      </c>
      <c r="B19" s="341" t="s">
        <v>3613</v>
      </c>
      <c r="C19" s="329">
        <v>0</v>
      </c>
      <c r="D19" s="329">
        <v>0</v>
      </c>
      <c r="E19" s="329">
        <v>98</v>
      </c>
      <c r="F19" s="329">
        <v>90</v>
      </c>
      <c r="G19" s="329">
        <v>89</v>
      </c>
      <c r="H19" s="329">
        <v>100</v>
      </c>
      <c r="I19" s="329">
        <v>105</v>
      </c>
      <c r="J19" s="329">
        <v>101</v>
      </c>
      <c r="K19" s="329">
        <v>0</v>
      </c>
      <c r="L19" s="329">
        <v>0</v>
      </c>
      <c r="M19" s="329">
        <v>0</v>
      </c>
      <c r="N19" s="329">
        <v>0</v>
      </c>
      <c r="O19" s="329">
        <v>0</v>
      </c>
      <c r="P19" s="329">
        <v>0</v>
      </c>
      <c r="Q19" s="329">
        <v>0</v>
      </c>
      <c r="R19" s="330">
        <v>583</v>
      </c>
    </row>
    <row r="20" spans="1:19" ht="18.75" customHeight="1" x14ac:dyDescent="0.25">
      <c r="A20" s="339" t="s">
        <v>2215</v>
      </c>
      <c r="B20" s="341" t="s">
        <v>3614</v>
      </c>
      <c r="C20" s="329">
        <v>0</v>
      </c>
      <c r="D20" s="329">
        <v>0</v>
      </c>
      <c r="E20" s="329">
        <v>5</v>
      </c>
      <c r="F20" s="329">
        <v>3</v>
      </c>
      <c r="G20" s="329">
        <v>1</v>
      </c>
      <c r="H20" s="329">
        <v>5</v>
      </c>
      <c r="I20" s="329">
        <v>3</v>
      </c>
      <c r="J20" s="329">
        <v>3</v>
      </c>
      <c r="K20" s="329">
        <v>2</v>
      </c>
      <c r="L20" s="329">
        <v>0</v>
      </c>
      <c r="M20" s="329">
        <v>3</v>
      </c>
      <c r="N20" s="329">
        <v>1</v>
      </c>
      <c r="O20" s="329">
        <v>0</v>
      </c>
      <c r="P20" s="329">
        <v>3</v>
      </c>
      <c r="Q20" s="329">
        <v>2</v>
      </c>
      <c r="R20" s="330">
        <v>31</v>
      </c>
    </row>
    <row r="21" spans="1:19" ht="18.75" customHeight="1" x14ac:dyDescent="0.25">
      <c r="A21" s="339" t="s">
        <v>2216</v>
      </c>
      <c r="B21" s="341" t="s">
        <v>3613</v>
      </c>
      <c r="C21" s="329">
        <v>9</v>
      </c>
      <c r="D21" s="329">
        <v>0</v>
      </c>
      <c r="E21" s="329">
        <v>0</v>
      </c>
      <c r="F21" s="329">
        <v>0</v>
      </c>
      <c r="G21" s="329">
        <v>0</v>
      </c>
      <c r="H21" s="329">
        <v>0</v>
      </c>
      <c r="I21" s="329">
        <v>0</v>
      </c>
      <c r="J21" s="329">
        <v>0</v>
      </c>
      <c r="K21" s="329">
        <v>0</v>
      </c>
      <c r="L21" s="329">
        <v>0</v>
      </c>
      <c r="M21" s="329">
        <v>0</v>
      </c>
      <c r="N21" s="329">
        <v>132</v>
      </c>
      <c r="O21" s="329">
        <v>155</v>
      </c>
      <c r="P21" s="329">
        <v>140</v>
      </c>
      <c r="Q21" s="329">
        <v>133</v>
      </c>
      <c r="R21" s="330">
        <v>569</v>
      </c>
    </row>
    <row r="22" spans="1:19" ht="18.75" customHeight="1" x14ac:dyDescent="0.25">
      <c r="A22" s="339" t="s">
        <v>2217</v>
      </c>
      <c r="B22" s="341" t="s">
        <v>3613</v>
      </c>
      <c r="C22" s="329">
        <v>0</v>
      </c>
      <c r="D22" s="329">
        <v>0</v>
      </c>
      <c r="E22" s="329">
        <v>0</v>
      </c>
      <c r="F22" s="329">
        <v>0</v>
      </c>
      <c r="G22" s="329">
        <v>0</v>
      </c>
      <c r="H22" s="329">
        <v>0</v>
      </c>
      <c r="I22" s="329">
        <v>0</v>
      </c>
      <c r="J22" s="329">
        <v>0</v>
      </c>
      <c r="K22" s="329">
        <v>93</v>
      </c>
      <c r="L22" s="329">
        <v>105</v>
      </c>
      <c r="M22" s="329">
        <v>97</v>
      </c>
      <c r="N22" s="329">
        <v>0</v>
      </c>
      <c r="O22" s="329">
        <v>0</v>
      </c>
      <c r="P22" s="329">
        <v>0</v>
      </c>
      <c r="Q22" s="329">
        <v>0</v>
      </c>
      <c r="R22" s="330">
        <v>295</v>
      </c>
    </row>
    <row r="23" spans="1:19" ht="18.75" customHeight="1" x14ac:dyDescent="0.25">
      <c r="A23" s="339" t="s">
        <v>2218</v>
      </c>
      <c r="B23" s="341" t="s">
        <v>3615</v>
      </c>
      <c r="C23" s="329">
        <v>0</v>
      </c>
      <c r="D23" s="329">
        <v>0</v>
      </c>
      <c r="E23" s="329">
        <v>2</v>
      </c>
      <c r="F23" s="329">
        <v>3</v>
      </c>
      <c r="G23" s="329">
        <v>3</v>
      </c>
      <c r="H23" s="329">
        <v>2</v>
      </c>
      <c r="I23" s="329">
        <v>2</v>
      </c>
      <c r="J23" s="329">
        <v>3</v>
      </c>
      <c r="K23" s="329">
        <v>0</v>
      </c>
      <c r="L23" s="329">
        <v>3</v>
      </c>
      <c r="M23" s="329">
        <v>3</v>
      </c>
      <c r="N23" s="329">
        <v>2</v>
      </c>
      <c r="O23" s="329">
        <v>2</v>
      </c>
      <c r="P23" s="329">
        <v>0</v>
      </c>
      <c r="Q23" s="329">
        <v>4</v>
      </c>
      <c r="R23" s="330">
        <v>29</v>
      </c>
    </row>
    <row r="24" spans="1:19" ht="18.75" customHeight="1" x14ac:dyDescent="0.25">
      <c r="A24" s="365" t="s">
        <v>2219</v>
      </c>
      <c r="B24" s="341" t="s">
        <v>3616</v>
      </c>
      <c r="C24" s="331">
        <v>0</v>
      </c>
      <c r="D24" s="329">
        <v>0</v>
      </c>
      <c r="E24" s="329">
        <v>16</v>
      </c>
      <c r="F24" s="329">
        <v>9</v>
      </c>
      <c r="G24" s="329">
        <v>18</v>
      </c>
      <c r="H24" s="329">
        <v>11</v>
      </c>
      <c r="I24" s="329">
        <v>15</v>
      </c>
      <c r="J24" s="329">
        <v>9</v>
      </c>
      <c r="K24" s="329">
        <v>18</v>
      </c>
      <c r="L24" s="329">
        <v>18</v>
      </c>
      <c r="M24" s="329">
        <v>9</v>
      </c>
      <c r="N24" s="329">
        <v>12</v>
      </c>
      <c r="O24" s="329">
        <v>17</v>
      </c>
      <c r="P24" s="329">
        <v>11</v>
      </c>
      <c r="Q24" s="329">
        <v>15</v>
      </c>
      <c r="R24" s="330">
        <v>178</v>
      </c>
    </row>
    <row r="25" spans="1:19" ht="18.95" customHeight="1" x14ac:dyDescent="0.25">
      <c r="A25" s="335" t="s">
        <v>3035</v>
      </c>
      <c r="B25" s="343" t="s">
        <v>3145</v>
      </c>
      <c r="C25" s="309">
        <v>42</v>
      </c>
      <c r="D25" s="309">
        <v>0</v>
      </c>
      <c r="E25" s="309">
        <v>393</v>
      </c>
      <c r="F25" s="309">
        <v>374</v>
      </c>
      <c r="G25" s="309">
        <v>351</v>
      </c>
      <c r="H25" s="309">
        <v>402</v>
      </c>
      <c r="I25" s="309">
        <v>389</v>
      </c>
      <c r="J25" s="309">
        <v>354</v>
      </c>
      <c r="K25" s="309">
        <v>371</v>
      </c>
      <c r="L25" s="309">
        <v>363</v>
      </c>
      <c r="M25" s="309">
        <v>354</v>
      </c>
      <c r="N25" s="309">
        <v>320</v>
      </c>
      <c r="O25" s="309">
        <v>336</v>
      </c>
      <c r="P25" s="309">
        <v>331</v>
      </c>
      <c r="Q25" s="309">
        <v>322</v>
      </c>
      <c r="R25" s="309">
        <v>4702</v>
      </c>
    </row>
    <row r="26" spans="1:19" ht="15" customHeight="1" x14ac:dyDescent="0.25">
      <c r="A26" s="376"/>
      <c r="B26" s="305"/>
      <c r="C26" s="306"/>
      <c r="D26" s="306"/>
      <c r="E26" s="306"/>
      <c r="F26" s="306"/>
      <c r="G26" s="306"/>
      <c r="H26" s="306"/>
      <c r="I26" s="306"/>
      <c r="J26" s="306"/>
      <c r="K26" s="306"/>
      <c r="L26" s="306"/>
      <c r="M26" s="306"/>
      <c r="N26" s="306"/>
      <c r="O26" s="306"/>
      <c r="P26" s="306"/>
      <c r="Q26" s="306"/>
      <c r="R26" s="363"/>
      <c r="S26" s="25"/>
    </row>
    <row r="27" spans="1:19" ht="20.100000000000001" customHeight="1" x14ac:dyDescent="0.2">
      <c r="A27" s="781" t="s">
        <v>3617</v>
      </c>
      <c r="B27" s="782"/>
      <c r="C27" s="782"/>
      <c r="D27" s="782"/>
      <c r="E27" s="782"/>
      <c r="F27" s="782"/>
      <c r="G27" s="782"/>
      <c r="H27" s="782"/>
      <c r="I27" s="782"/>
      <c r="J27" s="782"/>
      <c r="K27" s="782"/>
      <c r="L27" s="782"/>
      <c r="M27" s="782"/>
      <c r="N27" s="782"/>
      <c r="O27" s="782"/>
      <c r="P27" s="782"/>
      <c r="Q27" s="782"/>
      <c r="R27" s="783"/>
    </row>
    <row r="28" spans="1:19" ht="24.95" customHeight="1" x14ac:dyDescent="0.25">
      <c r="A28" s="335" t="s">
        <v>3030</v>
      </c>
      <c r="B28" s="335" t="s">
        <v>3031</v>
      </c>
      <c r="C28" s="336" t="s">
        <v>3032</v>
      </c>
      <c r="D28" s="337" t="s">
        <v>3012</v>
      </c>
      <c r="E28" s="337" t="s">
        <v>3013</v>
      </c>
      <c r="F28" s="338" t="s">
        <v>273</v>
      </c>
      <c r="G28" s="338" t="s">
        <v>274</v>
      </c>
      <c r="H28" s="338" t="s">
        <v>275</v>
      </c>
      <c r="I28" s="338" t="s">
        <v>276</v>
      </c>
      <c r="J28" s="338" t="s">
        <v>270</v>
      </c>
      <c r="K28" s="338" t="s">
        <v>271</v>
      </c>
      <c r="L28" s="338" t="s">
        <v>272</v>
      </c>
      <c r="M28" s="338" t="s">
        <v>901</v>
      </c>
      <c r="N28" s="338" t="s">
        <v>902</v>
      </c>
      <c r="O28" s="338" t="s">
        <v>903</v>
      </c>
      <c r="P28" s="338" t="s">
        <v>2166</v>
      </c>
      <c r="Q28" s="338" t="s">
        <v>904</v>
      </c>
      <c r="R28" s="309" t="s">
        <v>292</v>
      </c>
    </row>
    <row r="29" spans="1:19" ht="18.75" customHeight="1" x14ac:dyDescent="0.25">
      <c r="A29" s="339" t="s">
        <v>2220</v>
      </c>
      <c r="B29" s="341" t="s">
        <v>3618</v>
      </c>
      <c r="C29" s="329">
        <v>0</v>
      </c>
      <c r="D29" s="329">
        <v>0</v>
      </c>
      <c r="E29" s="329">
        <v>10</v>
      </c>
      <c r="F29" s="329">
        <v>4</v>
      </c>
      <c r="G29" s="329">
        <v>7</v>
      </c>
      <c r="H29" s="329">
        <v>12</v>
      </c>
      <c r="I29" s="329">
        <v>13</v>
      </c>
      <c r="J29" s="329">
        <v>7</v>
      </c>
      <c r="K29" s="329">
        <v>8</v>
      </c>
      <c r="L29" s="329">
        <v>6</v>
      </c>
      <c r="M29" s="329">
        <v>11</v>
      </c>
      <c r="N29" s="329">
        <v>0</v>
      </c>
      <c r="O29" s="329">
        <v>0</v>
      </c>
      <c r="P29" s="329">
        <v>0</v>
      </c>
      <c r="Q29" s="329">
        <v>0</v>
      </c>
      <c r="R29" s="330">
        <v>78</v>
      </c>
    </row>
    <row r="30" spans="1:19" ht="18.75" customHeight="1" x14ac:dyDescent="0.25">
      <c r="A30" s="339" t="s">
        <v>2222</v>
      </c>
      <c r="B30" s="341" t="s">
        <v>3619</v>
      </c>
      <c r="C30" s="329">
        <v>0</v>
      </c>
      <c r="D30" s="329">
        <v>0</v>
      </c>
      <c r="E30" s="329">
        <v>5</v>
      </c>
      <c r="F30" s="329">
        <v>11</v>
      </c>
      <c r="G30" s="329">
        <v>9</v>
      </c>
      <c r="H30" s="329">
        <v>11</v>
      </c>
      <c r="I30" s="329">
        <v>9</v>
      </c>
      <c r="J30" s="329">
        <v>10</v>
      </c>
      <c r="K30" s="329">
        <v>15</v>
      </c>
      <c r="L30" s="329">
        <v>10</v>
      </c>
      <c r="M30" s="329">
        <v>10</v>
      </c>
      <c r="N30" s="329">
        <v>0</v>
      </c>
      <c r="O30" s="329">
        <v>0</v>
      </c>
      <c r="P30" s="329">
        <v>0</v>
      </c>
      <c r="Q30" s="329">
        <v>0</v>
      </c>
      <c r="R30" s="330">
        <v>90</v>
      </c>
    </row>
    <row r="31" spans="1:19" ht="18.75" customHeight="1" x14ac:dyDescent="0.25">
      <c r="A31" s="339" t="s">
        <v>2223</v>
      </c>
      <c r="B31" s="341" t="s">
        <v>3575</v>
      </c>
      <c r="C31" s="329">
        <v>0</v>
      </c>
      <c r="D31" s="329">
        <v>0</v>
      </c>
      <c r="E31" s="329">
        <v>9</v>
      </c>
      <c r="F31" s="329">
        <v>11</v>
      </c>
      <c r="G31" s="329">
        <v>10</v>
      </c>
      <c r="H31" s="329">
        <v>7</v>
      </c>
      <c r="I31" s="329">
        <v>5</v>
      </c>
      <c r="J31" s="329">
        <v>10</v>
      </c>
      <c r="K31" s="329">
        <v>58</v>
      </c>
      <c r="L31" s="329">
        <v>80</v>
      </c>
      <c r="M31" s="329">
        <v>73</v>
      </c>
      <c r="N31" s="329">
        <v>0</v>
      </c>
      <c r="O31" s="329">
        <v>0</v>
      </c>
      <c r="P31" s="329">
        <v>0</v>
      </c>
      <c r="Q31" s="329">
        <v>0</v>
      </c>
      <c r="R31" s="330">
        <v>263</v>
      </c>
    </row>
    <row r="32" spans="1:19" ht="18.75" customHeight="1" x14ac:dyDescent="0.25">
      <c r="A32" s="339" t="s">
        <v>568</v>
      </c>
      <c r="B32" s="341" t="s">
        <v>3575</v>
      </c>
      <c r="C32" s="329">
        <v>0</v>
      </c>
      <c r="D32" s="329">
        <v>0</v>
      </c>
      <c r="E32" s="329">
        <v>23</v>
      </c>
      <c r="F32" s="329">
        <v>22</v>
      </c>
      <c r="G32" s="329">
        <v>18</v>
      </c>
      <c r="H32" s="329">
        <v>25</v>
      </c>
      <c r="I32" s="329">
        <v>24</v>
      </c>
      <c r="J32" s="329">
        <v>27</v>
      </c>
      <c r="K32" s="329">
        <v>29</v>
      </c>
      <c r="L32" s="329">
        <v>0</v>
      </c>
      <c r="M32" s="329">
        <v>0</v>
      </c>
      <c r="N32" s="329">
        <v>0</v>
      </c>
      <c r="O32" s="329">
        <v>0</v>
      </c>
      <c r="P32" s="329">
        <v>0</v>
      </c>
      <c r="Q32" s="329">
        <v>0</v>
      </c>
      <c r="R32" s="330">
        <v>168</v>
      </c>
    </row>
    <row r="33" spans="1:18" ht="18.75" customHeight="1" x14ac:dyDescent="0.25">
      <c r="A33" s="339" t="s">
        <v>3327</v>
      </c>
      <c r="B33" s="341" t="s">
        <v>3620</v>
      </c>
      <c r="C33" s="329">
        <v>0</v>
      </c>
      <c r="D33" s="329">
        <v>0</v>
      </c>
      <c r="E33" s="329">
        <v>14</v>
      </c>
      <c r="F33" s="329">
        <v>11</v>
      </c>
      <c r="G33" s="329">
        <v>13</v>
      </c>
      <c r="H33" s="329">
        <v>12</v>
      </c>
      <c r="I33" s="329">
        <v>8</v>
      </c>
      <c r="J33" s="329">
        <v>14</v>
      </c>
      <c r="K33" s="329">
        <v>14</v>
      </c>
      <c r="L33" s="329">
        <v>14</v>
      </c>
      <c r="M33" s="329">
        <v>14</v>
      </c>
      <c r="N33" s="329">
        <v>0</v>
      </c>
      <c r="O33" s="329">
        <v>0</v>
      </c>
      <c r="P33" s="329">
        <v>0</v>
      </c>
      <c r="Q33" s="329">
        <v>0</v>
      </c>
      <c r="R33" s="330">
        <v>114</v>
      </c>
    </row>
    <row r="34" spans="1:18" ht="18.75" customHeight="1" x14ac:dyDescent="0.25">
      <c r="A34" s="339" t="s">
        <v>571</v>
      </c>
      <c r="B34" s="341" t="s">
        <v>3575</v>
      </c>
      <c r="C34" s="329">
        <v>0</v>
      </c>
      <c r="D34" s="329">
        <v>0</v>
      </c>
      <c r="E34" s="329">
        <v>0</v>
      </c>
      <c r="F34" s="329">
        <v>0</v>
      </c>
      <c r="G34" s="329">
        <v>0</v>
      </c>
      <c r="H34" s="329">
        <v>0</v>
      </c>
      <c r="I34" s="329">
        <v>0</v>
      </c>
      <c r="J34" s="329">
        <v>0</v>
      </c>
      <c r="K34" s="329">
        <v>0</v>
      </c>
      <c r="L34" s="329">
        <v>0</v>
      </c>
      <c r="M34" s="329">
        <v>0</v>
      </c>
      <c r="N34" s="329">
        <v>126</v>
      </c>
      <c r="O34" s="329">
        <v>114</v>
      </c>
      <c r="P34" s="329">
        <v>95</v>
      </c>
      <c r="Q34" s="329">
        <v>138</v>
      </c>
      <c r="R34" s="330">
        <v>473</v>
      </c>
    </row>
    <row r="35" spans="1:18" ht="18.75" customHeight="1" x14ac:dyDescent="0.25">
      <c r="A35" s="365" t="s">
        <v>572</v>
      </c>
      <c r="B35" s="341" t="s">
        <v>3575</v>
      </c>
      <c r="C35" s="331">
        <v>0</v>
      </c>
      <c r="D35" s="331">
        <v>0</v>
      </c>
      <c r="E35" s="331">
        <v>28</v>
      </c>
      <c r="F35" s="331">
        <v>48</v>
      </c>
      <c r="G35" s="331">
        <v>41</v>
      </c>
      <c r="H35" s="331">
        <v>38</v>
      </c>
      <c r="I35" s="331">
        <v>37</v>
      </c>
      <c r="J35" s="331">
        <v>38</v>
      </c>
      <c r="K35" s="331">
        <v>0</v>
      </c>
      <c r="L35" s="331">
        <v>0</v>
      </c>
      <c r="M35" s="331">
        <v>0</v>
      </c>
      <c r="N35" s="331">
        <v>0</v>
      </c>
      <c r="O35" s="331">
        <v>0</v>
      </c>
      <c r="P35" s="331">
        <v>0</v>
      </c>
      <c r="Q35" s="331">
        <v>0</v>
      </c>
      <c r="R35" s="301">
        <v>230</v>
      </c>
    </row>
    <row r="36" spans="1:18" ht="18.95" customHeight="1" x14ac:dyDescent="0.25">
      <c r="A36" s="335" t="s">
        <v>3035</v>
      </c>
      <c r="B36" s="343" t="s">
        <v>3049</v>
      </c>
      <c r="C36" s="309">
        <v>0</v>
      </c>
      <c r="D36" s="309">
        <v>0</v>
      </c>
      <c r="E36" s="309">
        <v>89</v>
      </c>
      <c r="F36" s="309">
        <v>107</v>
      </c>
      <c r="G36" s="309">
        <v>98</v>
      </c>
      <c r="H36" s="309">
        <v>105</v>
      </c>
      <c r="I36" s="309">
        <v>96</v>
      </c>
      <c r="J36" s="309">
        <v>106</v>
      </c>
      <c r="K36" s="309">
        <v>124</v>
      </c>
      <c r="L36" s="309">
        <v>110</v>
      </c>
      <c r="M36" s="309">
        <v>108</v>
      </c>
      <c r="N36" s="309">
        <v>126</v>
      </c>
      <c r="O36" s="309">
        <v>114</v>
      </c>
      <c r="P36" s="309">
        <v>95</v>
      </c>
      <c r="Q36" s="309">
        <v>138</v>
      </c>
      <c r="R36" s="309">
        <v>1416</v>
      </c>
    </row>
    <row r="37" spans="1:18" ht="18.95" customHeight="1" x14ac:dyDescent="0.25">
      <c r="A37" s="228" t="s">
        <v>3044</v>
      </c>
      <c r="B37" s="377"/>
      <c r="C37" s="363"/>
      <c r="D37" s="363"/>
      <c r="E37" s="363"/>
      <c r="F37" s="363"/>
      <c r="G37" s="363"/>
      <c r="H37" s="363"/>
      <c r="I37" s="363"/>
      <c r="J37" s="363"/>
      <c r="K37" s="363"/>
      <c r="L37" s="363"/>
      <c r="M37" s="363"/>
      <c r="N37" s="363"/>
      <c r="O37" s="363"/>
      <c r="P37" s="363"/>
      <c r="Q37" s="363"/>
      <c r="R37" s="363"/>
    </row>
    <row r="38" spans="1:18" ht="20.100000000000001" customHeight="1" x14ac:dyDescent="0.2">
      <c r="A38" s="350"/>
      <c r="B38" s="350"/>
      <c r="C38" s="350"/>
      <c r="D38" s="350"/>
      <c r="E38" s="350"/>
      <c r="F38" s="350"/>
      <c r="G38" s="350"/>
      <c r="H38" s="350"/>
      <c r="I38" s="350"/>
      <c r="J38" s="350"/>
      <c r="K38" s="350"/>
      <c r="L38" s="350"/>
      <c r="M38" s="350"/>
      <c r="N38" s="350"/>
      <c r="O38" s="350"/>
      <c r="P38" s="350"/>
      <c r="Q38" s="350"/>
      <c r="R38" s="351"/>
    </row>
    <row r="39" spans="1:18" ht="20.100000000000001" customHeight="1" x14ac:dyDescent="0.2">
      <c r="A39" s="350"/>
      <c r="B39" s="350"/>
      <c r="C39" s="350"/>
      <c r="D39" s="350"/>
      <c r="E39" s="350"/>
      <c r="F39" s="350"/>
      <c r="G39" s="350"/>
      <c r="H39" s="350"/>
      <c r="I39" s="350"/>
      <c r="J39" s="350"/>
      <c r="K39" s="350"/>
      <c r="L39" s="350"/>
      <c r="M39" s="350"/>
      <c r="N39" s="350"/>
      <c r="O39" s="350"/>
      <c r="P39" s="350"/>
      <c r="Q39" s="350"/>
      <c r="R39" s="351"/>
    </row>
    <row r="40" spans="1:18" ht="20.100000000000001" customHeight="1" x14ac:dyDescent="0.2">
      <c r="A40" s="350"/>
      <c r="B40" s="350"/>
      <c r="C40" s="350"/>
      <c r="D40" s="350"/>
      <c r="E40" s="350"/>
      <c r="F40" s="350"/>
      <c r="G40" s="350"/>
      <c r="H40" s="350"/>
      <c r="I40" s="350"/>
      <c r="J40" s="350"/>
      <c r="K40" s="350"/>
      <c r="L40" s="350"/>
      <c r="M40" s="350"/>
      <c r="N40" s="350"/>
      <c r="O40" s="350"/>
      <c r="P40" s="350"/>
      <c r="Q40" s="350"/>
      <c r="R40" s="351"/>
    </row>
    <row r="41" spans="1:18" ht="20.100000000000001" customHeight="1" x14ac:dyDescent="0.2">
      <c r="A41" s="350"/>
      <c r="B41" s="350"/>
      <c r="C41" s="350"/>
      <c r="D41" s="350"/>
      <c r="E41" s="350"/>
      <c r="F41" s="350"/>
      <c r="G41" s="350"/>
      <c r="H41" s="350"/>
      <c r="I41" s="350"/>
      <c r="J41" s="350"/>
      <c r="K41" s="350"/>
      <c r="L41" s="350"/>
      <c r="M41" s="350"/>
      <c r="N41" s="350"/>
      <c r="O41" s="350"/>
      <c r="P41" s="350"/>
      <c r="Q41" s="350"/>
      <c r="R41" s="351"/>
    </row>
    <row r="42" spans="1:18" ht="20.100000000000001" customHeight="1" x14ac:dyDescent="0.2">
      <c r="A42" s="350"/>
      <c r="B42" s="350"/>
      <c r="C42" s="350"/>
      <c r="D42" s="350"/>
      <c r="E42" s="350"/>
      <c r="F42" s="350"/>
      <c r="G42" s="350"/>
      <c r="H42" s="350"/>
      <c r="I42" s="350"/>
      <c r="J42" s="350"/>
      <c r="K42" s="350"/>
      <c r="L42" s="350"/>
      <c r="M42" s="350"/>
      <c r="N42" s="350"/>
      <c r="O42" s="350"/>
      <c r="P42" s="350"/>
      <c r="Q42" s="350"/>
      <c r="R42" s="351"/>
    </row>
    <row r="43" spans="1:18" ht="20.100000000000001" customHeight="1" x14ac:dyDescent="0.2">
      <c r="A43" s="350"/>
      <c r="B43" s="350"/>
      <c r="C43" s="350"/>
      <c r="D43" s="350"/>
      <c r="E43" s="350"/>
      <c r="F43" s="350"/>
      <c r="G43" s="350"/>
      <c r="H43" s="350"/>
      <c r="I43" s="350"/>
      <c r="J43" s="350"/>
      <c r="K43" s="350"/>
      <c r="L43" s="350"/>
      <c r="M43" s="350"/>
      <c r="N43" s="350"/>
      <c r="O43" s="350"/>
      <c r="P43" s="350"/>
      <c r="Q43" s="350"/>
      <c r="R43" s="351"/>
    </row>
    <row r="44" spans="1:18" ht="20.100000000000001" customHeight="1" x14ac:dyDescent="0.2">
      <c r="A44" s="350"/>
      <c r="B44" s="350"/>
      <c r="C44" s="350"/>
      <c r="D44" s="350"/>
      <c r="E44" s="350"/>
      <c r="F44" s="350"/>
      <c r="G44" s="350"/>
      <c r="H44" s="350"/>
      <c r="I44" s="350"/>
      <c r="J44" s="350"/>
      <c r="K44" s="350"/>
      <c r="L44" s="350"/>
      <c r="M44" s="350"/>
      <c r="N44" s="350"/>
      <c r="O44" s="350"/>
      <c r="P44" s="350"/>
      <c r="Q44" s="350"/>
      <c r="R44" s="351"/>
    </row>
    <row r="45" spans="1:18" ht="20.100000000000001" customHeight="1" x14ac:dyDescent="0.2">
      <c r="A45" s="350"/>
      <c r="B45" s="350"/>
      <c r="C45" s="350"/>
      <c r="D45" s="350"/>
      <c r="E45" s="350"/>
      <c r="F45" s="350"/>
      <c r="G45" s="350"/>
      <c r="H45" s="350"/>
      <c r="I45" s="350"/>
      <c r="J45" s="350"/>
      <c r="K45" s="350"/>
      <c r="L45" s="350"/>
      <c r="M45" s="350"/>
      <c r="N45" s="350"/>
      <c r="O45" s="350"/>
      <c r="P45" s="350"/>
      <c r="Q45" s="350"/>
      <c r="R45" s="351"/>
    </row>
    <row r="46" spans="1:18" ht="20.100000000000001" customHeight="1" x14ac:dyDescent="0.2">
      <c r="A46" s="350"/>
      <c r="B46" s="350"/>
      <c r="C46" s="350"/>
      <c r="D46" s="350"/>
      <c r="E46" s="350"/>
      <c r="F46" s="350"/>
      <c r="G46" s="350"/>
      <c r="H46" s="350"/>
      <c r="I46" s="350"/>
      <c r="J46" s="350"/>
      <c r="K46" s="350"/>
      <c r="L46" s="350"/>
      <c r="M46" s="350"/>
      <c r="N46" s="350"/>
      <c r="O46" s="350"/>
      <c r="P46" s="350"/>
      <c r="Q46" s="350"/>
      <c r="R46" s="351"/>
    </row>
    <row r="47" spans="1:18" ht="20.100000000000001" customHeight="1" x14ac:dyDescent="0.2">
      <c r="A47" s="350"/>
      <c r="B47" s="350"/>
      <c r="C47" s="350"/>
      <c r="D47" s="350"/>
      <c r="E47" s="350"/>
      <c r="F47" s="350"/>
      <c r="G47" s="350"/>
      <c r="H47" s="350"/>
      <c r="I47" s="350"/>
      <c r="J47" s="350"/>
      <c r="K47" s="350"/>
      <c r="L47" s="350"/>
      <c r="M47" s="350"/>
      <c r="N47" s="350"/>
      <c r="O47" s="350"/>
      <c r="P47" s="350"/>
      <c r="Q47" s="350"/>
      <c r="R47" s="351"/>
    </row>
    <row r="48" spans="1:18" ht="20.100000000000001" customHeight="1" x14ac:dyDescent="0.2">
      <c r="A48" s="350"/>
      <c r="B48" s="350"/>
      <c r="C48" s="350"/>
      <c r="D48" s="350"/>
      <c r="E48" s="350"/>
      <c r="F48" s="350"/>
      <c r="G48" s="350"/>
      <c r="H48" s="350"/>
      <c r="I48" s="350"/>
      <c r="J48" s="350"/>
      <c r="K48" s="350"/>
      <c r="L48" s="350"/>
      <c r="M48" s="350"/>
      <c r="N48" s="350"/>
      <c r="O48" s="350"/>
      <c r="P48" s="350"/>
      <c r="Q48" s="350"/>
      <c r="R48" s="351"/>
    </row>
    <row r="49" spans="1:18" ht="20.100000000000001" customHeight="1" x14ac:dyDescent="0.2">
      <c r="A49" s="350"/>
      <c r="B49" s="350"/>
      <c r="C49" s="350"/>
      <c r="D49" s="350"/>
      <c r="E49" s="350"/>
      <c r="F49" s="350"/>
      <c r="G49" s="350"/>
      <c r="H49" s="350"/>
      <c r="I49" s="350"/>
      <c r="J49" s="350"/>
      <c r="K49" s="350"/>
      <c r="L49" s="350"/>
      <c r="M49" s="350"/>
      <c r="N49" s="350"/>
      <c r="O49" s="350"/>
      <c r="P49" s="350"/>
      <c r="Q49" s="350"/>
      <c r="R49" s="351"/>
    </row>
    <row r="50" spans="1:18" ht="20.100000000000001" customHeight="1" x14ac:dyDescent="0.2">
      <c r="A50" s="350"/>
      <c r="B50" s="350"/>
      <c r="C50" s="350"/>
      <c r="D50" s="350"/>
      <c r="E50" s="350"/>
      <c r="F50" s="350"/>
      <c r="G50" s="350"/>
      <c r="H50" s="350"/>
      <c r="I50" s="350"/>
      <c r="J50" s="350"/>
      <c r="K50" s="350"/>
      <c r="L50" s="350"/>
      <c r="M50" s="350"/>
      <c r="N50" s="350"/>
      <c r="O50" s="350"/>
      <c r="P50" s="350"/>
      <c r="Q50" s="350"/>
      <c r="R50" s="351"/>
    </row>
    <row r="51" spans="1:18" ht="20.100000000000001" customHeight="1" x14ac:dyDescent="0.2">
      <c r="A51" s="350"/>
      <c r="B51" s="350"/>
      <c r="C51" s="350"/>
      <c r="D51" s="350"/>
      <c r="E51" s="350"/>
      <c r="F51" s="350"/>
      <c r="G51" s="350"/>
      <c r="H51" s="350"/>
      <c r="I51" s="350"/>
      <c r="J51" s="350"/>
      <c r="K51" s="350"/>
      <c r="L51" s="350"/>
      <c r="M51" s="350"/>
      <c r="N51" s="350"/>
      <c r="O51" s="350"/>
      <c r="P51" s="350"/>
      <c r="Q51" s="350"/>
      <c r="R51" s="351"/>
    </row>
    <row r="52" spans="1:18" ht="20.100000000000001" customHeight="1" x14ac:dyDescent="0.2">
      <c r="A52" s="350"/>
      <c r="B52" s="350"/>
      <c r="C52" s="350"/>
      <c r="D52" s="350"/>
      <c r="E52" s="350"/>
      <c r="F52" s="350"/>
      <c r="G52" s="350"/>
      <c r="H52" s="350"/>
      <c r="I52" s="350"/>
      <c r="J52" s="350"/>
      <c r="K52" s="350"/>
      <c r="L52" s="350"/>
      <c r="M52" s="350"/>
      <c r="N52" s="350"/>
      <c r="O52" s="350"/>
      <c r="P52" s="350"/>
      <c r="Q52" s="350"/>
      <c r="R52" s="351"/>
    </row>
    <row r="53" spans="1:18" ht="20.100000000000001" customHeight="1" x14ac:dyDescent="0.2">
      <c r="A53" s="350"/>
      <c r="B53" s="350"/>
      <c r="C53" s="350"/>
      <c r="D53" s="350"/>
      <c r="E53" s="350"/>
      <c r="F53" s="350"/>
      <c r="G53" s="350"/>
      <c r="H53" s="350"/>
      <c r="I53" s="350"/>
      <c r="J53" s="350"/>
      <c r="K53" s="350"/>
      <c r="L53" s="350"/>
      <c r="M53" s="350"/>
      <c r="N53" s="350"/>
      <c r="O53" s="350"/>
      <c r="P53" s="350"/>
      <c r="Q53" s="350"/>
      <c r="R53" s="351"/>
    </row>
    <row r="54" spans="1:18" ht="20.100000000000001" customHeight="1" x14ac:dyDescent="0.2">
      <c r="A54" s="350"/>
      <c r="B54" s="350"/>
      <c r="C54" s="350"/>
      <c r="D54" s="350"/>
      <c r="E54" s="350"/>
      <c r="F54" s="350"/>
      <c r="G54" s="350"/>
      <c r="H54" s="350"/>
      <c r="I54" s="350"/>
      <c r="J54" s="350"/>
      <c r="K54" s="350"/>
      <c r="L54" s="350"/>
      <c r="M54" s="350"/>
      <c r="N54" s="350"/>
      <c r="O54" s="350"/>
      <c r="P54" s="350"/>
      <c r="Q54" s="350"/>
      <c r="R54" s="351"/>
    </row>
    <row r="55" spans="1:18" ht="20.100000000000001" customHeight="1" x14ac:dyDescent="0.2">
      <c r="A55" s="350"/>
      <c r="B55" s="350"/>
      <c r="C55" s="350"/>
      <c r="D55" s="350"/>
      <c r="E55" s="350"/>
      <c r="F55" s="350"/>
      <c r="G55" s="350"/>
      <c r="H55" s="350"/>
      <c r="I55" s="350"/>
      <c r="J55" s="350"/>
      <c r="K55" s="350"/>
      <c r="L55" s="350"/>
      <c r="M55" s="350"/>
      <c r="N55" s="350"/>
      <c r="O55" s="350"/>
      <c r="P55" s="350"/>
      <c r="Q55" s="350"/>
      <c r="R55" s="351"/>
    </row>
    <row r="56" spans="1:18" ht="20.100000000000001" customHeight="1" x14ac:dyDescent="0.2">
      <c r="A56" s="350"/>
      <c r="B56" s="350"/>
      <c r="C56" s="350"/>
      <c r="D56" s="350"/>
      <c r="E56" s="350"/>
      <c r="F56" s="350"/>
      <c r="G56" s="350"/>
      <c r="H56" s="350"/>
      <c r="I56" s="350"/>
      <c r="J56" s="350"/>
      <c r="K56" s="350"/>
      <c r="L56" s="350"/>
      <c r="M56" s="350"/>
      <c r="N56" s="350"/>
      <c r="O56" s="350"/>
      <c r="P56" s="350"/>
      <c r="Q56" s="350"/>
      <c r="R56" s="351"/>
    </row>
    <row r="57" spans="1:18" ht="20.100000000000001" customHeight="1" x14ac:dyDescent="0.2">
      <c r="A57" s="350"/>
      <c r="B57" s="350"/>
      <c r="C57" s="350"/>
      <c r="D57" s="350"/>
      <c r="E57" s="350"/>
      <c r="F57" s="350"/>
      <c r="G57" s="350"/>
      <c r="H57" s="350"/>
      <c r="I57" s="350"/>
      <c r="J57" s="350"/>
      <c r="K57" s="350"/>
      <c r="L57" s="350"/>
      <c r="M57" s="350"/>
      <c r="N57" s="350"/>
      <c r="O57" s="350"/>
      <c r="P57" s="350"/>
      <c r="Q57" s="350"/>
      <c r="R57" s="351"/>
    </row>
    <row r="58" spans="1:18" ht="20.100000000000001" customHeight="1" x14ac:dyDescent="0.2">
      <c r="A58" s="350"/>
      <c r="B58" s="350"/>
      <c r="C58" s="350"/>
      <c r="D58" s="350"/>
      <c r="E58" s="350"/>
      <c r="F58" s="350"/>
      <c r="G58" s="350"/>
      <c r="H58" s="350"/>
      <c r="I58" s="350"/>
      <c r="J58" s="350"/>
      <c r="K58" s="350"/>
      <c r="L58" s="350"/>
      <c r="M58" s="350"/>
      <c r="N58" s="350"/>
      <c r="O58" s="350"/>
      <c r="P58" s="350"/>
      <c r="Q58" s="350"/>
      <c r="R58" s="351"/>
    </row>
    <row r="59" spans="1:18" ht="20.100000000000001" customHeight="1" x14ac:dyDescent="0.2">
      <c r="A59" s="350"/>
      <c r="B59" s="350"/>
      <c r="C59" s="350"/>
      <c r="D59" s="350"/>
      <c r="E59" s="350"/>
      <c r="F59" s="350"/>
      <c r="G59" s="350"/>
      <c r="H59" s="350"/>
      <c r="I59" s="350"/>
      <c r="J59" s="350"/>
      <c r="K59" s="350"/>
      <c r="L59" s="350"/>
      <c r="M59" s="350"/>
      <c r="N59" s="350"/>
      <c r="O59" s="350"/>
      <c r="P59" s="350"/>
      <c r="Q59" s="350"/>
      <c r="R59" s="351"/>
    </row>
    <row r="60" spans="1:18" ht="20.100000000000001" customHeight="1" x14ac:dyDescent="0.2">
      <c r="A60" s="350"/>
      <c r="B60" s="350"/>
      <c r="C60" s="350"/>
      <c r="D60" s="350"/>
      <c r="E60" s="350"/>
      <c r="F60" s="350"/>
      <c r="G60" s="350"/>
      <c r="H60" s="350"/>
      <c r="I60" s="350"/>
      <c r="J60" s="350"/>
      <c r="K60" s="350"/>
      <c r="L60" s="350"/>
      <c r="M60" s="350"/>
      <c r="N60" s="350"/>
      <c r="O60" s="350"/>
      <c r="P60" s="350"/>
      <c r="Q60" s="350"/>
      <c r="R60" s="351"/>
    </row>
    <row r="61" spans="1:18" ht="20.100000000000001" customHeight="1" x14ac:dyDescent="0.2">
      <c r="A61" s="350"/>
      <c r="B61" s="350"/>
      <c r="C61" s="350"/>
      <c r="D61" s="350"/>
      <c r="E61" s="350"/>
      <c r="F61" s="350"/>
      <c r="G61" s="350"/>
      <c r="H61" s="350"/>
      <c r="I61" s="350"/>
      <c r="J61" s="350"/>
      <c r="K61" s="350"/>
      <c r="L61" s="350"/>
      <c r="M61" s="350"/>
      <c r="N61" s="350"/>
      <c r="O61" s="350"/>
      <c r="P61" s="350"/>
      <c r="Q61" s="350"/>
      <c r="R61" s="351"/>
    </row>
    <row r="62" spans="1:18" ht="20.100000000000001" customHeight="1" x14ac:dyDescent="0.2">
      <c r="A62" s="350"/>
      <c r="B62" s="350"/>
      <c r="C62" s="350"/>
      <c r="D62" s="350"/>
      <c r="E62" s="350"/>
      <c r="F62" s="350"/>
      <c r="G62" s="350"/>
      <c r="H62" s="350"/>
      <c r="I62" s="350"/>
      <c r="J62" s="350"/>
      <c r="K62" s="350"/>
      <c r="L62" s="350"/>
      <c r="M62" s="350"/>
      <c r="N62" s="350"/>
      <c r="O62" s="350"/>
      <c r="P62" s="350"/>
      <c r="Q62" s="350"/>
      <c r="R62" s="351"/>
    </row>
    <row r="63" spans="1:18" ht="20.100000000000001" customHeight="1" x14ac:dyDescent="0.2">
      <c r="A63" s="350"/>
      <c r="B63" s="350"/>
      <c r="C63" s="350"/>
      <c r="D63" s="350"/>
      <c r="E63" s="350"/>
      <c r="F63" s="350"/>
      <c r="G63" s="350"/>
      <c r="H63" s="350"/>
      <c r="I63" s="350"/>
      <c r="J63" s="350"/>
      <c r="K63" s="350"/>
      <c r="L63" s="350"/>
      <c r="M63" s="350"/>
      <c r="N63" s="350"/>
      <c r="O63" s="350"/>
      <c r="P63" s="350"/>
      <c r="Q63" s="350"/>
      <c r="R63" s="351"/>
    </row>
    <row r="64" spans="1:18" ht="20.100000000000001" customHeight="1" x14ac:dyDescent="0.2">
      <c r="A64" s="350"/>
      <c r="B64" s="350"/>
      <c r="C64" s="350"/>
      <c r="D64" s="350"/>
      <c r="E64" s="350"/>
      <c r="F64" s="350"/>
      <c r="G64" s="350"/>
      <c r="H64" s="350"/>
      <c r="I64" s="350"/>
      <c r="J64" s="350"/>
      <c r="K64" s="350"/>
      <c r="L64" s="350"/>
      <c r="M64" s="350"/>
      <c r="N64" s="350"/>
      <c r="O64" s="350"/>
      <c r="P64" s="350"/>
      <c r="Q64" s="350"/>
      <c r="R64" s="351"/>
    </row>
    <row r="65" spans="1:18" ht="20.100000000000001" customHeight="1" x14ac:dyDescent="0.2">
      <c r="A65" s="350"/>
      <c r="B65" s="350"/>
      <c r="C65" s="350"/>
      <c r="D65" s="350"/>
      <c r="E65" s="350"/>
      <c r="F65" s="350"/>
      <c r="G65" s="350"/>
      <c r="H65" s="350"/>
      <c r="I65" s="350"/>
      <c r="J65" s="350"/>
      <c r="K65" s="350"/>
      <c r="L65" s="350"/>
      <c r="M65" s="350"/>
      <c r="N65" s="350"/>
      <c r="O65" s="350"/>
      <c r="P65" s="350"/>
      <c r="Q65" s="350"/>
      <c r="R65" s="351"/>
    </row>
    <row r="66" spans="1:18" ht="20.100000000000001" customHeight="1" x14ac:dyDescent="0.2">
      <c r="A66" s="350"/>
      <c r="B66" s="350"/>
      <c r="C66" s="350"/>
      <c r="D66" s="350"/>
      <c r="E66" s="350"/>
      <c r="F66" s="350"/>
      <c r="G66" s="350"/>
      <c r="H66" s="350"/>
      <c r="I66" s="350"/>
      <c r="J66" s="350"/>
      <c r="K66" s="350"/>
      <c r="L66" s="350"/>
      <c r="M66" s="350"/>
      <c r="N66" s="350"/>
      <c r="O66" s="350"/>
      <c r="P66" s="350"/>
      <c r="Q66" s="350"/>
      <c r="R66" s="351"/>
    </row>
    <row r="67" spans="1:18" ht="20.100000000000001" customHeight="1" x14ac:dyDescent="0.2">
      <c r="A67" s="350"/>
      <c r="B67" s="350"/>
      <c r="C67" s="350"/>
      <c r="D67" s="350"/>
      <c r="E67" s="350"/>
      <c r="F67" s="350"/>
      <c r="G67" s="350"/>
      <c r="H67" s="350"/>
      <c r="I67" s="350"/>
      <c r="J67" s="350"/>
      <c r="K67" s="350"/>
      <c r="L67" s="350"/>
      <c r="M67" s="350"/>
      <c r="N67" s="350"/>
      <c r="O67" s="350"/>
      <c r="P67" s="350"/>
      <c r="Q67" s="350"/>
      <c r="R67" s="351"/>
    </row>
    <row r="68" spans="1:18" ht="20.100000000000001" customHeight="1" x14ac:dyDescent="0.2">
      <c r="A68" s="350"/>
      <c r="B68" s="350"/>
      <c r="C68" s="350"/>
      <c r="D68" s="350"/>
      <c r="E68" s="350"/>
      <c r="F68" s="350"/>
      <c r="G68" s="350"/>
      <c r="H68" s="350"/>
      <c r="I68" s="350"/>
      <c r="J68" s="350"/>
      <c r="K68" s="350"/>
      <c r="L68" s="350"/>
      <c r="M68" s="350"/>
      <c r="N68" s="350"/>
      <c r="O68" s="350"/>
      <c r="P68" s="350"/>
      <c r="Q68" s="350"/>
      <c r="R68" s="351"/>
    </row>
    <row r="69" spans="1:18" ht="20.100000000000001" customHeight="1" x14ac:dyDescent="0.2">
      <c r="A69" s="350"/>
      <c r="B69" s="350"/>
      <c r="C69" s="350"/>
      <c r="D69" s="350"/>
      <c r="E69" s="350"/>
      <c r="F69" s="350"/>
      <c r="G69" s="350"/>
      <c r="H69" s="350"/>
      <c r="I69" s="350"/>
      <c r="J69" s="350"/>
      <c r="K69" s="350"/>
      <c r="L69" s="350"/>
      <c r="M69" s="350"/>
      <c r="N69" s="350"/>
      <c r="O69" s="350"/>
      <c r="P69" s="350"/>
      <c r="Q69" s="350"/>
      <c r="R69" s="351"/>
    </row>
    <row r="70" spans="1:18" ht="20.100000000000001" customHeight="1" x14ac:dyDescent="0.2">
      <c r="A70" s="350"/>
      <c r="B70" s="350"/>
      <c r="C70" s="350"/>
      <c r="D70" s="350"/>
      <c r="E70" s="350"/>
      <c r="F70" s="350"/>
      <c r="G70" s="350"/>
      <c r="H70" s="350"/>
      <c r="I70" s="350"/>
      <c r="J70" s="350"/>
      <c r="K70" s="350"/>
      <c r="L70" s="350"/>
      <c r="M70" s="350"/>
      <c r="N70" s="350"/>
      <c r="O70" s="350"/>
      <c r="P70" s="350"/>
      <c r="Q70" s="350"/>
      <c r="R70" s="351"/>
    </row>
    <row r="71" spans="1:18" ht="20.100000000000001" customHeight="1" x14ac:dyDescent="0.2">
      <c r="A71" s="350"/>
      <c r="B71" s="350"/>
      <c r="C71" s="350"/>
      <c r="D71" s="350"/>
      <c r="E71" s="350"/>
      <c r="F71" s="350"/>
      <c r="G71" s="350"/>
      <c r="H71" s="350"/>
      <c r="I71" s="350"/>
      <c r="J71" s="350"/>
      <c r="K71" s="350"/>
      <c r="L71" s="350"/>
      <c r="M71" s="350"/>
      <c r="N71" s="350"/>
      <c r="O71" s="350"/>
      <c r="P71" s="350"/>
      <c r="Q71" s="350"/>
      <c r="R71" s="351"/>
    </row>
    <row r="72" spans="1:18" ht="20.100000000000001" customHeight="1" x14ac:dyDescent="0.2">
      <c r="A72" s="350"/>
      <c r="B72" s="350"/>
      <c r="C72" s="350"/>
      <c r="D72" s="350"/>
      <c r="E72" s="350"/>
      <c r="F72" s="350"/>
      <c r="G72" s="350"/>
      <c r="H72" s="350"/>
      <c r="I72" s="350"/>
      <c r="J72" s="350"/>
      <c r="K72" s="350"/>
      <c r="L72" s="350"/>
      <c r="M72" s="350"/>
      <c r="N72" s="350"/>
      <c r="O72" s="350"/>
      <c r="P72" s="350"/>
      <c r="Q72" s="350"/>
      <c r="R72" s="351"/>
    </row>
    <row r="73" spans="1:18" ht="20.100000000000001" customHeight="1" x14ac:dyDescent="0.2">
      <c r="A73" s="350"/>
      <c r="B73" s="350"/>
      <c r="C73" s="350"/>
      <c r="D73" s="350"/>
      <c r="E73" s="350"/>
      <c r="F73" s="350"/>
      <c r="G73" s="350"/>
      <c r="H73" s="350"/>
      <c r="I73" s="350"/>
      <c r="J73" s="350"/>
      <c r="K73" s="350"/>
      <c r="L73" s="350"/>
      <c r="M73" s="350"/>
      <c r="N73" s="350"/>
      <c r="O73" s="350"/>
      <c r="P73" s="350"/>
      <c r="Q73" s="350"/>
      <c r="R73" s="351"/>
    </row>
    <row r="74" spans="1:18" ht="20.100000000000001" customHeight="1" x14ac:dyDescent="0.2">
      <c r="A74" s="350"/>
      <c r="B74" s="350"/>
      <c r="C74" s="350"/>
      <c r="D74" s="350"/>
      <c r="E74" s="350"/>
      <c r="F74" s="350"/>
      <c r="G74" s="350"/>
      <c r="H74" s="350"/>
      <c r="I74" s="350"/>
      <c r="J74" s="350"/>
      <c r="K74" s="350"/>
      <c r="L74" s="350"/>
      <c r="M74" s="350"/>
      <c r="N74" s="350"/>
      <c r="O74" s="350"/>
      <c r="P74" s="350"/>
      <c r="Q74" s="350"/>
      <c r="R74" s="351"/>
    </row>
    <row r="75" spans="1:18" ht="20.100000000000001" customHeight="1" x14ac:dyDescent="0.2">
      <c r="A75" s="350"/>
      <c r="B75" s="350"/>
      <c r="C75" s="350"/>
      <c r="D75" s="350"/>
      <c r="E75" s="350"/>
      <c r="F75" s="350"/>
      <c r="G75" s="350"/>
      <c r="H75" s="350"/>
      <c r="I75" s="350"/>
      <c r="J75" s="350"/>
      <c r="K75" s="350"/>
      <c r="L75" s="350"/>
      <c r="M75" s="350"/>
      <c r="N75" s="350"/>
      <c r="O75" s="350"/>
      <c r="P75" s="350"/>
      <c r="Q75" s="350"/>
      <c r="R75" s="351"/>
    </row>
    <row r="76" spans="1:18" ht="20.100000000000001" customHeight="1" x14ac:dyDescent="0.2">
      <c r="A76" s="350"/>
      <c r="B76" s="350"/>
      <c r="C76" s="350"/>
      <c r="D76" s="350"/>
      <c r="E76" s="350"/>
      <c r="F76" s="350"/>
      <c r="G76" s="350"/>
      <c r="H76" s="350"/>
      <c r="I76" s="350"/>
      <c r="J76" s="350"/>
      <c r="K76" s="350"/>
      <c r="L76" s="350"/>
      <c r="M76" s="350"/>
      <c r="N76" s="350"/>
      <c r="O76" s="350"/>
      <c r="P76" s="350"/>
      <c r="Q76" s="350"/>
      <c r="R76" s="351"/>
    </row>
    <row r="77" spans="1:18" ht="20.100000000000001" customHeight="1"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sheetData>
  <mergeCells count="4">
    <mergeCell ref="A1:R1"/>
    <mergeCell ref="A2:R2"/>
    <mergeCell ref="A4:R4"/>
    <mergeCell ref="A27:R27"/>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Narrow,Regular"&amp;12- 30 -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96"/>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3587</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20.100000000000001" customHeight="1" x14ac:dyDescent="0.25">
      <c r="A6" s="339" t="s">
        <v>573</v>
      </c>
      <c r="B6" s="341" t="s">
        <v>3588</v>
      </c>
      <c r="C6" s="329">
        <v>0</v>
      </c>
      <c r="D6" s="329">
        <v>0</v>
      </c>
      <c r="E6" s="329">
        <v>29</v>
      </c>
      <c r="F6" s="329">
        <v>34</v>
      </c>
      <c r="G6" s="329">
        <v>28</v>
      </c>
      <c r="H6" s="329">
        <v>40</v>
      </c>
      <c r="I6" s="329">
        <v>20</v>
      </c>
      <c r="J6" s="329">
        <v>26</v>
      </c>
      <c r="K6" s="329">
        <v>28</v>
      </c>
      <c r="L6" s="329">
        <v>25</v>
      </c>
      <c r="M6" s="329">
        <v>28</v>
      </c>
      <c r="N6" s="329">
        <v>23</v>
      </c>
      <c r="O6" s="329">
        <v>40</v>
      </c>
      <c r="P6" s="329">
        <v>31</v>
      </c>
      <c r="Q6" s="329">
        <v>28</v>
      </c>
      <c r="R6" s="330">
        <v>380</v>
      </c>
    </row>
    <row r="7" spans="1:20" ht="20.100000000000001" customHeight="1" x14ac:dyDescent="0.25">
      <c r="A7" s="339" t="s">
        <v>574</v>
      </c>
      <c r="B7" s="341" t="s">
        <v>3589</v>
      </c>
      <c r="C7" s="329">
        <v>0</v>
      </c>
      <c r="D7" s="329">
        <v>0</v>
      </c>
      <c r="E7" s="329">
        <v>0</v>
      </c>
      <c r="F7" s="329">
        <v>0</v>
      </c>
      <c r="G7" s="329">
        <v>0</v>
      </c>
      <c r="H7" s="329">
        <v>4</v>
      </c>
      <c r="I7" s="329">
        <v>0</v>
      </c>
      <c r="J7" s="329">
        <v>0</v>
      </c>
      <c r="K7" s="329">
        <v>0</v>
      </c>
      <c r="L7" s="329">
        <v>4</v>
      </c>
      <c r="M7" s="329">
        <v>2</v>
      </c>
      <c r="N7" s="329">
        <v>1</v>
      </c>
      <c r="O7" s="329">
        <v>4</v>
      </c>
      <c r="P7" s="329">
        <v>1</v>
      </c>
      <c r="Q7" s="329">
        <v>0</v>
      </c>
      <c r="R7" s="330">
        <v>16</v>
      </c>
    </row>
    <row r="8" spans="1:20" ht="20.100000000000001" customHeight="1" x14ac:dyDescent="0.25">
      <c r="A8" s="339" t="s">
        <v>575</v>
      </c>
      <c r="B8" s="341" t="s">
        <v>3590</v>
      </c>
      <c r="C8" s="329">
        <v>0</v>
      </c>
      <c r="D8" s="329">
        <v>0</v>
      </c>
      <c r="E8" s="329">
        <v>4</v>
      </c>
      <c r="F8" s="329">
        <v>6</v>
      </c>
      <c r="G8" s="329">
        <v>2</v>
      </c>
      <c r="H8" s="329">
        <v>3</v>
      </c>
      <c r="I8" s="329">
        <v>3</v>
      </c>
      <c r="J8" s="329">
        <v>3</v>
      </c>
      <c r="K8" s="329">
        <v>7</v>
      </c>
      <c r="L8" s="329">
        <v>4</v>
      </c>
      <c r="M8" s="329">
        <v>2</v>
      </c>
      <c r="N8" s="329">
        <v>1</v>
      </c>
      <c r="O8" s="329">
        <v>4</v>
      </c>
      <c r="P8" s="329">
        <v>1</v>
      </c>
      <c r="Q8" s="329">
        <v>0</v>
      </c>
      <c r="R8" s="330">
        <v>40</v>
      </c>
    </row>
    <row r="9" spans="1:20" ht="20.100000000000001" customHeight="1" x14ac:dyDescent="0.25">
      <c r="A9" s="339" t="s">
        <v>576</v>
      </c>
      <c r="B9" s="341" t="s">
        <v>3580</v>
      </c>
      <c r="C9" s="329">
        <v>0</v>
      </c>
      <c r="D9" s="329">
        <v>0</v>
      </c>
      <c r="E9" s="329">
        <v>36</v>
      </c>
      <c r="F9" s="329">
        <v>36</v>
      </c>
      <c r="G9" s="329">
        <v>40</v>
      </c>
      <c r="H9" s="329">
        <v>39</v>
      </c>
      <c r="I9" s="329">
        <v>40</v>
      </c>
      <c r="J9" s="329">
        <v>43</v>
      </c>
      <c r="K9" s="329">
        <v>33</v>
      </c>
      <c r="L9" s="329">
        <v>55</v>
      </c>
      <c r="M9" s="329">
        <v>32</v>
      </c>
      <c r="N9" s="329">
        <v>37</v>
      </c>
      <c r="O9" s="329">
        <v>33</v>
      </c>
      <c r="P9" s="329">
        <v>39</v>
      </c>
      <c r="Q9" s="329">
        <v>40</v>
      </c>
      <c r="R9" s="330">
        <v>503</v>
      </c>
    </row>
    <row r="10" spans="1:20" ht="20.100000000000001" customHeight="1" x14ac:dyDescent="0.25">
      <c r="A10" s="339" t="s">
        <v>577</v>
      </c>
      <c r="B10" s="341" t="s">
        <v>3590</v>
      </c>
      <c r="C10" s="329">
        <v>0</v>
      </c>
      <c r="D10" s="329">
        <v>0</v>
      </c>
      <c r="E10" s="329">
        <v>4</v>
      </c>
      <c r="F10" s="329">
        <v>1</v>
      </c>
      <c r="G10" s="329">
        <v>1</v>
      </c>
      <c r="H10" s="329">
        <v>3</v>
      </c>
      <c r="I10" s="329">
        <v>3</v>
      </c>
      <c r="J10" s="329">
        <v>3</v>
      </c>
      <c r="K10" s="329">
        <v>4</v>
      </c>
      <c r="L10" s="329">
        <v>5</v>
      </c>
      <c r="M10" s="329">
        <v>7</v>
      </c>
      <c r="N10" s="329">
        <v>6</v>
      </c>
      <c r="O10" s="329">
        <v>6</v>
      </c>
      <c r="P10" s="329">
        <v>6</v>
      </c>
      <c r="Q10" s="329">
        <v>4</v>
      </c>
      <c r="R10" s="330">
        <v>53</v>
      </c>
    </row>
    <row r="11" spans="1:20" ht="20.100000000000001" customHeight="1" x14ac:dyDescent="0.25">
      <c r="A11" s="339" t="s">
        <v>578</v>
      </c>
      <c r="B11" s="341" t="s">
        <v>3591</v>
      </c>
      <c r="C11" s="329">
        <v>0</v>
      </c>
      <c r="D11" s="329">
        <v>0</v>
      </c>
      <c r="E11" s="329">
        <v>4</v>
      </c>
      <c r="F11" s="329">
        <v>2</v>
      </c>
      <c r="G11" s="329">
        <v>2</v>
      </c>
      <c r="H11" s="329">
        <v>3</v>
      </c>
      <c r="I11" s="329">
        <v>5</v>
      </c>
      <c r="J11" s="329">
        <v>2</v>
      </c>
      <c r="K11" s="329">
        <v>4</v>
      </c>
      <c r="L11" s="329">
        <v>5</v>
      </c>
      <c r="M11" s="329">
        <v>4</v>
      </c>
      <c r="N11" s="329">
        <v>0</v>
      </c>
      <c r="O11" s="329">
        <v>0</v>
      </c>
      <c r="P11" s="329">
        <v>0</v>
      </c>
      <c r="Q11" s="329">
        <v>0</v>
      </c>
      <c r="R11" s="330">
        <v>31</v>
      </c>
    </row>
    <row r="12" spans="1:20" ht="20.100000000000001" customHeight="1" x14ac:dyDescent="0.25">
      <c r="A12" s="365" t="s">
        <v>579</v>
      </c>
      <c r="B12" s="341" t="s">
        <v>3590</v>
      </c>
      <c r="C12" s="331">
        <v>0</v>
      </c>
      <c r="D12" s="329">
        <v>0</v>
      </c>
      <c r="E12" s="329">
        <v>4</v>
      </c>
      <c r="F12" s="329">
        <v>0</v>
      </c>
      <c r="G12" s="329">
        <v>0</v>
      </c>
      <c r="H12" s="329">
        <v>0</v>
      </c>
      <c r="I12" s="329">
        <v>1</v>
      </c>
      <c r="J12" s="329">
        <v>3</v>
      </c>
      <c r="K12" s="329">
        <v>2</v>
      </c>
      <c r="L12" s="329">
        <v>1</v>
      </c>
      <c r="M12" s="329">
        <v>3</v>
      </c>
      <c r="N12" s="329">
        <v>0</v>
      </c>
      <c r="O12" s="329">
        <v>3</v>
      </c>
      <c r="P12" s="329">
        <v>0</v>
      </c>
      <c r="Q12" s="329">
        <v>3</v>
      </c>
      <c r="R12" s="330">
        <v>20</v>
      </c>
    </row>
    <row r="13" spans="1:20" ht="20.100000000000001" customHeight="1" x14ac:dyDescent="0.25">
      <c r="A13" s="335" t="s">
        <v>3035</v>
      </c>
      <c r="B13" s="343" t="s">
        <v>3049</v>
      </c>
      <c r="C13" s="309">
        <v>0</v>
      </c>
      <c r="D13" s="309">
        <v>0</v>
      </c>
      <c r="E13" s="309">
        <v>81</v>
      </c>
      <c r="F13" s="309">
        <v>79</v>
      </c>
      <c r="G13" s="309">
        <v>73</v>
      </c>
      <c r="H13" s="309">
        <v>92</v>
      </c>
      <c r="I13" s="309">
        <v>72</v>
      </c>
      <c r="J13" s="309">
        <v>80</v>
      </c>
      <c r="K13" s="309">
        <v>78</v>
      </c>
      <c r="L13" s="309">
        <v>99</v>
      </c>
      <c r="M13" s="309">
        <v>78</v>
      </c>
      <c r="N13" s="309">
        <v>68</v>
      </c>
      <c r="O13" s="309">
        <v>90</v>
      </c>
      <c r="P13" s="309">
        <v>78</v>
      </c>
      <c r="Q13" s="309">
        <v>75</v>
      </c>
      <c r="R13" s="309">
        <v>1043</v>
      </c>
    </row>
    <row r="14" spans="1:20" ht="15" customHeight="1" x14ac:dyDescent="0.25">
      <c r="A14" s="371"/>
      <c r="B14" s="305"/>
      <c r="C14" s="306"/>
      <c r="D14" s="306"/>
      <c r="E14" s="306"/>
      <c r="F14" s="306"/>
      <c r="G14" s="306"/>
      <c r="H14" s="306"/>
      <c r="I14" s="306"/>
      <c r="J14" s="306"/>
      <c r="K14" s="306"/>
      <c r="L14" s="306"/>
      <c r="M14" s="306"/>
      <c r="N14" s="306"/>
      <c r="O14" s="306"/>
      <c r="P14" s="306"/>
      <c r="Q14" s="306"/>
      <c r="R14" s="363"/>
      <c r="S14" s="25"/>
    </row>
    <row r="15" spans="1:20" ht="20.100000000000001" customHeight="1" x14ac:dyDescent="0.2">
      <c r="A15" s="781" t="s">
        <v>3592</v>
      </c>
      <c r="B15" s="782"/>
      <c r="C15" s="782"/>
      <c r="D15" s="782"/>
      <c r="E15" s="782"/>
      <c r="F15" s="782"/>
      <c r="G15" s="782"/>
      <c r="H15" s="782"/>
      <c r="I15" s="782"/>
      <c r="J15" s="782"/>
      <c r="K15" s="782"/>
      <c r="L15" s="782"/>
      <c r="M15" s="782"/>
      <c r="N15" s="782"/>
      <c r="O15" s="782"/>
      <c r="P15" s="782"/>
      <c r="Q15" s="782"/>
      <c r="R15" s="783"/>
    </row>
    <row r="16" spans="1:20" ht="24.95" customHeight="1" x14ac:dyDescent="0.25">
      <c r="A16" s="335" t="s">
        <v>3030</v>
      </c>
      <c r="B16" s="335" t="s">
        <v>3031</v>
      </c>
      <c r="C16" s="336" t="s">
        <v>3032</v>
      </c>
      <c r="D16" s="337" t="s">
        <v>3012</v>
      </c>
      <c r="E16" s="337" t="s">
        <v>3013</v>
      </c>
      <c r="F16" s="338" t="s">
        <v>273</v>
      </c>
      <c r="G16" s="338" t="s">
        <v>274</v>
      </c>
      <c r="H16" s="338" t="s">
        <v>275</v>
      </c>
      <c r="I16" s="338" t="s">
        <v>276</v>
      </c>
      <c r="J16" s="338" t="s">
        <v>270</v>
      </c>
      <c r="K16" s="338" t="s">
        <v>271</v>
      </c>
      <c r="L16" s="338" t="s">
        <v>272</v>
      </c>
      <c r="M16" s="338" t="s">
        <v>901</v>
      </c>
      <c r="N16" s="338" t="s">
        <v>902</v>
      </c>
      <c r="O16" s="338" t="s">
        <v>903</v>
      </c>
      <c r="P16" s="338" t="s">
        <v>2166</v>
      </c>
      <c r="Q16" s="338" t="s">
        <v>904</v>
      </c>
      <c r="R16" s="309" t="s">
        <v>292</v>
      </c>
    </row>
    <row r="17" spans="1:19" ht="20.100000000000001" customHeight="1" x14ac:dyDescent="0.25">
      <c r="A17" s="339" t="s">
        <v>580</v>
      </c>
      <c r="B17" s="341" t="s">
        <v>3593</v>
      </c>
      <c r="C17" s="329">
        <v>0</v>
      </c>
      <c r="D17" s="329">
        <v>0</v>
      </c>
      <c r="E17" s="329">
        <v>9</v>
      </c>
      <c r="F17" s="329">
        <v>13</v>
      </c>
      <c r="G17" s="329">
        <v>5</v>
      </c>
      <c r="H17" s="329">
        <v>19</v>
      </c>
      <c r="I17" s="329">
        <v>6</v>
      </c>
      <c r="J17" s="329">
        <v>10</v>
      </c>
      <c r="K17" s="329">
        <v>9</v>
      </c>
      <c r="L17" s="329">
        <v>11</v>
      </c>
      <c r="M17" s="329">
        <v>7</v>
      </c>
      <c r="N17" s="329">
        <v>11</v>
      </c>
      <c r="O17" s="329">
        <v>8</v>
      </c>
      <c r="P17" s="329">
        <v>8</v>
      </c>
      <c r="Q17" s="329">
        <v>11</v>
      </c>
      <c r="R17" s="330">
        <v>127</v>
      </c>
    </row>
    <row r="18" spans="1:19" ht="20.100000000000001" customHeight="1" x14ac:dyDescent="0.25">
      <c r="A18" s="339" t="s">
        <v>581</v>
      </c>
      <c r="B18" s="341" t="s">
        <v>3594</v>
      </c>
      <c r="C18" s="329">
        <v>0</v>
      </c>
      <c r="D18" s="329">
        <v>7</v>
      </c>
      <c r="E18" s="329">
        <v>10</v>
      </c>
      <c r="F18" s="329">
        <v>5</v>
      </c>
      <c r="G18" s="329">
        <v>5</v>
      </c>
      <c r="H18" s="329">
        <v>3</v>
      </c>
      <c r="I18" s="329">
        <v>4</v>
      </c>
      <c r="J18" s="329">
        <v>3</v>
      </c>
      <c r="K18" s="329">
        <v>8</v>
      </c>
      <c r="L18" s="329">
        <v>9</v>
      </c>
      <c r="M18" s="329">
        <v>3</v>
      </c>
      <c r="N18" s="329">
        <v>0</v>
      </c>
      <c r="O18" s="329">
        <v>0</v>
      </c>
      <c r="P18" s="329">
        <v>0</v>
      </c>
      <c r="Q18" s="329">
        <v>0</v>
      </c>
      <c r="R18" s="330">
        <v>57</v>
      </c>
    </row>
    <row r="19" spans="1:19" ht="20.100000000000001" customHeight="1" x14ac:dyDescent="0.25">
      <c r="A19" s="339" t="s">
        <v>582</v>
      </c>
      <c r="B19" s="341" t="s">
        <v>3595</v>
      </c>
      <c r="C19" s="329">
        <v>0</v>
      </c>
      <c r="D19" s="329">
        <v>2</v>
      </c>
      <c r="E19" s="329">
        <v>7</v>
      </c>
      <c r="F19" s="329">
        <v>5</v>
      </c>
      <c r="G19" s="329">
        <v>8</v>
      </c>
      <c r="H19" s="329">
        <v>4</v>
      </c>
      <c r="I19" s="329">
        <v>7</v>
      </c>
      <c r="J19" s="329">
        <v>10</v>
      </c>
      <c r="K19" s="329">
        <v>7</v>
      </c>
      <c r="L19" s="329">
        <v>9</v>
      </c>
      <c r="M19" s="329">
        <v>13</v>
      </c>
      <c r="N19" s="329">
        <v>8</v>
      </c>
      <c r="O19" s="329">
        <v>14</v>
      </c>
      <c r="P19" s="329">
        <v>2</v>
      </c>
      <c r="Q19" s="329">
        <v>7</v>
      </c>
      <c r="R19" s="330">
        <v>103</v>
      </c>
    </row>
    <row r="20" spans="1:19" ht="20.100000000000001" customHeight="1" x14ac:dyDescent="0.25">
      <c r="A20" s="339" t="s">
        <v>583</v>
      </c>
      <c r="B20" s="341" t="s">
        <v>3596</v>
      </c>
      <c r="C20" s="329">
        <v>0</v>
      </c>
      <c r="D20" s="329">
        <v>0</v>
      </c>
      <c r="E20" s="329">
        <v>1</v>
      </c>
      <c r="F20" s="329">
        <v>2</v>
      </c>
      <c r="G20" s="329">
        <v>0</v>
      </c>
      <c r="H20" s="329">
        <v>0</v>
      </c>
      <c r="I20" s="329">
        <v>3</v>
      </c>
      <c r="J20" s="329">
        <v>4</v>
      </c>
      <c r="K20" s="329">
        <v>3</v>
      </c>
      <c r="L20" s="329">
        <v>3</v>
      </c>
      <c r="M20" s="329">
        <v>4</v>
      </c>
      <c r="N20" s="329">
        <v>2</v>
      </c>
      <c r="O20" s="329">
        <v>4</v>
      </c>
      <c r="P20" s="329">
        <v>2</v>
      </c>
      <c r="Q20" s="329">
        <v>1</v>
      </c>
      <c r="R20" s="330">
        <v>29</v>
      </c>
    </row>
    <row r="21" spans="1:19" ht="20.100000000000001" customHeight="1" x14ac:dyDescent="0.25">
      <c r="A21" s="339" t="s">
        <v>3265</v>
      </c>
      <c r="B21" s="341" t="s">
        <v>3597</v>
      </c>
      <c r="C21" s="329">
        <v>0</v>
      </c>
      <c r="D21" s="329">
        <v>0</v>
      </c>
      <c r="E21" s="329">
        <v>13</v>
      </c>
      <c r="F21" s="329">
        <v>16</v>
      </c>
      <c r="G21" s="329">
        <v>16</v>
      </c>
      <c r="H21" s="329">
        <v>8</v>
      </c>
      <c r="I21" s="329">
        <v>15</v>
      </c>
      <c r="J21" s="329">
        <v>15</v>
      </c>
      <c r="K21" s="329">
        <v>13</v>
      </c>
      <c r="L21" s="329">
        <v>12</v>
      </c>
      <c r="M21" s="329">
        <v>10</v>
      </c>
      <c r="N21" s="329">
        <v>7</v>
      </c>
      <c r="O21" s="329">
        <v>12</v>
      </c>
      <c r="P21" s="329">
        <v>7</v>
      </c>
      <c r="Q21" s="329">
        <v>12</v>
      </c>
      <c r="R21" s="330">
        <v>156</v>
      </c>
    </row>
    <row r="22" spans="1:19" ht="20.100000000000001" customHeight="1" x14ac:dyDescent="0.25">
      <c r="A22" s="339" t="s">
        <v>584</v>
      </c>
      <c r="B22" s="341" t="s">
        <v>3598</v>
      </c>
      <c r="C22" s="329">
        <v>0</v>
      </c>
      <c r="D22" s="329">
        <v>0</v>
      </c>
      <c r="E22" s="329">
        <v>4</v>
      </c>
      <c r="F22" s="329">
        <v>1</v>
      </c>
      <c r="G22" s="329">
        <v>2</v>
      </c>
      <c r="H22" s="329">
        <v>3</v>
      </c>
      <c r="I22" s="329">
        <v>3</v>
      </c>
      <c r="J22" s="329">
        <v>4</v>
      </c>
      <c r="K22" s="329">
        <v>4</v>
      </c>
      <c r="L22" s="329">
        <v>2</v>
      </c>
      <c r="M22" s="329">
        <v>4</v>
      </c>
      <c r="N22" s="329">
        <v>1</v>
      </c>
      <c r="O22" s="329">
        <v>3</v>
      </c>
      <c r="P22" s="329">
        <v>2</v>
      </c>
      <c r="Q22" s="329">
        <v>2</v>
      </c>
      <c r="R22" s="330">
        <v>35</v>
      </c>
    </row>
    <row r="23" spans="1:19" ht="20.100000000000001" customHeight="1" x14ac:dyDescent="0.25">
      <c r="A23" s="365" t="s">
        <v>585</v>
      </c>
      <c r="B23" s="341" t="s">
        <v>3599</v>
      </c>
      <c r="C23" s="331">
        <v>0</v>
      </c>
      <c r="D23" s="329">
        <v>0</v>
      </c>
      <c r="E23" s="329">
        <v>20</v>
      </c>
      <c r="F23" s="329">
        <v>17</v>
      </c>
      <c r="G23" s="329">
        <v>14</v>
      </c>
      <c r="H23" s="329">
        <v>15</v>
      </c>
      <c r="I23" s="329">
        <v>22</v>
      </c>
      <c r="J23" s="329">
        <v>16</v>
      </c>
      <c r="K23" s="329">
        <v>11</v>
      </c>
      <c r="L23" s="329">
        <v>14</v>
      </c>
      <c r="M23" s="329">
        <v>17</v>
      </c>
      <c r="N23" s="329">
        <v>20</v>
      </c>
      <c r="O23" s="329">
        <v>22</v>
      </c>
      <c r="P23" s="329">
        <v>17</v>
      </c>
      <c r="Q23" s="329">
        <v>20</v>
      </c>
      <c r="R23" s="330">
        <v>225</v>
      </c>
    </row>
    <row r="24" spans="1:19" ht="20.100000000000001" customHeight="1" x14ac:dyDescent="0.25">
      <c r="A24" s="335" t="s">
        <v>3035</v>
      </c>
      <c r="B24" s="343" t="s">
        <v>3049</v>
      </c>
      <c r="C24" s="309">
        <v>0</v>
      </c>
      <c r="D24" s="309">
        <v>9</v>
      </c>
      <c r="E24" s="309">
        <v>64</v>
      </c>
      <c r="F24" s="309">
        <v>59</v>
      </c>
      <c r="G24" s="309">
        <v>50</v>
      </c>
      <c r="H24" s="309">
        <v>52</v>
      </c>
      <c r="I24" s="309">
        <v>60</v>
      </c>
      <c r="J24" s="309">
        <v>62</v>
      </c>
      <c r="K24" s="309">
        <v>55</v>
      </c>
      <c r="L24" s="309">
        <v>60</v>
      </c>
      <c r="M24" s="309">
        <v>58</v>
      </c>
      <c r="N24" s="309">
        <v>49</v>
      </c>
      <c r="O24" s="309">
        <v>63</v>
      </c>
      <c r="P24" s="309">
        <v>38</v>
      </c>
      <c r="Q24" s="309">
        <v>53</v>
      </c>
      <c r="R24" s="309">
        <v>732</v>
      </c>
    </row>
    <row r="25" spans="1:19" ht="15" customHeight="1" x14ac:dyDescent="0.25">
      <c r="A25" s="371"/>
      <c r="B25" s="305"/>
      <c r="C25" s="306"/>
      <c r="D25" s="306"/>
      <c r="E25" s="306"/>
      <c r="F25" s="306"/>
      <c r="G25" s="306"/>
      <c r="H25" s="306"/>
      <c r="I25" s="306"/>
      <c r="J25" s="306"/>
      <c r="K25" s="306"/>
      <c r="L25" s="306"/>
      <c r="M25" s="306"/>
      <c r="N25" s="306"/>
      <c r="O25" s="306"/>
      <c r="P25" s="306"/>
      <c r="Q25" s="306"/>
      <c r="R25" s="363"/>
      <c r="S25" s="25"/>
    </row>
    <row r="26" spans="1:19" ht="20.100000000000001" customHeight="1" x14ac:dyDescent="0.2">
      <c r="A26" s="781" t="s">
        <v>3600</v>
      </c>
      <c r="B26" s="782"/>
      <c r="C26" s="782"/>
      <c r="D26" s="782"/>
      <c r="E26" s="782"/>
      <c r="F26" s="782"/>
      <c r="G26" s="782"/>
      <c r="H26" s="782"/>
      <c r="I26" s="782"/>
      <c r="J26" s="782"/>
      <c r="K26" s="782"/>
      <c r="L26" s="782"/>
      <c r="M26" s="782"/>
      <c r="N26" s="782"/>
      <c r="O26" s="782"/>
      <c r="P26" s="782"/>
      <c r="Q26" s="782"/>
      <c r="R26" s="783"/>
    </row>
    <row r="27" spans="1:19" ht="24.95" customHeight="1" x14ac:dyDescent="0.25">
      <c r="A27" s="335" t="s">
        <v>3030</v>
      </c>
      <c r="B27" s="335" t="s">
        <v>3031</v>
      </c>
      <c r="C27" s="336" t="s">
        <v>3032</v>
      </c>
      <c r="D27" s="337" t="s">
        <v>3012</v>
      </c>
      <c r="E27" s="337" t="s">
        <v>3013</v>
      </c>
      <c r="F27" s="338" t="s">
        <v>273</v>
      </c>
      <c r="G27" s="338" t="s">
        <v>274</v>
      </c>
      <c r="H27" s="338" t="s">
        <v>275</v>
      </c>
      <c r="I27" s="338" t="s">
        <v>276</v>
      </c>
      <c r="J27" s="338" t="s">
        <v>270</v>
      </c>
      <c r="K27" s="338" t="s">
        <v>271</v>
      </c>
      <c r="L27" s="338" t="s">
        <v>272</v>
      </c>
      <c r="M27" s="338" t="s">
        <v>901</v>
      </c>
      <c r="N27" s="338" t="s">
        <v>902</v>
      </c>
      <c r="O27" s="338" t="s">
        <v>903</v>
      </c>
      <c r="P27" s="338" t="s">
        <v>2166</v>
      </c>
      <c r="Q27" s="338" t="s">
        <v>904</v>
      </c>
      <c r="R27" s="309" t="s">
        <v>292</v>
      </c>
    </row>
    <row r="28" spans="1:19" ht="20.100000000000001" customHeight="1" x14ac:dyDescent="0.25">
      <c r="A28" s="339" t="s">
        <v>586</v>
      </c>
      <c r="B28" s="341" t="s">
        <v>3601</v>
      </c>
      <c r="C28" s="329">
        <v>0</v>
      </c>
      <c r="D28" s="329">
        <v>0</v>
      </c>
      <c r="E28" s="329">
        <v>95</v>
      </c>
      <c r="F28" s="329">
        <v>104</v>
      </c>
      <c r="G28" s="329">
        <v>108</v>
      </c>
      <c r="H28" s="329">
        <v>95</v>
      </c>
      <c r="I28" s="329">
        <v>108</v>
      </c>
      <c r="J28" s="329">
        <v>0</v>
      </c>
      <c r="K28" s="329">
        <v>0</v>
      </c>
      <c r="L28" s="329">
        <v>0</v>
      </c>
      <c r="M28" s="329">
        <v>0</v>
      </c>
      <c r="N28" s="329">
        <v>0</v>
      </c>
      <c r="O28" s="329">
        <v>0</v>
      </c>
      <c r="P28" s="329">
        <v>0</v>
      </c>
      <c r="Q28" s="329">
        <v>0</v>
      </c>
      <c r="R28" s="330">
        <v>510</v>
      </c>
    </row>
    <row r="29" spans="1:19" ht="20.100000000000001" customHeight="1" x14ac:dyDescent="0.25">
      <c r="A29" s="339" t="s">
        <v>587</v>
      </c>
      <c r="B29" s="341" t="s">
        <v>3601</v>
      </c>
      <c r="C29" s="329">
        <v>0</v>
      </c>
      <c r="D29" s="329">
        <v>0</v>
      </c>
      <c r="E29" s="329">
        <v>64</v>
      </c>
      <c r="F29" s="329">
        <v>69</v>
      </c>
      <c r="G29" s="329">
        <v>71</v>
      </c>
      <c r="H29" s="329">
        <v>61</v>
      </c>
      <c r="I29" s="329">
        <v>66</v>
      </c>
      <c r="J29" s="329">
        <v>0</v>
      </c>
      <c r="K29" s="329">
        <v>0</v>
      </c>
      <c r="L29" s="329">
        <v>0</v>
      </c>
      <c r="M29" s="329">
        <v>0</v>
      </c>
      <c r="N29" s="329">
        <v>0</v>
      </c>
      <c r="O29" s="329">
        <v>0</v>
      </c>
      <c r="P29" s="329">
        <v>0</v>
      </c>
      <c r="Q29" s="329">
        <v>0</v>
      </c>
      <c r="R29" s="330">
        <v>331</v>
      </c>
    </row>
    <row r="30" spans="1:19" ht="20.100000000000001" customHeight="1" x14ac:dyDescent="0.25">
      <c r="A30" s="339" t="s">
        <v>588</v>
      </c>
      <c r="B30" s="341" t="s">
        <v>3601</v>
      </c>
      <c r="C30" s="329">
        <v>0</v>
      </c>
      <c r="D30" s="329">
        <v>0</v>
      </c>
      <c r="E30" s="329">
        <v>0</v>
      </c>
      <c r="F30" s="329">
        <v>0</v>
      </c>
      <c r="G30" s="329">
        <v>0</v>
      </c>
      <c r="H30" s="329">
        <v>0</v>
      </c>
      <c r="I30" s="329">
        <v>0</v>
      </c>
      <c r="J30" s="329">
        <v>0</v>
      </c>
      <c r="K30" s="329">
        <v>0</v>
      </c>
      <c r="L30" s="329">
        <v>0</v>
      </c>
      <c r="M30" s="329">
        <v>0</v>
      </c>
      <c r="N30" s="329">
        <v>131</v>
      </c>
      <c r="O30" s="329">
        <v>146</v>
      </c>
      <c r="P30" s="329">
        <v>111</v>
      </c>
      <c r="Q30" s="329">
        <v>179</v>
      </c>
      <c r="R30" s="330">
        <v>567</v>
      </c>
    </row>
    <row r="31" spans="1:19" ht="20.100000000000001" customHeight="1" x14ac:dyDescent="0.25">
      <c r="A31" s="365" t="s">
        <v>589</v>
      </c>
      <c r="B31" s="341" t="s">
        <v>3601</v>
      </c>
      <c r="C31" s="331">
        <v>0</v>
      </c>
      <c r="D31" s="329">
        <v>0</v>
      </c>
      <c r="E31" s="329">
        <v>0</v>
      </c>
      <c r="F31" s="329">
        <v>0</v>
      </c>
      <c r="G31" s="329">
        <v>0</v>
      </c>
      <c r="H31" s="329">
        <v>0</v>
      </c>
      <c r="I31" s="329">
        <v>0</v>
      </c>
      <c r="J31" s="329">
        <v>152</v>
      </c>
      <c r="K31" s="329">
        <v>160</v>
      </c>
      <c r="L31" s="329">
        <v>145</v>
      </c>
      <c r="M31" s="329">
        <v>144</v>
      </c>
      <c r="N31" s="329">
        <v>0</v>
      </c>
      <c r="O31" s="329">
        <v>0</v>
      </c>
      <c r="P31" s="329">
        <v>0</v>
      </c>
      <c r="Q31" s="329">
        <v>0</v>
      </c>
      <c r="R31" s="330">
        <v>601</v>
      </c>
    </row>
    <row r="32" spans="1:19" ht="20.100000000000001" customHeight="1" x14ac:dyDescent="0.25">
      <c r="A32" s="335" t="s">
        <v>3035</v>
      </c>
      <c r="B32" s="343" t="s">
        <v>3040</v>
      </c>
      <c r="C32" s="309">
        <v>0</v>
      </c>
      <c r="D32" s="309">
        <v>0</v>
      </c>
      <c r="E32" s="309">
        <v>159</v>
      </c>
      <c r="F32" s="309">
        <v>173</v>
      </c>
      <c r="G32" s="309">
        <v>179</v>
      </c>
      <c r="H32" s="309">
        <v>156</v>
      </c>
      <c r="I32" s="309">
        <v>174</v>
      </c>
      <c r="J32" s="309">
        <v>152</v>
      </c>
      <c r="K32" s="309">
        <v>160</v>
      </c>
      <c r="L32" s="309">
        <v>145</v>
      </c>
      <c r="M32" s="309">
        <v>144</v>
      </c>
      <c r="N32" s="309">
        <v>131</v>
      </c>
      <c r="O32" s="309">
        <v>146</v>
      </c>
      <c r="P32" s="309">
        <v>111</v>
      </c>
      <c r="Q32" s="309">
        <v>179</v>
      </c>
      <c r="R32" s="309">
        <v>2009</v>
      </c>
    </row>
    <row r="33" spans="1:18" ht="20.100000000000001" customHeight="1" x14ac:dyDescent="0.25">
      <c r="A33" s="228" t="s">
        <v>3044</v>
      </c>
      <c r="B33" s="375"/>
      <c r="C33" s="363"/>
      <c r="D33" s="363"/>
      <c r="E33" s="363"/>
      <c r="F33" s="363"/>
      <c r="G33" s="363"/>
      <c r="H33" s="363"/>
      <c r="I33" s="363"/>
      <c r="J33" s="363"/>
      <c r="K33" s="363"/>
      <c r="L33" s="363"/>
      <c r="M33" s="363"/>
      <c r="N33" s="363"/>
      <c r="O33" s="363"/>
      <c r="P33" s="363"/>
      <c r="Q33" s="363"/>
      <c r="R33" s="363"/>
    </row>
    <row r="34" spans="1:18" ht="20.100000000000001" customHeight="1" x14ac:dyDescent="0.2">
      <c r="A34" s="350"/>
      <c r="B34" s="350"/>
      <c r="C34" s="350"/>
      <c r="D34" s="350"/>
      <c r="E34" s="350"/>
      <c r="F34" s="350"/>
      <c r="G34" s="350"/>
      <c r="H34" s="350"/>
      <c r="I34" s="350"/>
      <c r="J34" s="350"/>
      <c r="K34" s="350"/>
      <c r="L34" s="350"/>
      <c r="M34" s="350"/>
      <c r="N34" s="350"/>
      <c r="O34" s="350"/>
      <c r="P34" s="350"/>
      <c r="Q34" s="350"/>
      <c r="R34" s="351"/>
    </row>
    <row r="35" spans="1:18" ht="20.100000000000001" customHeight="1" x14ac:dyDescent="0.2">
      <c r="A35" s="350"/>
      <c r="B35" s="350"/>
      <c r="C35" s="350"/>
      <c r="D35" s="350"/>
      <c r="E35" s="350"/>
      <c r="F35" s="350"/>
      <c r="G35" s="350"/>
      <c r="H35" s="350"/>
      <c r="I35" s="350"/>
      <c r="J35" s="350"/>
      <c r="K35" s="350"/>
      <c r="L35" s="350"/>
      <c r="M35" s="350"/>
      <c r="N35" s="350"/>
      <c r="O35" s="350"/>
      <c r="P35" s="350"/>
      <c r="Q35" s="350"/>
      <c r="R35" s="351"/>
    </row>
    <row r="36" spans="1:18" ht="20.100000000000001" customHeight="1" x14ac:dyDescent="0.2">
      <c r="A36" s="350"/>
      <c r="B36" s="350"/>
      <c r="C36" s="350"/>
      <c r="D36" s="350"/>
      <c r="E36" s="350"/>
      <c r="F36" s="350"/>
      <c r="G36" s="350"/>
      <c r="H36" s="350"/>
      <c r="I36" s="350"/>
      <c r="J36" s="350"/>
      <c r="K36" s="350"/>
      <c r="L36" s="350"/>
      <c r="M36" s="350"/>
      <c r="N36" s="350"/>
      <c r="O36" s="350"/>
      <c r="P36" s="350"/>
      <c r="Q36" s="350"/>
      <c r="R36" s="351"/>
    </row>
    <row r="37" spans="1:18" ht="20.100000000000001" customHeight="1" x14ac:dyDescent="0.2">
      <c r="A37" s="350"/>
      <c r="B37" s="350"/>
      <c r="C37" s="350"/>
      <c r="D37" s="350"/>
      <c r="E37" s="350"/>
      <c r="F37" s="350"/>
      <c r="G37" s="350"/>
      <c r="H37" s="350"/>
      <c r="I37" s="350"/>
      <c r="J37" s="350"/>
      <c r="K37" s="350"/>
      <c r="L37" s="350"/>
      <c r="M37" s="350"/>
      <c r="N37" s="350"/>
      <c r="O37" s="350"/>
      <c r="P37" s="350"/>
      <c r="Q37" s="350"/>
      <c r="R37" s="351"/>
    </row>
    <row r="38" spans="1:18" ht="20.100000000000001" customHeight="1" x14ac:dyDescent="0.2">
      <c r="A38" s="350"/>
      <c r="B38" s="350"/>
      <c r="C38" s="350"/>
      <c r="D38" s="350"/>
      <c r="E38" s="350"/>
      <c r="F38" s="350"/>
      <c r="G38" s="350"/>
      <c r="H38" s="350"/>
      <c r="I38" s="350"/>
      <c r="J38" s="350"/>
      <c r="K38" s="350"/>
      <c r="L38" s="350"/>
      <c r="M38" s="350"/>
      <c r="N38" s="350"/>
      <c r="O38" s="350"/>
      <c r="P38" s="350"/>
      <c r="Q38" s="350"/>
      <c r="R38" s="351"/>
    </row>
    <row r="39" spans="1:18" ht="20.100000000000001" customHeight="1" x14ac:dyDescent="0.2">
      <c r="A39" s="350"/>
      <c r="B39" s="350"/>
      <c r="C39" s="350"/>
      <c r="D39" s="350"/>
      <c r="E39" s="350"/>
      <c r="F39" s="350"/>
      <c r="G39" s="350"/>
      <c r="H39" s="350"/>
      <c r="I39" s="350"/>
      <c r="J39" s="350"/>
      <c r="K39" s="350"/>
      <c r="L39" s="350"/>
      <c r="M39" s="350"/>
      <c r="N39" s="350"/>
      <c r="O39" s="350"/>
      <c r="P39" s="350"/>
      <c r="Q39" s="350"/>
      <c r="R39" s="351"/>
    </row>
    <row r="40" spans="1:18" ht="20.100000000000001" customHeight="1" x14ac:dyDescent="0.2">
      <c r="A40" s="350"/>
      <c r="B40" s="350"/>
      <c r="C40" s="350"/>
      <c r="D40" s="350"/>
      <c r="E40" s="350"/>
      <c r="F40" s="350"/>
      <c r="G40" s="350"/>
      <c r="H40" s="350"/>
      <c r="I40" s="350"/>
      <c r="J40" s="350"/>
      <c r="K40" s="350"/>
      <c r="L40" s="350"/>
      <c r="M40" s="350"/>
      <c r="N40" s="350"/>
      <c r="O40" s="350"/>
      <c r="P40" s="350"/>
      <c r="Q40" s="350"/>
      <c r="R40" s="351"/>
    </row>
    <row r="41" spans="1:18" ht="20.100000000000001" customHeight="1" x14ac:dyDescent="0.2">
      <c r="A41" s="350"/>
      <c r="B41" s="350"/>
      <c r="C41" s="350"/>
      <c r="D41" s="350"/>
      <c r="E41" s="350"/>
      <c r="F41" s="350"/>
      <c r="G41" s="350"/>
      <c r="H41" s="350"/>
      <c r="I41" s="350"/>
      <c r="J41" s="350"/>
      <c r="K41" s="350"/>
      <c r="L41" s="350"/>
      <c r="M41" s="350"/>
      <c r="N41" s="350"/>
      <c r="O41" s="350"/>
      <c r="P41" s="350"/>
      <c r="Q41" s="350"/>
      <c r="R41" s="351"/>
    </row>
    <row r="42" spans="1:18" ht="20.100000000000001" customHeight="1" x14ac:dyDescent="0.2">
      <c r="A42" s="350"/>
      <c r="B42" s="350"/>
      <c r="C42" s="350"/>
      <c r="D42" s="350"/>
      <c r="E42" s="350"/>
      <c r="F42" s="350"/>
      <c r="G42" s="350"/>
      <c r="H42" s="350"/>
      <c r="I42" s="350"/>
      <c r="J42" s="350"/>
      <c r="K42" s="350"/>
      <c r="L42" s="350"/>
      <c r="M42" s="350"/>
      <c r="N42" s="350"/>
      <c r="O42" s="350"/>
      <c r="P42" s="350"/>
      <c r="Q42" s="350"/>
      <c r="R42" s="351"/>
    </row>
    <row r="43" spans="1:18" ht="20.100000000000001" customHeight="1" x14ac:dyDescent="0.2">
      <c r="A43" s="350"/>
      <c r="B43" s="350"/>
      <c r="C43" s="350"/>
      <c r="D43" s="350"/>
      <c r="E43" s="350"/>
      <c r="F43" s="350"/>
      <c r="G43" s="350"/>
      <c r="H43" s="350"/>
      <c r="I43" s="350"/>
      <c r="J43" s="350"/>
      <c r="K43" s="350"/>
      <c r="L43" s="350"/>
      <c r="M43" s="350"/>
      <c r="N43" s="350"/>
      <c r="O43" s="350"/>
      <c r="P43" s="350"/>
      <c r="Q43" s="350"/>
      <c r="R43" s="351"/>
    </row>
    <row r="44" spans="1:18" x14ac:dyDescent="0.2">
      <c r="A44" s="350"/>
      <c r="B44" s="350"/>
      <c r="C44" s="350"/>
      <c r="D44" s="350"/>
      <c r="E44" s="350"/>
      <c r="F44" s="350"/>
      <c r="G44" s="350"/>
      <c r="H44" s="350"/>
      <c r="I44" s="350"/>
      <c r="J44" s="350"/>
      <c r="K44" s="350"/>
      <c r="L44" s="350"/>
      <c r="M44" s="350"/>
      <c r="N44" s="350"/>
      <c r="O44" s="350"/>
      <c r="P44" s="350"/>
      <c r="Q44" s="350"/>
      <c r="R44" s="351"/>
    </row>
    <row r="45" spans="1:18" x14ac:dyDescent="0.2">
      <c r="A45" s="350"/>
      <c r="B45" s="350"/>
      <c r="C45" s="350"/>
      <c r="D45" s="350"/>
      <c r="E45" s="350"/>
      <c r="F45" s="350"/>
      <c r="G45" s="350"/>
      <c r="H45" s="350"/>
      <c r="I45" s="350"/>
      <c r="J45" s="350"/>
      <c r="K45" s="350"/>
      <c r="L45" s="350"/>
      <c r="M45" s="350"/>
      <c r="N45" s="350"/>
      <c r="O45" s="350"/>
      <c r="P45" s="350"/>
      <c r="Q45" s="350"/>
      <c r="R45" s="351"/>
    </row>
    <row r="46" spans="1:18" x14ac:dyDescent="0.2">
      <c r="A46" s="350"/>
      <c r="B46" s="350"/>
      <c r="C46" s="350"/>
      <c r="D46" s="350"/>
      <c r="E46" s="350"/>
      <c r="F46" s="350"/>
      <c r="G46" s="350"/>
      <c r="H46" s="350"/>
      <c r="I46" s="350"/>
      <c r="J46" s="350"/>
      <c r="K46" s="350"/>
      <c r="L46" s="350"/>
      <c r="M46" s="350"/>
      <c r="N46" s="350"/>
      <c r="O46" s="350"/>
      <c r="P46" s="350"/>
      <c r="Q46" s="350"/>
      <c r="R46" s="351"/>
    </row>
    <row r="47" spans="1:18" x14ac:dyDescent="0.2">
      <c r="A47" s="350"/>
      <c r="B47" s="350"/>
      <c r="C47" s="350"/>
      <c r="D47" s="350"/>
      <c r="E47" s="350"/>
      <c r="F47" s="350"/>
      <c r="G47" s="350"/>
      <c r="H47" s="350"/>
      <c r="I47" s="350"/>
      <c r="J47" s="350"/>
      <c r="K47" s="350"/>
      <c r="L47" s="350"/>
      <c r="M47" s="350"/>
      <c r="N47" s="350"/>
      <c r="O47" s="350"/>
      <c r="P47" s="350"/>
      <c r="Q47" s="350"/>
      <c r="R47" s="351"/>
    </row>
    <row r="48" spans="1:18" x14ac:dyDescent="0.2">
      <c r="A48" s="350"/>
      <c r="B48" s="350"/>
      <c r="C48" s="350"/>
      <c r="D48" s="350"/>
      <c r="E48" s="350"/>
      <c r="F48" s="350"/>
      <c r="G48" s="350"/>
      <c r="H48" s="350"/>
      <c r="I48" s="350"/>
      <c r="J48" s="350"/>
      <c r="K48" s="350"/>
      <c r="L48" s="350"/>
      <c r="M48" s="350"/>
      <c r="N48" s="350"/>
      <c r="O48" s="350"/>
      <c r="P48" s="350"/>
      <c r="Q48" s="350"/>
      <c r="R48" s="351"/>
    </row>
    <row r="49" spans="1:18" x14ac:dyDescent="0.2">
      <c r="A49" s="350"/>
      <c r="B49" s="350"/>
      <c r="C49" s="350"/>
      <c r="D49" s="350"/>
      <c r="E49" s="350"/>
      <c r="F49" s="350"/>
      <c r="G49" s="350"/>
      <c r="H49" s="350"/>
      <c r="I49" s="350"/>
      <c r="J49" s="350"/>
      <c r="K49" s="350"/>
      <c r="L49" s="350"/>
      <c r="M49" s="350"/>
      <c r="N49" s="350"/>
      <c r="O49" s="350"/>
      <c r="P49" s="350"/>
      <c r="Q49" s="350"/>
      <c r="R49" s="351"/>
    </row>
    <row r="50" spans="1:18" x14ac:dyDescent="0.2">
      <c r="A50" s="350"/>
      <c r="B50" s="350"/>
      <c r="C50" s="350"/>
      <c r="D50" s="350"/>
      <c r="E50" s="350"/>
      <c r="F50" s="350"/>
      <c r="G50" s="350"/>
      <c r="H50" s="350"/>
      <c r="I50" s="350"/>
      <c r="J50" s="350"/>
      <c r="K50" s="350"/>
      <c r="L50" s="350"/>
      <c r="M50" s="350"/>
      <c r="N50" s="350"/>
      <c r="O50" s="350"/>
      <c r="P50" s="350"/>
      <c r="Q50" s="350"/>
      <c r="R50" s="351"/>
    </row>
    <row r="51" spans="1:18" x14ac:dyDescent="0.2">
      <c r="A51" s="350"/>
      <c r="B51" s="350"/>
      <c r="C51" s="350"/>
      <c r="D51" s="350"/>
      <c r="E51" s="350"/>
      <c r="F51" s="350"/>
      <c r="G51" s="350"/>
      <c r="H51" s="350"/>
      <c r="I51" s="350"/>
      <c r="J51" s="350"/>
      <c r="K51" s="350"/>
      <c r="L51" s="350"/>
      <c r="M51" s="350"/>
      <c r="N51" s="350"/>
      <c r="O51" s="350"/>
      <c r="P51" s="350"/>
      <c r="Q51" s="350"/>
      <c r="R51" s="351"/>
    </row>
    <row r="52" spans="1:18" x14ac:dyDescent="0.2">
      <c r="A52" s="350"/>
      <c r="B52" s="350"/>
      <c r="C52" s="350"/>
      <c r="D52" s="350"/>
      <c r="E52" s="350"/>
      <c r="F52" s="350"/>
      <c r="G52" s="350"/>
      <c r="H52" s="350"/>
      <c r="I52" s="350"/>
      <c r="J52" s="350"/>
      <c r="K52" s="350"/>
      <c r="L52" s="350"/>
      <c r="M52" s="350"/>
      <c r="N52" s="350"/>
      <c r="O52" s="350"/>
      <c r="P52" s="350"/>
      <c r="Q52" s="350"/>
      <c r="R52" s="351"/>
    </row>
    <row r="53" spans="1:18" x14ac:dyDescent="0.2">
      <c r="A53" s="350"/>
      <c r="B53" s="350"/>
      <c r="C53" s="350"/>
      <c r="D53" s="350"/>
      <c r="E53" s="350"/>
      <c r="F53" s="350"/>
      <c r="G53" s="350"/>
      <c r="H53" s="350"/>
      <c r="I53" s="350"/>
      <c r="J53" s="350"/>
      <c r="K53" s="350"/>
      <c r="L53" s="350"/>
      <c r="M53" s="350"/>
      <c r="N53" s="350"/>
      <c r="O53" s="350"/>
      <c r="P53" s="350"/>
      <c r="Q53" s="350"/>
      <c r="R53" s="351"/>
    </row>
    <row r="54" spans="1:18" x14ac:dyDescent="0.2">
      <c r="A54" s="350"/>
      <c r="B54" s="350"/>
      <c r="C54" s="350"/>
      <c r="D54" s="350"/>
      <c r="E54" s="350"/>
      <c r="F54" s="350"/>
      <c r="G54" s="350"/>
      <c r="H54" s="350"/>
      <c r="I54" s="350"/>
      <c r="J54" s="350"/>
      <c r="K54" s="350"/>
      <c r="L54" s="350"/>
      <c r="M54" s="350"/>
      <c r="N54" s="350"/>
      <c r="O54" s="350"/>
      <c r="P54" s="350"/>
      <c r="Q54" s="350"/>
      <c r="R54" s="351"/>
    </row>
    <row r="55" spans="1:18" x14ac:dyDescent="0.2">
      <c r="A55" s="350"/>
      <c r="B55" s="350"/>
      <c r="C55" s="350"/>
      <c r="D55" s="350"/>
      <c r="E55" s="350"/>
      <c r="F55" s="350"/>
      <c r="G55" s="350"/>
      <c r="H55" s="350"/>
      <c r="I55" s="350"/>
      <c r="J55" s="350"/>
      <c r="K55" s="350"/>
      <c r="L55" s="350"/>
      <c r="M55" s="350"/>
      <c r="N55" s="350"/>
      <c r="O55" s="350"/>
      <c r="P55" s="350"/>
      <c r="Q55" s="350"/>
      <c r="R55" s="351"/>
    </row>
    <row r="56" spans="1:18" x14ac:dyDescent="0.2">
      <c r="A56" s="350"/>
      <c r="B56" s="350"/>
      <c r="C56" s="350"/>
      <c r="D56" s="350"/>
      <c r="E56" s="350"/>
      <c r="F56" s="350"/>
      <c r="G56" s="350"/>
      <c r="H56" s="350"/>
      <c r="I56" s="350"/>
      <c r="J56" s="350"/>
      <c r="K56" s="350"/>
      <c r="L56" s="350"/>
      <c r="M56" s="350"/>
      <c r="N56" s="350"/>
      <c r="O56" s="350"/>
      <c r="P56" s="350"/>
      <c r="Q56" s="350"/>
      <c r="R56" s="351"/>
    </row>
    <row r="57" spans="1:18" x14ac:dyDescent="0.2">
      <c r="A57" s="350"/>
      <c r="B57" s="350"/>
      <c r="C57" s="350"/>
      <c r="D57" s="350"/>
      <c r="E57" s="350"/>
      <c r="F57" s="350"/>
      <c r="G57" s="350"/>
      <c r="H57" s="350"/>
      <c r="I57" s="350"/>
      <c r="J57" s="350"/>
      <c r="K57" s="350"/>
      <c r="L57" s="350"/>
      <c r="M57" s="350"/>
      <c r="N57" s="350"/>
      <c r="O57" s="350"/>
      <c r="P57" s="350"/>
      <c r="Q57" s="350"/>
      <c r="R57" s="351"/>
    </row>
    <row r="58" spans="1:18" x14ac:dyDescent="0.2">
      <c r="A58" s="350"/>
      <c r="B58" s="350"/>
      <c r="C58" s="350"/>
      <c r="D58" s="350"/>
      <c r="E58" s="350"/>
      <c r="F58" s="350"/>
      <c r="G58" s="350"/>
      <c r="H58" s="350"/>
      <c r="I58" s="350"/>
      <c r="J58" s="350"/>
      <c r="K58" s="350"/>
      <c r="L58" s="350"/>
      <c r="M58" s="350"/>
      <c r="N58" s="350"/>
      <c r="O58" s="350"/>
      <c r="P58" s="350"/>
      <c r="Q58" s="350"/>
      <c r="R58" s="351"/>
    </row>
    <row r="59" spans="1:18" x14ac:dyDescent="0.2">
      <c r="A59" s="350"/>
      <c r="B59" s="350"/>
      <c r="C59" s="350"/>
      <c r="D59" s="350"/>
      <c r="E59" s="350"/>
      <c r="F59" s="350"/>
      <c r="G59" s="350"/>
      <c r="H59" s="350"/>
      <c r="I59" s="350"/>
      <c r="J59" s="350"/>
      <c r="K59" s="350"/>
      <c r="L59" s="350"/>
      <c r="M59" s="350"/>
      <c r="N59" s="350"/>
      <c r="O59" s="350"/>
      <c r="P59" s="350"/>
      <c r="Q59" s="350"/>
      <c r="R59" s="351"/>
    </row>
    <row r="60" spans="1:18" x14ac:dyDescent="0.2">
      <c r="A60" s="350"/>
      <c r="B60" s="350"/>
      <c r="C60" s="350"/>
      <c r="D60" s="350"/>
      <c r="E60" s="350"/>
      <c r="F60" s="350"/>
      <c r="G60" s="350"/>
      <c r="H60" s="350"/>
      <c r="I60" s="350"/>
      <c r="J60" s="350"/>
      <c r="K60" s="350"/>
      <c r="L60" s="350"/>
      <c r="M60" s="350"/>
      <c r="N60" s="350"/>
      <c r="O60" s="350"/>
      <c r="P60" s="350"/>
      <c r="Q60" s="350"/>
      <c r="R60" s="351"/>
    </row>
    <row r="61" spans="1:18" x14ac:dyDescent="0.2">
      <c r="A61" s="350"/>
      <c r="B61" s="350"/>
      <c r="C61" s="350"/>
      <c r="D61" s="350"/>
      <c r="E61" s="350"/>
      <c r="F61" s="350"/>
      <c r="G61" s="350"/>
      <c r="H61" s="350"/>
      <c r="I61" s="350"/>
      <c r="J61" s="350"/>
      <c r="K61" s="350"/>
      <c r="L61" s="350"/>
      <c r="M61" s="350"/>
      <c r="N61" s="350"/>
      <c r="O61" s="350"/>
      <c r="P61" s="350"/>
      <c r="Q61" s="350"/>
      <c r="R61" s="351"/>
    </row>
    <row r="62" spans="1:18" x14ac:dyDescent="0.2">
      <c r="A62" s="350"/>
      <c r="B62" s="350"/>
      <c r="C62" s="350"/>
      <c r="D62" s="350"/>
      <c r="E62" s="350"/>
      <c r="F62" s="350"/>
      <c r="G62" s="350"/>
      <c r="H62" s="350"/>
      <c r="I62" s="350"/>
      <c r="J62" s="350"/>
      <c r="K62" s="350"/>
      <c r="L62" s="350"/>
      <c r="M62" s="350"/>
      <c r="N62" s="350"/>
      <c r="O62" s="350"/>
      <c r="P62" s="350"/>
      <c r="Q62" s="350"/>
      <c r="R62" s="351"/>
    </row>
    <row r="63" spans="1:18" x14ac:dyDescent="0.2">
      <c r="A63" s="350"/>
      <c r="B63" s="350"/>
      <c r="C63" s="350"/>
      <c r="D63" s="350"/>
      <c r="E63" s="350"/>
      <c r="F63" s="350"/>
      <c r="G63" s="350"/>
      <c r="H63" s="350"/>
      <c r="I63" s="350"/>
      <c r="J63" s="350"/>
      <c r="K63" s="350"/>
      <c r="L63" s="350"/>
      <c r="M63" s="350"/>
      <c r="N63" s="350"/>
      <c r="O63" s="350"/>
      <c r="P63" s="350"/>
      <c r="Q63" s="350"/>
      <c r="R63" s="351"/>
    </row>
    <row r="64" spans="1:18" x14ac:dyDescent="0.2">
      <c r="A64" s="350"/>
      <c r="B64" s="350"/>
      <c r="C64" s="350"/>
      <c r="D64" s="350"/>
      <c r="E64" s="350"/>
      <c r="F64" s="350"/>
      <c r="G64" s="350"/>
      <c r="H64" s="350"/>
      <c r="I64" s="350"/>
      <c r="J64" s="350"/>
      <c r="K64" s="350"/>
      <c r="L64" s="350"/>
      <c r="M64" s="350"/>
      <c r="N64" s="350"/>
      <c r="O64" s="350"/>
      <c r="P64" s="350"/>
      <c r="Q64" s="350"/>
      <c r="R64" s="351"/>
    </row>
    <row r="65" spans="1:18" x14ac:dyDescent="0.2">
      <c r="A65" s="350"/>
      <c r="B65" s="350"/>
      <c r="C65" s="350"/>
      <c r="D65" s="350"/>
      <c r="E65" s="350"/>
      <c r="F65" s="350"/>
      <c r="G65" s="350"/>
      <c r="H65" s="350"/>
      <c r="I65" s="350"/>
      <c r="J65" s="350"/>
      <c r="K65" s="350"/>
      <c r="L65" s="350"/>
      <c r="M65" s="350"/>
      <c r="N65" s="350"/>
      <c r="O65" s="350"/>
      <c r="P65" s="350"/>
      <c r="Q65" s="350"/>
      <c r="R65" s="351"/>
    </row>
    <row r="66" spans="1:18" x14ac:dyDescent="0.2">
      <c r="A66" s="350"/>
      <c r="B66" s="350"/>
      <c r="C66" s="350"/>
      <c r="D66" s="350"/>
      <c r="E66" s="350"/>
      <c r="F66" s="350"/>
      <c r="G66" s="350"/>
      <c r="H66" s="350"/>
      <c r="I66" s="350"/>
      <c r="J66" s="350"/>
      <c r="K66" s="350"/>
      <c r="L66" s="350"/>
      <c r="M66" s="350"/>
      <c r="N66" s="350"/>
      <c r="O66" s="350"/>
      <c r="P66" s="350"/>
      <c r="Q66" s="350"/>
      <c r="R66" s="351"/>
    </row>
    <row r="67" spans="1:18" x14ac:dyDescent="0.2">
      <c r="A67" s="350"/>
      <c r="B67" s="350"/>
      <c r="C67" s="350"/>
      <c r="D67" s="350"/>
      <c r="E67" s="350"/>
      <c r="F67" s="350"/>
      <c r="G67" s="350"/>
      <c r="H67" s="350"/>
      <c r="I67" s="350"/>
      <c r="J67" s="350"/>
      <c r="K67" s="350"/>
      <c r="L67" s="350"/>
      <c r="M67" s="350"/>
      <c r="N67" s="350"/>
      <c r="O67" s="350"/>
      <c r="P67" s="350"/>
      <c r="Q67" s="350"/>
      <c r="R67" s="351"/>
    </row>
    <row r="68" spans="1:18" x14ac:dyDescent="0.2">
      <c r="A68" s="350"/>
      <c r="B68" s="350"/>
      <c r="C68" s="350"/>
      <c r="D68" s="350"/>
      <c r="E68" s="350"/>
      <c r="F68" s="350"/>
      <c r="G68" s="350"/>
      <c r="H68" s="350"/>
      <c r="I68" s="350"/>
      <c r="J68" s="350"/>
      <c r="K68" s="350"/>
      <c r="L68" s="350"/>
      <c r="M68" s="350"/>
      <c r="N68" s="350"/>
      <c r="O68" s="350"/>
      <c r="P68" s="350"/>
      <c r="Q68" s="350"/>
      <c r="R68" s="351"/>
    </row>
    <row r="69" spans="1:18" x14ac:dyDescent="0.2">
      <c r="A69" s="350"/>
      <c r="B69" s="350"/>
      <c r="C69" s="350"/>
      <c r="D69" s="350"/>
      <c r="E69" s="350"/>
      <c r="F69" s="350"/>
      <c r="G69" s="350"/>
      <c r="H69" s="350"/>
      <c r="I69" s="350"/>
      <c r="J69" s="350"/>
      <c r="K69" s="350"/>
      <c r="L69" s="350"/>
      <c r="M69" s="350"/>
      <c r="N69" s="350"/>
      <c r="O69" s="350"/>
      <c r="P69" s="350"/>
      <c r="Q69" s="350"/>
      <c r="R69" s="351"/>
    </row>
    <row r="70" spans="1:18" x14ac:dyDescent="0.2">
      <c r="A70" s="350"/>
      <c r="B70" s="350"/>
      <c r="C70" s="350"/>
      <c r="D70" s="350"/>
      <c r="E70" s="350"/>
      <c r="F70" s="350"/>
      <c r="G70" s="350"/>
      <c r="H70" s="350"/>
      <c r="I70" s="350"/>
      <c r="J70" s="350"/>
      <c r="K70" s="350"/>
      <c r="L70" s="350"/>
      <c r="M70" s="350"/>
      <c r="N70" s="350"/>
      <c r="O70" s="350"/>
      <c r="P70" s="350"/>
      <c r="Q70" s="350"/>
      <c r="R70" s="351"/>
    </row>
    <row r="71" spans="1:18" x14ac:dyDescent="0.2">
      <c r="A71" s="350"/>
      <c r="B71" s="350"/>
      <c r="C71" s="350"/>
      <c r="D71" s="350"/>
      <c r="E71" s="350"/>
      <c r="F71" s="350"/>
      <c r="G71" s="350"/>
      <c r="H71" s="350"/>
      <c r="I71" s="350"/>
      <c r="J71" s="350"/>
      <c r="K71" s="350"/>
      <c r="L71" s="350"/>
      <c r="M71" s="350"/>
      <c r="N71" s="350"/>
      <c r="O71" s="350"/>
      <c r="P71" s="350"/>
      <c r="Q71" s="350"/>
      <c r="R71" s="351"/>
    </row>
    <row r="72" spans="1:18" x14ac:dyDescent="0.2">
      <c r="A72" s="350"/>
      <c r="B72" s="350"/>
      <c r="C72" s="350"/>
      <c r="D72" s="350"/>
      <c r="E72" s="350"/>
      <c r="F72" s="350"/>
      <c r="G72" s="350"/>
      <c r="H72" s="350"/>
      <c r="I72" s="350"/>
      <c r="J72" s="350"/>
      <c r="K72" s="350"/>
      <c r="L72" s="350"/>
      <c r="M72" s="350"/>
      <c r="N72" s="350"/>
      <c r="O72" s="350"/>
      <c r="P72" s="350"/>
      <c r="Q72" s="350"/>
      <c r="R72" s="351"/>
    </row>
    <row r="73" spans="1:18" x14ac:dyDescent="0.2">
      <c r="A73" s="350"/>
      <c r="B73" s="350"/>
      <c r="C73" s="350"/>
      <c r="D73" s="350"/>
      <c r="E73" s="350"/>
      <c r="F73" s="350"/>
      <c r="G73" s="350"/>
      <c r="H73" s="350"/>
      <c r="I73" s="350"/>
      <c r="J73" s="350"/>
      <c r="K73" s="350"/>
      <c r="L73" s="350"/>
      <c r="M73" s="350"/>
      <c r="N73" s="350"/>
      <c r="O73" s="350"/>
      <c r="P73" s="350"/>
      <c r="Q73" s="350"/>
      <c r="R73" s="351"/>
    </row>
    <row r="74" spans="1:18" x14ac:dyDescent="0.2">
      <c r="A74" s="350"/>
      <c r="B74" s="350"/>
      <c r="C74" s="350"/>
      <c r="D74" s="350"/>
      <c r="E74" s="350"/>
      <c r="F74" s="350"/>
      <c r="G74" s="350"/>
      <c r="H74" s="350"/>
      <c r="I74" s="350"/>
      <c r="J74" s="350"/>
      <c r="K74" s="350"/>
      <c r="L74" s="350"/>
      <c r="M74" s="350"/>
      <c r="N74" s="350"/>
      <c r="O74" s="350"/>
      <c r="P74" s="350"/>
      <c r="Q74" s="350"/>
      <c r="R74" s="351"/>
    </row>
    <row r="75" spans="1:18" x14ac:dyDescent="0.2">
      <c r="A75" s="350"/>
      <c r="B75" s="350"/>
      <c r="C75" s="350"/>
      <c r="D75" s="350"/>
      <c r="E75" s="350"/>
      <c r="F75" s="350"/>
      <c r="G75" s="350"/>
      <c r="H75" s="350"/>
      <c r="I75" s="350"/>
      <c r="J75" s="350"/>
      <c r="K75" s="350"/>
      <c r="L75" s="350"/>
      <c r="M75" s="350"/>
      <c r="N75" s="350"/>
      <c r="O75" s="350"/>
      <c r="P75" s="350"/>
      <c r="Q75" s="350"/>
      <c r="R75" s="351"/>
    </row>
    <row r="76" spans="1:18" x14ac:dyDescent="0.2">
      <c r="A76" s="350"/>
      <c r="B76" s="350"/>
      <c r="C76" s="350"/>
      <c r="D76" s="350"/>
      <c r="E76" s="350"/>
      <c r="F76" s="350"/>
      <c r="G76" s="350"/>
      <c r="H76" s="350"/>
      <c r="I76" s="350"/>
      <c r="J76" s="350"/>
      <c r="K76" s="350"/>
      <c r="L76" s="350"/>
      <c r="M76" s="350"/>
      <c r="N76" s="350"/>
      <c r="O76" s="350"/>
      <c r="P76" s="350"/>
      <c r="Q76" s="350"/>
      <c r="R76" s="351"/>
    </row>
    <row r="77" spans="1:18" x14ac:dyDescent="0.2">
      <c r="A77" s="350"/>
      <c r="B77" s="350"/>
      <c r="C77" s="350"/>
      <c r="D77" s="350"/>
      <c r="E77" s="350"/>
      <c r="F77" s="350"/>
      <c r="G77" s="350"/>
      <c r="H77" s="350"/>
      <c r="I77" s="350"/>
      <c r="J77" s="350"/>
      <c r="K77" s="350"/>
      <c r="L77" s="350"/>
      <c r="M77" s="350"/>
      <c r="N77" s="350"/>
      <c r="O77" s="350"/>
      <c r="P77" s="350"/>
      <c r="Q77" s="350"/>
      <c r="R77" s="351"/>
    </row>
    <row r="78" spans="1:18" x14ac:dyDescent="0.2">
      <c r="A78" s="350"/>
      <c r="B78" s="350"/>
      <c r="C78" s="350"/>
      <c r="D78" s="350"/>
      <c r="E78" s="350"/>
      <c r="F78" s="350"/>
      <c r="G78" s="350"/>
      <c r="H78" s="350"/>
      <c r="I78" s="350"/>
      <c r="J78" s="350"/>
      <c r="K78" s="350"/>
      <c r="L78" s="350"/>
      <c r="M78" s="350"/>
      <c r="N78" s="350"/>
      <c r="O78" s="350"/>
      <c r="P78" s="350"/>
      <c r="Q78" s="350"/>
      <c r="R78" s="351"/>
    </row>
    <row r="79" spans="1:18" x14ac:dyDescent="0.2">
      <c r="A79" s="350"/>
      <c r="B79" s="350"/>
      <c r="C79" s="350"/>
      <c r="D79" s="350"/>
      <c r="E79" s="350"/>
      <c r="F79" s="350"/>
      <c r="G79" s="350"/>
      <c r="H79" s="350"/>
      <c r="I79" s="350"/>
      <c r="J79" s="350"/>
      <c r="K79" s="350"/>
      <c r="L79" s="350"/>
      <c r="M79" s="350"/>
      <c r="N79" s="350"/>
      <c r="O79" s="350"/>
      <c r="P79" s="350"/>
      <c r="Q79" s="350"/>
      <c r="R79" s="351"/>
    </row>
    <row r="80" spans="1:18" x14ac:dyDescent="0.2">
      <c r="A80" s="350"/>
      <c r="B80" s="350"/>
      <c r="C80" s="350"/>
      <c r="D80" s="350"/>
      <c r="E80" s="350"/>
      <c r="F80" s="350"/>
      <c r="G80" s="350"/>
      <c r="H80" s="350"/>
      <c r="I80" s="350"/>
      <c r="J80" s="350"/>
      <c r="K80" s="350"/>
      <c r="L80" s="350"/>
      <c r="M80" s="350"/>
      <c r="N80" s="350"/>
      <c r="O80" s="350"/>
      <c r="P80" s="350"/>
      <c r="Q80" s="350"/>
      <c r="R80" s="351"/>
    </row>
    <row r="81" spans="1:18" x14ac:dyDescent="0.2">
      <c r="A81" s="350"/>
      <c r="B81" s="350"/>
      <c r="C81" s="350"/>
      <c r="D81" s="350"/>
      <c r="E81" s="350"/>
      <c r="F81" s="350"/>
      <c r="G81" s="350"/>
      <c r="H81" s="350"/>
      <c r="I81" s="350"/>
      <c r="J81" s="350"/>
      <c r="K81" s="350"/>
      <c r="L81" s="350"/>
      <c r="M81" s="350"/>
      <c r="N81" s="350"/>
      <c r="O81" s="350"/>
      <c r="P81" s="350"/>
      <c r="Q81" s="350"/>
      <c r="R81" s="351"/>
    </row>
    <row r="82" spans="1:18" x14ac:dyDescent="0.2">
      <c r="A82" s="350"/>
      <c r="B82" s="350"/>
      <c r="C82" s="350"/>
      <c r="D82" s="350"/>
      <c r="E82" s="350"/>
      <c r="F82" s="350"/>
      <c r="G82" s="350"/>
      <c r="H82" s="350"/>
      <c r="I82" s="350"/>
      <c r="J82" s="350"/>
      <c r="K82" s="350"/>
      <c r="L82" s="350"/>
      <c r="M82" s="350"/>
      <c r="N82" s="350"/>
      <c r="O82" s="350"/>
      <c r="P82" s="350"/>
      <c r="Q82" s="350"/>
      <c r="R82" s="351"/>
    </row>
    <row r="83" spans="1:18" x14ac:dyDescent="0.2">
      <c r="A83" s="350"/>
      <c r="B83" s="350"/>
      <c r="C83" s="350"/>
      <c r="D83" s="350"/>
      <c r="E83" s="350"/>
      <c r="F83" s="350"/>
      <c r="G83" s="350"/>
      <c r="H83" s="350"/>
      <c r="I83" s="350"/>
      <c r="J83" s="350"/>
      <c r="K83" s="350"/>
      <c r="L83" s="350"/>
      <c r="M83" s="350"/>
      <c r="N83" s="350"/>
      <c r="O83" s="350"/>
      <c r="P83" s="350"/>
      <c r="Q83" s="350"/>
      <c r="R83" s="351"/>
    </row>
    <row r="84" spans="1:18" x14ac:dyDescent="0.2">
      <c r="A84" s="350"/>
      <c r="B84" s="350"/>
      <c r="C84" s="350"/>
      <c r="D84" s="350"/>
      <c r="E84" s="350"/>
      <c r="F84" s="350"/>
      <c r="G84" s="350"/>
      <c r="H84" s="350"/>
      <c r="I84" s="350"/>
      <c r="J84" s="350"/>
      <c r="K84" s="350"/>
      <c r="L84" s="350"/>
      <c r="M84" s="350"/>
      <c r="N84" s="350"/>
      <c r="O84" s="350"/>
      <c r="P84" s="350"/>
      <c r="Q84" s="350"/>
      <c r="R84" s="351"/>
    </row>
    <row r="85" spans="1:18" x14ac:dyDescent="0.2">
      <c r="A85" s="350"/>
      <c r="B85" s="350"/>
      <c r="C85" s="350"/>
      <c r="D85" s="350"/>
      <c r="E85" s="350"/>
      <c r="F85" s="350"/>
      <c r="G85" s="350"/>
      <c r="H85" s="350"/>
      <c r="I85" s="350"/>
      <c r="J85" s="350"/>
      <c r="K85" s="350"/>
      <c r="L85" s="350"/>
      <c r="M85" s="350"/>
      <c r="N85" s="350"/>
      <c r="O85" s="350"/>
      <c r="P85" s="350"/>
      <c r="Q85" s="350"/>
      <c r="R85" s="351"/>
    </row>
    <row r="86" spans="1:18" x14ac:dyDescent="0.2">
      <c r="A86" s="350"/>
      <c r="B86" s="350"/>
      <c r="C86" s="350"/>
      <c r="D86" s="350"/>
      <c r="E86" s="350"/>
      <c r="F86" s="350"/>
      <c r="G86" s="350"/>
      <c r="H86" s="350"/>
      <c r="I86" s="350"/>
      <c r="J86" s="350"/>
      <c r="K86" s="350"/>
      <c r="L86" s="350"/>
      <c r="M86" s="350"/>
      <c r="N86" s="350"/>
      <c r="O86" s="350"/>
      <c r="P86" s="350"/>
      <c r="Q86" s="350"/>
      <c r="R86" s="351"/>
    </row>
    <row r="87" spans="1:18" x14ac:dyDescent="0.2">
      <c r="A87" s="350"/>
      <c r="B87" s="350"/>
      <c r="C87" s="350"/>
      <c r="D87" s="350"/>
      <c r="E87" s="350"/>
      <c r="F87" s="350"/>
      <c r="G87" s="350"/>
      <c r="H87" s="350"/>
      <c r="I87" s="350"/>
      <c r="J87" s="350"/>
      <c r="K87" s="350"/>
      <c r="L87" s="350"/>
      <c r="M87" s="350"/>
      <c r="N87" s="350"/>
      <c r="O87" s="350"/>
      <c r="P87" s="350"/>
      <c r="Q87" s="350"/>
      <c r="R87" s="351"/>
    </row>
    <row r="88" spans="1:18" x14ac:dyDescent="0.2">
      <c r="A88" s="350"/>
      <c r="B88" s="350"/>
      <c r="C88" s="350"/>
      <c r="D88" s="350"/>
      <c r="E88" s="350"/>
      <c r="F88" s="350"/>
      <c r="G88" s="350"/>
      <c r="H88" s="350"/>
      <c r="I88" s="350"/>
      <c r="J88" s="350"/>
      <c r="K88" s="350"/>
      <c r="L88" s="350"/>
      <c r="M88" s="350"/>
      <c r="N88" s="350"/>
      <c r="O88" s="350"/>
      <c r="P88" s="350"/>
      <c r="Q88" s="350"/>
      <c r="R88" s="351"/>
    </row>
    <row r="89" spans="1:18" x14ac:dyDescent="0.2">
      <c r="A89" s="350"/>
      <c r="B89" s="350"/>
      <c r="C89" s="350"/>
      <c r="D89" s="350"/>
      <c r="E89" s="350"/>
      <c r="F89" s="350"/>
      <c r="G89" s="350"/>
      <c r="H89" s="350"/>
      <c r="I89" s="350"/>
      <c r="J89" s="350"/>
      <c r="K89" s="350"/>
      <c r="L89" s="350"/>
      <c r="M89" s="350"/>
      <c r="N89" s="350"/>
      <c r="O89" s="350"/>
      <c r="P89" s="350"/>
      <c r="Q89" s="350"/>
      <c r="R89" s="351"/>
    </row>
    <row r="90" spans="1:18" x14ac:dyDescent="0.2">
      <c r="A90" s="350"/>
      <c r="B90" s="350"/>
      <c r="C90" s="350"/>
      <c r="D90" s="350"/>
      <c r="E90" s="350"/>
      <c r="F90" s="350"/>
      <c r="G90" s="350"/>
      <c r="H90" s="350"/>
      <c r="I90" s="350"/>
      <c r="J90" s="350"/>
      <c r="K90" s="350"/>
      <c r="L90" s="350"/>
      <c r="M90" s="350"/>
      <c r="N90" s="350"/>
      <c r="O90" s="350"/>
      <c r="P90" s="350"/>
      <c r="Q90" s="350"/>
      <c r="R90" s="351"/>
    </row>
    <row r="91" spans="1:18" x14ac:dyDescent="0.2">
      <c r="A91" s="350"/>
      <c r="B91" s="350"/>
      <c r="C91" s="350"/>
      <c r="D91" s="350"/>
      <c r="E91" s="350"/>
      <c r="F91" s="350"/>
      <c r="G91" s="350"/>
      <c r="H91" s="350"/>
      <c r="I91" s="350"/>
      <c r="J91" s="350"/>
      <c r="K91" s="350"/>
      <c r="L91" s="350"/>
      <c r="M91" s="350"/>
      <c r="N91" s="350"/>
      <c r="O91" s="350"/>
      <c r="P91" s="350"/>
      <c r="Q91" s="350"/>
      <c r="R91" s="351"/>
    </row>
    <row r="92" spans="1:18" x14ac:dyDescent="0.2">
      <c r="A92" s="350"/>
      <c r="B92" s="350"/>
      <c r="C92" s="350"/>
      <c r="D92" s="350"/>
      <c r="E92" s="350"/>
      <c r="F92" s="350"/>
      <c r="G92" s="350"/>
      <c r="H92" s="350"/>
      <c r="I92" s="350"/>
      <c r="J92" s="350"/>
      <c r="K92" s="350"/>
      <c r="L92" s="350"/>
      <c r="M92" s="350"/>
      <c r="N92" s="350"/>
      <c r="O92" s="350"/>
      <c r="P92" s="350"/>
      <c r="Q92" s="350"/>
      <c r="R92" s="351"/>
    </row>
    <row r="93" spans="1:18" x14ac:dyDescent="0.2">
      <c r="A93" s="350"/>
      <c r="B93" s="350"/>
      <c r="C93" s="350"/>
      <c r="D93" s="350"/>
      <c r="E93" s="350"/>
      <c r="F93" s="350"/>
      <c r="G93" s="350"/>
      <c r="H93" s="350"/>
      <c r="I93" s="350"/>
      <c r="J93" s="350"/>
      <c r="K93" s="350"/>
      <c r="L93" s="350"/>
      <c r="M93" s="350"/>
      <c r="N93" s="350"/>
      <c r="O93" s="350"/>
      <c r="P93" s="350"/>
      <c r="Q93" s="350"/>
      <c r="R93" s="351"/>
    </row>
    <row r="94" spans="1:18" x14ac:dyDescent="0.2">
      <c r="A94" s="350"/>
      <c r="B94" s="350"/>
      <c r="C94" s="350"/>
      <c r="D94" s="350"/>
      <c r="E94" s="350"/>
      <c r="F94" s="350"/>
      <c r="G94" s="350"/>
      <c r="H94" s="350"/>
      <c r="I94" s="350"/>
      <c r="J94" s="350"/>
      <c r="K94" s="350"/>
      <c r="L94" s="350"/>
      <c r="M94" s="350"/>
      <c r="N94" s="350"/>
      <c r="O94" s="350"/>
      <c r="P94" s="350"/>
      <c r="Q94" s="350"/>
      <c r="R94" s="351"/>
    </row>
    <row r="95" spans="1:18" x14ac:dyDescent="0.2">
      <c r="A95" s="350"/>
      <c r="B95" s="350"/>
      <c r="C95" s="350"/>
      <c r="D95" s="350"/>
      <c r="E95" s="350"/>
      <c r="F95" s="350"/>
      <c r="G95" s="350"/>
      <c r="H95" s="350"/>
      <c r="I95" s="350"/>
      <c r="J95" s="350"/>
      <c r="K95" s="350"/>
      <c r="L95" s="350"/>
      <c r="M95" s="350"/>
      <c r="N95" s="350"/>
      <c r="O95" s="350"/>
      <c r="P95" s="350"/>
      <c r="Q95" s="350"/>
      <c r="R95" s="351"/>
    </row>
    <row r="96" spans="1:18" x14ac:dyDescent="0.2">
      <c r="A96" s="350"/>
      <c r="B96" s="350"/>
      <c r="C96" s="350"/>
      <c r="D96" s="350"/>
      <c r="E96" s="350"/>
      <c r="F96" s="350"/>
      <c r="G96" s="350"/>
      <c r="H96" s="350"/>
      <c r="I96" s="350"/>
      <c r="J96" s="350"/>
      <c r="K96" s="350"/>
      <c r="L96" s="350"/>
      <c r="M96" s="350"/>
      <c r="N96" s="350"/>
      <c r="O96" s="350"/>
      <c r="P96" s="350"/>
      <c r="Q96" s="350"/>
      <c r="R96" s="351"/>
    </row>
  </sheetData>
  <mergeCells count="5">
    <mergeCell ref="A15:R15"/>
    <mergeCell ref="A26:R26"/>
    <mergeCell ref="A1:R1"/>
    <mergeCell ref="A2:R2"/>
    <mergeCell ref="A4:R4"/>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Narrow,Regular"&amp;12- 31 -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303"/>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3584</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8.95" customHeight="1" x14ac:dyDescent="0.25">
      <c r="A6" s="339" t="s">
        <v>590</v>
      </c>
      <c r="B6" s="341" t="s">
        <v>1654</v>
      </c>
      <c r="C6" s="329">
        <v>0</v>
      </c>
      <c r="D6" s="329">
        <v>0</v>
      </c>
      <c r="E6" s="329">
        <v>0</v>
      </c>
      <c r="F6" s="329">
        <v>0</v>
      </c>
      <c r="G6" s="329">
        <v>0</v>
      </c>
      <c r="H6" s="329">
        <v>0</v>
      </c>
      <c r="I6" s="329">
        <v>0</v>
      </c>
      <c r="J6" s="329">
        <v>0</v>
      </c>
      <c r="K6" s="329">
        <v>0</v>
      </c>
      <c r="L6" s="329">
        <v>141</v>
      </c>
      <c r="M6" s="329">
        <v>131</v>
      </c>
      <c r="N6" s="329">
        <v>110</v>
      </c>
      <c r="O6" s="329">
        <v>0</v>
      </c>
      <c r="P6" s="329">
        <v>0</v>
      </c>
      <c r="Q6" s="329">
        <v>0</v>
      </c>
      <c r="R6" s="330">
        <v>382</v>
      </c>
    </row>
    <row r="7" spans="1:20" ht="18.95" customHeight="1" x14ac:dyDescent="0.25">
      <c r="A7" s="339" t="s">
        <v>591</v>
      </c>
      <c r="B7" s="341" t="s">
        <v>1654</v>
      </c>
      <c r="C7" s="329">
        <v>0</v>
      </c>
      <c r="D7" s="329">
        <v>0</v>
      </c>
      <c r="E7" s="329">
        <v>0</v>
      </c>
      <c r="F7" s="329">
        <v>0</v>
      </c>
      <c r="G7" s="329">
        <v>0</v>
      </c>
      <c r="H7" s="329">
        <v>0</v>
      </c>
      <c r="I7" s="329">
        <v>0</v>
      </c>
      <c r="J7" s="329">
        <v>0</v>
      </c>
      <c r="K7" s="329">
        <v>0</v>
      </c>
      <c r="L7" s="329">
        <v>0</v>
      </c>
      <c r="M7" s="329">
        <v>0</v>
      </c>
      <c r="N7" s="329">
        <v>0</v>
      </c>
      <c r="O7" s="329">
        <v>16</v>
      </c>
      <c r="P7" s="329">
        <v>31</v>
      </c>
      <c r="Q7" s="329">
        <v>81</v>
      </c>
      <c r="R7" s="330">
        <v>128</v>
      </c>
    </row>
    <row r="8" spans="1:20" ht="18.95" customHeight="1" x14ac:dyDescent="0.25">
      <c r="A8" s="339" t="s">
        <v>592</v>
      </c>
      <c r="B8" s="341" t="s">
        <v>1654</v>
      </c>
      <c r="C8" s="329">
        <v>0</v>
      </c>
      <c r="D8" s="329">
        <v>19</v>
      </c>
      <c r="E8" s="329">
        <v>39</v>
      </c>
      <c r="F8" s="329">
        <v>46</v>
      </c>
      <c r="G8" s="329">
        <v>41</v>
      </c>
      <c r="H8" s="329">
        <v>45</v>
      </c>
      <c r="I8" s="329">
        <v>50</v>
      </c>
      <c r="J8" s="329">
        <v>39</v>
      </c>
      <c r="K8" s="329">
        <v>47</v>
      </c>
      <c r="L8" s="329">
        <v>0</v>
      </c>
      <c r="M8" s="329">
        <v>0</v>
      </c>
      <c r="N8" s="329">
        <v>0</v>
      </c>
      <c r="O8" s="329">
        <v>0</v>
      </c>
      <c r="P8" s="329">
        <v>0</v>
      </c>
      <c r="Q8" s="329">
        <v>0</v>
      </c>
      <c r="R8" s="330">
        <v>326</v>
      </c>
    </row>
    <row r="9" spans="1:20" ht="18.95" customHeight="1" x14ac:dyDescent="0.25">
      <c r="A9" s="339" t="s">
        <v>593</v>
      </c>
      <c r="B9" s="341" t="s">
        <v>1654</v>
      </c>
      <c r="C9" s="329">
        <v>0</v>
      </c>
      <c r="D9" s="329">
        <v>17</v>
      </c>
      <c r="E9" s="329">
        <v>31</v>
      </c>
      <c r="F9" s="329">
        <v>23</v>
      </c>
      <c r="G9" s="329">
        <v>35</v>
      </c>
      <c r="H9" s="329">
        <v>23</v>
      </c>
      <c r="I9" s="329">
        <v>19</v>
      </c>
      <c r="J9" s="329">
        <v>26</v>
      </c>
      <c r="K9" s="329">
        <v>18</v>
      </c>
      <c r="L9" s="329">
        <v>0</v>
      </c>
      <c r="M9" s="329">
        <v>0</v>
      </c>
      <c r="N9" s="329">
        <v>0</v>
      </c>
      <c r="O9" s="329">
        <v>0</v>
      </c>
      <c r="P9" s="329">
        <v>0</v>
      </c>
      <c r="Q9" s="329">
        <v>0</v>
      </c>
      <c r="R9" s="330">
        <v>192</v>
      </c>
    </row>
    <row r="10" spans="1:20" ht="18.95" customHeight="1" x14ac:dyDescent="0.25">
      <c r="A10" s="339" t="s">
        <v>594</v>
      </c>
      <c r="B10" s="341" t="s">
        <v>1654</v>
      </c>
      <c r="C10" s="329">
        <v>0</v>
      </c>
      <c r="D10" s="329">
        <v>36</v>
      </c>
      <c r="E10" s="329">
        <v>43</v>
      </c>
      <c r="F10" s="329">
        <v>60</v>
      </c>
      <c r="G10" s="329">
        <v>43</v>
      </c>
      <c r="H10" s="329">
        <v>39</v>
      </c>
      <c r="I10" s="329">
        <v>67</v>
      </c>
      <c r="J10" s="329">
        <v>52</v>
      </c>
      <c r="K10" s="329">
        <v>55</v>
      </c>
      <c r="L10" s="329">
        <v>77</v>
      </c>
      <c r="M10" s="329">
        <v>88</v>
      </c>
      <c r="N10" s="329">
        <v>55</v>
      </c>
      <c r="O10" s="329">
        <v>0</v>
      </c>
      <c r="P10" s="329">
        <v>0</v>
      </c>
      <c r="Q10" s="329">
        <v>0</v>
      </c>
      <c r="R10" s="330">
        <v>615</v>
      </c>
    </row>
    <row r="11" spans="1:20" ht="18.95" customHeight="1" x14ac:dyDescent="0.25">
      <c r="A11" s="339" t="s">
        <v>595</v>
      </c>
      <c r="B11" s="341" t="s">
        <v>1654</v>
      </c>
      <c r="C11" s="329">
        <v>0</v>
      </c>
      <c r="D11" s="329">
        <v>25</v>
      </c>
      <c r="E11" s="329">
        <v>24</v>
      </c>
      <c r="F11" s="329">
        <v>32</v>
      </c>
      <c r="G11" s="329">
        <v>33</v>
      </c>
      <c r="H11" s="329">
        <v>29</v>
      </c>
      <c r="I11" s="329">
        <v>25</v>
      </c>
      <c r="J11" s="329">
        <v>29</v>
      </c>
      <c r="K11" s="329">
        <v>22</v>
      </c>
      <c r="L11" s="329">
        <v>0</v>
      </c>
      <c r="M11" s="329">
        <v>0</v>
      </c>
      <c r="N11" s="329">
        <v>0</v>
      </c>
      <c r="O11" s="329">
        <v>0</v>
      </c>
      <c r="P11" s="329">
        <v>0</v>
      </c>
      <c r="Q11" s="329">
        <v>0</v>
      </c>
      <c r="R11" s="330">
        <v>219</v>
      </c>
    </row>
    <row r="12" spans="1:20" ht="18.95" customHeight="1" x14ac:dyDescent="0.25">
      <c r="A12" s="339" t="s">
        <v>3282</v>
      </c>
      <c r="B12" s="341" t="s">
        <v>1654</v>
      </c>
      <c r="C12" s="329">
        <v>0</v>
      </c>
      <c r="D12" s="329">
        <v>0</v>
      </c>
      <c r="E12" s="329">
        <v>0</v>
      </c>
      <c r="F12" s="329">
        <v>0</v>
      </c>
      <c r="G12" s="329">
        <v>0</v>
      </c>
      <c r="H12" s="329">
        <v>0</v>
      </c>
      <c r="I12" s="329">
        <v>0</v>
      </c>
      <c r="J12" s="329">
        <v>0</v>
      </c>
      <c r="K12" s="329">
        <v>0</v>
      </c>
      <c r="L12" s="329">
        <v>0</v>
      </c>
      <c r="M12" s="329">
        <v>0</v>
      </c>
      <c r="N12" s="329">
        <v>44</v>
      </c>
      <c r="O12" s="329">
        <v>45</v>
      </c>
      <c r="P12" s="329">
        <v>41</v>
      </c>
      <c r="Q12" s="329">
        <v>65</v>
      </c>
      <c r="R12" s="330">
        <v>195</v>
      </c>
    </row>
    <row r="13" spans="1:20" ht="18.95" customHeight="1" x14ac:dyDescent="0.25">
      <c r="A13" s="339" t="s">
        <v>3390</v>
      </c>
      <c r="B13" s="341" t="s">
        <v>1654</v>
      </c>
      <c r="C13" s="329">
        <v>34</v>
      </c>
      <c r="D13" s="329">
        <v>0</v>
      </c>
      <c r="E13" s="329">
        <v>0</v>
      </c>
      <c r="F13" s="329">
        <v>0</v>
      </c>
      <c r="G13" s="329">
        <v>0</v>
      </c>
      <c r="H13" s="329">
        <v>0</v>
      </c>
      <c r="I13" s="329">
        <v>0</v>
      </c>
      <c r="J13" s="329">
        <v>0</v>
      </c>
      <c r="K13" s="329">
        <v>0</v>
      </c>
      <c r="L13" s="329">
        <v>91</v>
      </c>
      <c r="M13" s="329">
        <v>102</v>
      </c>
      <c r="N13" s="329">
        <v>87</v>
      </c>
      <c r="O13" s="329">
        <v>63</v>
      </c>
      <c r="P13" s="329">
        <v>75</v>
      </c>
      <c r="Q13" s="329">
        <v>103</v>
      </c>
      <c r="R13" s="330">
        <v>555</v>
      </c>
    </row>
    <row r="14" spans="1:20" ht="18.95" customHeight="1" x14ac:dyDescent="0.25">
      <c r="A14" s="339" t="s">
        <v>598</v>
      </c>
      <c r="B14" s="341" t="s">
        <v>1654</v>
      </c>
      <c r="C14" s="329">
        <v>0</v>
      </c>
      <c r="D14" s="329">
        <v>11</v>
      </c>
      <c r="E14" s="329">
        <v>20</v>
      </c>
      <c r="F14" s="329">
        <v>14</v>
      </c>
      <c r="G14" s="329">
        <v>14</v>
      </c>
      <c r="H14" s="329">
        <v>20</v>
      </c>
      <c r="I14" s="329">
        <v>26</v>
      </c>
      <c r="J14" s="329">
        <v>19</v>
      </c>
      <c r="K14" s="329">
        <v>23</v>
      </c>
      <c r="L14" s="329">
        <v>0</v>
      </c>
      <c r="M14" s="329">
        <v>0</v>
      </c>
      <c r="N14" s="329">
        <v>0</v>
      </c>
      <c r="O14" s="329">
        <v>0</v>
      </c>
      <c r="P14" s="329">
        <v>0</v>
      </c>
      <c r="Q14" s="329">
        <v>0</v>
      </c>
      <c r="R14" s="330">
        <v>147</v>
      </c>
    </row>
    <row r="15" spans="1:20" ht="18.95" customHeight="1" x14ac:dyDescent="0.25">
      <c r="A15" s="339" t="s">
        <v>599</v>
      </c>
      <c r="B15" s="341" t="s">
        <v>1654</v>
      </c>
      <c r="C15" s="329">
        <v>0</v>
      </c>
      <c r="D15" s="329">
        <v>0</v>
      </c>
      <c r="E15" s="329">
        <v>0</v>
      </c>
      <c r="F15" s="329">
        <v>0</v>
      </c>
      <c r="G15" s="329">
        <v>0</v>
      </c>
      <c r="H15" s="329">
        <v>0</v>
      </c>
      <c r="I15" s="329">
        <v>0</v>
      </c>
      <c r="J15" s="329">
        <v>0</v>
      </c>
      <c r="K15" s="329">
        <v>0</v>
      </c>
      <c r="L15" s="329">
        <v>53</v>
      </c>
      <c r="M15" s="329">
        <v>44</v>
      </c>
      <c r="N15" s="329">
        <v>34</v>
      </c>
      <c r="O15" s="329">
        <v>16</v>
      </c>
      <c r="P15" s="329">
        <v>16</v>
      </c>
      <c r="Q15" s="329">
        <v>23</v>
      </c>
      <c r="R15" s="330">
        <v>186</v>
      </c>
    </row>
    <row r="16" spans="1:20" ht="18.95" customHeight="1" x14ac:dyDescent="0.25">
      <c r="A16" s="339" t="s">
        <v>3274</v>
      </c>
      <c r="B16" s="341" t="s">
        <v>1654</v>
      </c>
      <c r="C16" s="329">
        <v>19</v>
      </c>
      <c r="D16" s="329">
        <v>0</v>
      </c>
      <c r="E16" s="329">
        <v>0</v>
      </c>
      <c r="F16" s="329">
        <v>0</v>
      </c>
      <c r="G16" s="329">
        <v>0</v>
      </c>
      <c r="H16" s="329">
        <v>0</v>
      </c>
      <c r="I16" s="329">
        <v>0</v>
      </c>
      <c r="J16" s="329">
        <v>0</v>
      </c>
      <c r="K16" s="329">
        <v>0</v>
      </c>
      <c r="L16" s="329">
        <v>0</v>
      </c>
      <c r="M16" s="329">
        <v>0</v>
      </c>
      <c r="N16" s="329">
        <v>31</v>
      </c>
      <c r="O16" s="329">
        <v>315</v>
      </c>
      <c r="P16" s="329">
        <v>236</v>
      </c>
      <c r="Q16" s="329">
        <v>409</v>
      </c>
      <c r="R16" s="330">
        <v>1010</v>
      </c>
    </row>
    <row r="17" spans="1:18" ht="18.95" customHeight="1" x14ac:dyDescent="0.25">
      <c r="A17" s="339" t="s">
        <v>601</v>
      </c>
      <c r="B17" s="341" t="s">
        <v>1654</v>
      </c>
      <c r="C17" s="329">
        <v>0</v>
      </c>
      <c r="D17" s="329">
        <v>24</v>
      </c>
      <c r="E17" s="329">
        <v>37</v>
      </c>
      <c r="F17" s="329">
        <v>30</v>
      </c>
      <c r="G17" s="329">
        <v>26</v>
      </c>
      <c r="H17" s="329">
        <v>44</v>
      </c>
      <c r="I17" s="329">
        <v>30</v>
      </c>
      <c r="J17" s="329">
        <v>20</v>
      </c>
      <c r="K17" s="329">
        <v>26</v>
      </c>
      <c r="L17" s="329">
        <v>28</v>
      </c>
      <c r="M17" s="329">
        <v>22</v>
      </c>
      <c r="N17" s="329">
        <v>0</v>
      </c>
      <c r="O17" s="329">
        <v>0</v>
      </c>
      <c r="P17" s="329">
        <v>0</v>
      </c>
      <c r="Q17" s="329">
        <v>0</v>
      </c>
      <c r="R17" s="330">
        <v>287</v>
      </c>
    </row>
    <row r="18" spans="1:18" ht="18.95" customHeight="1" x14ac:dyDescent="0.25">
      <c r="A18" s="339" t="s">
        <v>602</v>
      </c>
      <c r="B18" s="341" t="s">
        <v>1654</v>
      </c>
      <c r="C18" s="329">
        <v>0</v>
      </c>
      <c r="D18" s="329">
        <v>26</v>
      </c>
      <c r="E18" s="329">
        <v>38</v>
      </c>
      <c r="F18" s="329">
        <v>26</v>
      </c>
      <c r="G18" s="329">
        <v>27</v>
      </c>
      <c r="H18" s="329">
        <v>30</v>
      </c>
      <c r="I18" s="329">
        <v>33</v>
      </c>
      <c r="J18" s="329">
        <v>31</v>
      </c>
      <c r="K18" s="329">
        <v>37</v>
      </c>
      <c r="L18" s="329">
        <v>0</v>
      </c>
      <c r="M18" s="329">
        <v>0</v>
      </c>
      <c r="N18" s="329">
        <v>0</v>
      </c>
      <c r="O18" s="329">
        <v>0</v>
      </c>
      <c r="P18" s="329">
        <v>0</v>
      </c>
      <c r="Q18" s="329">
        <v>0</v>
      </c>
      <c r="R18" s="330">
        <v>248</v>
      </c>
    </row>
    <row r="19" spans="1:18" ht="18.95" customHeight="1" x14ac:dyDescent="0.25">
      <c r="A19" s="339" t="s">
        <v>603</v>
      </c>
      <c r="B19" s="341" t="s">
        <v>1654</v>
      </c>
      <c r="C19" s="329">
        <v>0</v>
      </c>
      <c r="D19" s="329">
        <v>18</v>
      </c>
      <c r="E19" s="329">
        <v>60</v>
      </c>
      <c r="F19" s="329">
        <v>47</v>
      </c>
      <c r="G19" s="329">
        <v>47</v>
      </c>
      <c r="H19" s="329">
        <v>38</v>
      </c>
      <c r="I19" s="329">
        <v>36</v>
      </c>
      <c r="J19" s="329">
        <v>24</v>
      </c>
      <c r="K19" s="329">
        <v>29</v>
      </c>
      <c r="L19" s="329">
        <v>24</v>
      </c>
      <c r="M19" s="329">
        <v>14</v>
      </c>
      <c r="N19" s="329">
        <v>0</v>
      </c>
      <c r="O19" s="329">
        <v>0</v>
      </c>
      <c r="P19" s="329">
        <v>0</v>
      </c>
      <c r="Q19" s="329">
        <v>0</v>
      </c>
      <c r="R19" s="330">
        <v>337</v>
      </c>
    </row>
    <row r="20" spans="1:18" ht="18.95" customHeight="1" x14ac:dyDescent="0.25">
      <c r="A20" s="339" t="s">
        <v>2873</v>
      </c>
      <c r="B20" s="341" t="s">
        <v>1654</v>
      </c>
      <c r="C20" s="329">
        <v>0</v>
      </c>
      <c r="D20" s="329">
        <v>37</v>
      </c>
      <c r="E20" s="329">
        <v>33</v>
      </c>
      <c r="F20" s="329">
        <v>43</v>
      </c>
      <c r="G20" s="329">
        <v>39</v>
      </c>
      <c r="H20" s="329">
        <v>25</v>
      </c>
      <c r="I20" s="329">
        <v>32</v>
      </c>
      <c r="J20" s="329">
        <v>28</v>
      </c>
      <c r="K20" s="329">
        <v>37</v>
      </c>
      <c r="L20" s="329">
        <v>0</v>
      </c>
      <c r="M20" s="329">
        <v>0</v>
      </c>
      <c r="N20" s="329">
        <v>0</v>
      </c>
      <c r="O20" s="329">
        <v>0</v>
      </c>
      <c r="P20" s="329">
        <v>0</v>
      </c>
      <c r="Q20" s="329">
        <v>0</v>
      </c>
      <c r="R20" s="330">
        <v>274</v>
      </c>
    </row>
    <row r="21" spans="1:18" ht="18.95" customHeight="1" x14ac:dyDescent="0.25">
      <c r="A21" s="339" t="s">
        <v>2874</v>
      </c>
      <c r="B21" s="341" t="s">
        <v>1654</v>
      </c>
      <c r="C21" s="329">
        <v>0</v>
      </c>
      <c r="D21" s="329">
        <v>69</v>
      </c>
      <c r="E21" s="329">
        <v>78</v>
      </c>
      <c r="F21" s="329">
        <v>74</v>
      </c>
      <c r="G21" s="329">
        <v>66</v>
      </c>
      <c r="H21" s="329">
        <v>68</v>
      </c>
      <c r="I21" s="329">
        <v>61</v>
      </c>
      <c r="J21" s="329">
        <v>59</v>
      </c>
      <c r="K21" s="329">
        <v>48</v>
      </c>
      <c r="L21" s="329">
        <v>43</v>
      </c>
      <c r="M21" s="329">
        <v>40</v>
      </c>
      <c r="N21" s="329">
        <v>0</v>
      </c>
      <c r="O21" s="329">
        <v>0</v>
      </c>
      <c r="P21" s="329">
        <v>0</v>
      </c>
      <c r="Q21" s="329">
        <v>0</v>
      </c>
      <c r="R21" s="330">
        <v>606</v>
      </c>
    </row>
    <row r="22" spans="1:18" ht="18.95" customHeight="1" x14ac:dyDescent="0.25">
      <c r="A22" s="339" t="s">
        <v>2408</v>
      </c>
      <c r="B22" s="341" t="s">
        <v>1654</v>
      </c>
      <c r="C22" s="329">
        <v>0</v>
      </c>
      <c r="D22" s="329">
        <v>54</v>
      </c>
      <c r="E22" s="329">
        <v>53</v>
      </c>
      <c r="F22" s="329">
        <v>51</v>
      </c>
      <c r="G22" s="329">
        <v>63</v>
      </c>
      <c r="H22" s="329">
        <v>64</v>
      </c>
      <c r="I22" s="329">
        <v>41</v>
      </c>
      <c r="J22" s="329">
        <v>58</v>
      </c>
      <c r="K22" s="329">
        <v>45</v>
      </c>
      <c r="L22" s="329">
        <v>42</v>
      </c>
      <c r="M22" s="329">
        <v>26</v>
      </c>
      <c r="N22" s="329">
        <v>0</v>
      </c>
      <c r="O22" s="329">
        <v>0</v>
      </c>
      <c r="P22" s="329">
        <v>0</v>
      </c>
      <c r="Q22" s="329">
        <v>0</v>
      </c>
      <c r="R22" s="330">
        <v>497</v>
      </c>
    </row>
    <row r="23" spans="1:18" ht="18.95" customHeight="1" x14ac:dyDescent="0.25">
      <c r="A23" s="339" t="s">
        <v>2875</v>
      </c>
      <c r="B23" s="341" t="s">
        <v>1654</v>
      </c>
      <c r="C23" s="329">
        <v>0</v>
      </c>
      <c r="D23" s="329">
        <v>0</v>
      </c>
      <c r="E23" s="329">
        <v>0</v>
      </c>
      <c r="F23" s="329">
        <v>0</v>
      </c>
      <c r="G23" s="329">
        <v>0</v>
      </c>
      <c r="H23" s="329">
        <v>0</v>
      </c>
      <c r="I23" s="329">
        <v>0</v>
      </c>
      <c r="J23" s="329">
        <v>0</v>
      </c>
      <c r="K23" s="329">
        <v>0</v>
      </c>
      <c r="L23" s="329">
        <v>0</v>
      </c>
      <c r="M23" s="329">
        <v>0</v>
      </c>
      <c r="N23" s="329">
        <v>300</v>
      </c>
      <c r="O23" s="329">
        <v>311</v>
      </c>
      <c r="P23" s="329">
        <v>355</v>
      </c>
      <c r="Q23" s="329">
        <v>339</v>
      </c>
      <c r="R23" s="330">
        <v>1305</v>
      </c>
    </row>
    <row r="24" spans="1:18" ht="18.95" customHeight="1" x14ac:dyDescent="0.25">
      <c r="A24" s="339" t="s">
        <v>3272</v>
      </c>
      <c r="B24" s="341" t="s">
        <v>1654</v>
      </c>
      <c r="C24" s="329">
        <v>0</v>
      </c>
      <c r="D24" s="329">
        <v>26</v>
      </c>
      <c r="E24" s="329">
        <v>21</v>
      </c>
      <c r="F24" s="329">
        <v>29</v>
      </c>
      <c r="G24" s="329">
        <v>26</v>
      </c>
      <c r="H24" s="329">
        <v>17</v>
      </c>
      <c r="I24" s="329">
        <v>8</v>
      </c>
      <c r="J24" s="329">
        <v>11</v>
      </c>
      <c r="K24" s="329">
        <v>0</v>
      </c>
      <c r="L24" s="329">
        <v>0</v>
      </c>
      <c r="M24" s="329">
        <v>0</v>
      </c>
      <c r="N24" s="329">
        <v>0</v>
      </c>
      <c r="O24" s="329">
        <v>0</v>
      </c>
      <c r="P24" s="329">
        <v>0</v>
      </c>
      <c r="Q24" s="329">
        <v>0</v>
      </c>
      <c r="R24" s="330">
        <v>138</v>
      </c>
    </row>
    <row r="25" spans="1:18" ht="18.95" customHeight="1" x14ac:dyDescent="0.25">
      <c r="A25" s="339" t="s">
        <v>2409</v>
      </c>
      <c r="B25" s="341" t="s">
        <v>1654</v>
      </c>
      <c r="C25" s="329">
        <v>1</v>
      </c>
      <c r="D25" s="329">
        <v>0</v>
      </c>
      <c r="E25" s="329">
        <v>0</v>
      </c>
      <c r="F25" s="329">
        <v>0</v>
      </c>
      <c r="G25" s="329">
        <v>0</v>
      </c>
      <c r="H25" s="329">
        <v>0</v>
      </c>
      <c r="I25" s="329">
        <v>0</v>
      </c>
      <c r="J25" s="329">
        <v>0</v>
      </c>
      <c r="K25" s="329">
        <v>0</v>
      </c>
      <c r="L25" s="329">
        <v>127</v>
      </c>
      <c r="M25" s="329">
        <v>123</v>
      </c>
      <c r="N25" s="329">
        <v>139</v>
      </c>
      <c r="O25" s="329">
        <v>133</v>
      </c>
      <c r="P25" s="329">
        <v>115</v>
      </c>
      <c r="Q25" s="329">
        <v>190</v>
      </c>
      <c r="R25" s="330">
        <v>828</v>
      </c>
    </row>
    <row r="26" spans="1:18" ht="18.95" customHeight="1" x14ac:dyDescent="0.25">
      <c r="A26" s="339" t="s">
        <v>2410</v>
      </c>
      <c r="B26" s="341" t="s">
        <v>1654</v>
      </c>
      <c r="C26" s="329">
        <v>9</v>
      </c>
      <c r="D26" s="329">
        <v>24</v>
      </c>
      <c r="E26" s="329">
        <v>25</v>
      </c>
      <c r="F26" s="329">
        <v>32</v>
      </c>
      <c r="G26" s="329">
        <v>29</v>
      </c>
      <c r="H26" s="329">
        <v>38</v>
      </c>
      <c r="I26" s="329">
        <v>33</v>
      </c>
      <c r="J26" s="329">
        <v>31</v>
      </c>
      <c r="K26" s="329">
        <v>38</v>
      </c>
      <c r="L26" s="329">
        <v>0</v>
      </c>
      <c r="M26" s="329">
        <v>0</v>
      </c>
      <c r="N26" s="329">
        <v>0</v>
      </c>
      <c r="O26" s="329">
        <v>0</v>
      </c>
      <c r="P26" s="329">
        <v>0</v>
      </c>
      <c r="Q26" s="329">
        <v>0</v>
      </c>
      <c r="R26" s="330">
        <v>259</v>
      </c>
    </row>
    <row r="27" spans="1:18" ht="18.95" customHeight="1" x14ac:dyDescent="0.25">
      <c r="A27" s="339" t="s">
        <v>2411</v>
      </c>
      <c r="B27" s="341" t="s">
        <v>1654</v>
      </c>
      <c r="C27" s="329">
        <v>0</v>
      </c>
      <c r="D27" s="329">
        <v>11</v>
      </c>
      <c r="E27" s="329">
        <v>31</v>
      </c>
      <c r="F27" s="329">
        <v>22</v>
      </c>
      <c r="G27" s="329">
        <v>26</v>
      </c>
      <c r="H27" s="329">
        <v>24</v>
      </c>
      <c r="I27" s="329">
        <v>17</v>
      </c>
      <c r="J27" s="329">
        <v>17</v>
      </c>
      <c r="K27" s="329">
        <v>11</v>
      </c>
      <c r="L27" s="329">
        <v>0</v>
      </c>
      <c r="M27" s="329">
        <v>0</v>
      </c>
      <c r="N27" s="329">
        <v>0</v>
      </c>
      <c r="O27" s="329">
        <v>0</v>
      </c>
      <c r="P27" s="329">
        <v>0</v>
      </c>
      <c r="Q27" s="329">
        <v>0</v>
      </c>
      <c r="R27" s="330">
        <v>159</v>
      </c>
    </row>
    <row r="28" spans="1:18" ht="18.95" customHeight="1" x14ac:dyDescent="0.25">
      <c r="A28" s="339" t="s">
        <v>2412</v>
      </c>
      <c r="B28" s="341" t="s">
        <v>1654</v>
      </c>
      <c r="C28" s="329">
        <v>0</v>
      </c>
      <c r="D28" s="329">
        <v>35</v>
      </c>
      <c r="E28" s="329">
        <v>63</v>
      </c>
      <c r="F28" s="329">
        <v>51</v>
      </c>
      <c r="G28" s="329">
        <v>59</v>
      </c>
      <c r="H28" s="329">
        <v>60</v>
      </c>
      <c r="I28" s="329">
        <v>59</v>
      </c>
      <c r="J28" s="329">
        <v>56</v>
      </c>
      <c r="K28" s="329">
        <v>52</v>
      </c>
      <c r="L28" s="329">
        <v>0</v>
      </c>
      <c r="M28" s="329">
        <v>0</v>
      </c>
      <c r="N28" s="329">
        <v>0</v>
      </c>
      <c r="O28" s="329">
        <v>0</v>
      </c>
      <c r="P28" s="329">
        <v>0</v>
      </c>
      <c r="Q28" s="329">
        <v>0</v>
      </c>
      <c r="R28" s="330">
        <v>435</v>
      </c>
    </row>
    <row r="29" spans="1:18" ht="18.95" customHeight="1" x14ac:dyDescent="0.25">
      <c r="A29" s="339" t="s">
        <v>2413</v>
      </c>
      <c r="B29" s="341" t="s">
        <v>1654</v>
      </c>
      <c r="C29" s="329">
        <v>0</v>
      </c>
      <c r="D29" s="329">
        <v>0</v>
      </c>
      <c r="E29" s="329">
        <v>0</v>
      </c>
      <c r="F29" s="329">
        <v>0</v>
      </c>
      <c r="G29" s="329">
        <v>0</v>
      </c>
      <c r="H29" s="329">
        <v>0</v>
      </c>
      <c r="I29" s="329">
        <v>0</v>
      </c>
      <c r="J29" s="329">
        <v>0</v>
      </c>
      <c r="K29" s="329">
        <v>0</v>
      </c>
      <c r="L29" s="329">
        <v>144</v>
      </c>
      <c r="M29" s="329">
        <v>154</v>
      </c>
      <c r="N29" s="329">
        <v>125</v>
      </c>
      <c r="O29" s="329">
        <v>0</v>
      </c>
      <c r="P29" s="329">
        <v>0</v>
      </c>
      <c r="Q29" s="329">
        <v>0</v>
      </c>
      <c r="R29" s="330">
        <v>423</v>
      </c>
    </row>
    <row r="30" spans="1:18" ht="18.95" customHeight="1" x14ac:dyDescent="0.25">
      <c r="A30" s="339" t="s">
        <v>2414</v>
      </c>
      <c r="B30" s="341" t="s">
        <v>1654</v>
      </c>
      <c r="C30" s="329">
        <v>0</v>
      </c>
      <c r="D30" s="329">
        <v>27</v>
      </c>
      <c r="E30" s="329">
        <v>33</v>
      </c>
      <c r="F30" s="329">
        <v>42</v>
      </c>
      <c r="G30" s="329">
        <v>39</v>
      </c>
      <c r="H30" s="329">
        <v>36</v>
      </c>
      <c r="I30" s="329">
        <v>29</v>
      </c>
      <c r="J30" s="329">
        <v>29</v>
      </c>
      <c r="K30" s="329">
        <v>27</v>
      </c>
      <c r="L30" s="329">
        <v>9</v>
      </c>
      <c r="M30" s="329">
        <v>12</v>
      </c>
      <c r="N30" s="329">
        <v>0</v>
      </c>
      <c r="O30" s="329">
        <v>0</v>
      </c>
      <c r="P30" s="329">
        <v>0</v>
      </c>
      <c r="Q30" s="329">
        <v>0</v>
      </c>
      <c r="R30" s="330">
        <v>283</v>
      </c>
    </row>
    <row r="31" spans="1:18" ht="18.95" customHeight="1" x14ac:dyDescent="0.25">
      <c r="A31" s="339" t="s">
        <v>2415</v>
      </c>
      <c r="B31" s="341" t="s">
        <v>1654</v>
      </c>
      <c r="C31" s="329">
        <v>0</v>
      </c>
      <c r="D31" s="329">
        <v>18</v>
      </c>
      <c r="E31" s="329">
        <v>23</v>
      </c>
      <c r="F31" s="329">
        <v>29</v>
      </c>
      <c r="G31" s="329">
        <v>22</v>
      </c>
      <c r="H31" s="329">
        <v>23</v>
      </c>
      <c r="I31" s="329">
        <v>22</v>
      </c>
      <c r="J31" s="329">
        <v>22</v>
      </c>
      <c r="K31" s="329">
        <v>19</v>
      </c>
      <c r="L31" s="329">
        <v>0</v>
      </c>
      <c r="M31" s="329">
        <v>0</v>
      </c>
      <c r="N31" s="329">
        <v>0</v>
      </c>
      <c r="O31" s="329">
        <v>0</v>
      </c>
      <c r="P31" s="329">
        <v>0</v>
      </c>
      <c r="Q31" s="329">
        <v>0</v>
      </c>
      <c r="R31" s="330">
        <v>178</v>
      </c>
    </row>
    <row r="32" spans="1:18" ht="18.95" customHeight="1" x14ac:dyDescent="0.25">
      <c r="A32" s="339" t="s">
        <v>2416</v>
      </c>
      <c r="B32" s="341" t="s">
        <v>1654</v>
      </c>
      <c r="C32" s="329">
        <v>0</v>
      </c>
      <c r="D32" s="329">
        <v>16</v>
      </c>
      <c r="E32" s="329">
        <v>22</v>
      </c>
      <c r="F32" s="329">
        <v>16</v>
      </c>
      <c r="G32" s="329">
        <v>19</v>
      </c>
      <c r="H32" s="329">
        <v>21</v>
      </c>
      <c r="I32" s="329">
        <v>24</v>
      </c>
      <c r="J32" s="329">
        <v>19</v>
      </c>
      <c r="K32" s="329">
        <v>14</v>
      </c>
      <c r="L32" s="329">
        <v>0</v>
      </c>
      <c r="M32" s="329">
        <v>0</v>
      </c>
      <c r="N32" s="329">
        <v>0</v>
      </c>
      <c r="O32" s="329">
        <v>0</v>
      </c>
      <c r="P32" s="329">
        <v>0</v>
      </c>
      <c r="Q32" s="329">
        <v>0</v>
      </c>
      <c r="R32" s="330">
        <v>151</v>
      </c>
    </row>
    <row r="33" spans="1:18" ht="18.95" customHeight="1" x14ac:dyDescent="0.25">
      <c r="A33" s="339" t="s">
        <v>3391</v>
      </c>
      <c r="B33" s="341" t="s">
        <v>1654</v>
      </c>
      <c r="C33" s="329">
        <v>45</v>
      </c>
      <c r="D33" s="329">
        <v>0</v>
      </c>
      <c r="E33" s="329">
        <v>0</v>
      </c>
      <c r="F33" s="329">
        <v>0</v>
      </c>
      <c r="G33" s="329">
        <v>0</v>
      </c>
      <c r="H33" s="329">
        <v>0</v>
      </c>
      <c r="I33" s="329">
        <v>0</v>
      </c>
      <c r="J33" s="329">
        <v>0</v>
      </c>
      <c r="K33" s="329">
        <v>0</v>
      </c>
      <c r="L33" s="329">
        <v>83</v>
      </c>
      <c r="M33" s="329">
        <v>64</v>
      </c>
      <c r="N33" s="329">
        <v>64</v>
      </c>
      <c r="O33" s="329">
        <v>139</v>
      </c>
      <c r="P33" s="329">
        <v>117</v>
      </c>
      <c r="Q33" s="329">
        <v>185</v>
      </c>
      <c r="R33" s="330">
        <v>697</v>
      </c>
    </row>
    <row r="34" spans="1:18" ht="18.95" customHeight="1" x14ac:dyDescent="0.25">
      <c r="A34" s="339" t="s">
        <v>3392</v>
      </c>
      <c r="B34" s="341" t="s">
        <v>1654</v>
      </c>
      <c r="C34" s="329">
        <v>22</v>
      </c>
      <c r="D34" s="329">
        <v>0</v>
      </c>
      <c r="E34" s="329">
        <v>0</v>
      </c>
      <c r="F34" s="329">
        <v>0</v>
      </c>
      <c r="G34" s="329">
        <v>0</v>
      </c>
      <c r="H34" s="329">
        <v>0</v>
      </c>
      <c r="I34" s="329">
        <v>0</v>
      </c>
      <c r="J34" s="329">
        <v>0</v>
      </c>
      <c r="K34" s="329">
        <v>0</v>
      </c>
      <c r="L34" s="329">
        <v>191</v>
      </c>
      <c r="M34" s="329">
        <v>211</v>
      </c>
      <c r="N34" s="329">
        <v>193</v>
      </c>
      <c r="O34" s="329">
        <v>243</v>
      </c>
      <c r="P34" s="329">
        <v>219</v>
      </c>
      <c r="Q34" s="329">
        <v>241</v>
      </c>
      <c r="R34" s="330">
        <v>1320</v>
      </c>
    </row>
    <row r="35" spans="1:18" ht="18.95" customHeight="1" x14ac:dyDescent="0.25">
      <c r="A35" s="339" t="s">
        <v>2419</v>
      </c>
      <c r="B35" s="341" t="s">
        <v>1654</v>
      </c>
      <c r="C35" s="329">
        <v>0</v>
      </c>
      <c r="D35" s="329">
        <v>38</v>
      </c>
      <c r="E35" s="329">
        <v>46</v>
      </c>
      <c r="F35" s="329">
        <v>52</v>
      </c>
      <c r="G35" s="329">
        <v>63</v>
      </c>
      <c r="H35" s="329">
        <v>56</v>
      </c>
      <c r="I35" s="329">
        <v>59</v>
      </c>
      <c r="J35" s="329">
        <v>65</v>
      </c>
      <c r="K35" s="329">
        <v>64</v>
      </c>
      <c r="L35" s="329">
        <v>0</v>
      </c>
      <c r="M35" s="329">
        <v>0</v>
      </c>
      <c r="N35" s="329">
        <v>0</v>
      </c>
      <c r="O35" s="329">
        <v>0</v>
      </c>
      <c r="P35" s="329">
        <v>0</v>
      </c>
      <c r="Q35" s="329">
        <v>0</v>
      </c>
      <c r="R35" s="330">
        <v>443</v>
      </c>
    </row>
    <row r="36" spans="1:18" ht="18.95" customHeight="1" x14ac:dyDescent="0.25">
      <c r="A36" s="339" t="s">
        <v>2420</v>
      </c>
      <c r="B36" s="341" t="s">
        <v>1654</v>
      </c>
      <c r="C36" s="329">
        <v>0</v>
      </c>
      <c r="D36" s="329">
        <v>16</v>
      </c>
      <c r="E36" s="329">
        <v>18</v>
      </c>
      <c r="F36" s="329">
        <v>25</v>
      </c>
      <c r="G36" s="329">
        <v>30</v>
      </c>
      <c r="H36" s="329">
        <v>25</v>
      </c>
      <c r="I36" s="329">
        <v>24</v>
      </c>
      <c r="J36" s="329">
        <v>23</v>
      </c>
      <c r="K36" s="329">
        <v>22</v>
      </c>
      <c r="L36" s="329">
        <v>0</v>
      </c>
      <c r="M36" s="329">
        <v>0</v>
      </c>
      <c r="N36" s="329">
        <v>0</v>
      </c>
      <c r="O36" s="329">
        <v>0</v>
      </c>
      <c r="P36" s="329">
        <v>0</v>
      </c>
      <c r="Q36" s="329">
        <v>0</v>
      </c>
      <c r="R36" s="330">
        <v>183</v>
      </c>
    </row>
    <row r="37" spans="1:18" ht="18.95" customHeight="1" x14ac:dyDescent="0.25">
      <c r="A37" s="339" t="s">
        <v>2421</v>
      </c>
      <c r="B37" s="341" t="s">
        <v>1654</v>
      </c>
      <c r="C37" s="329">
        <v>0</v>
      </c>
      <c r="D37" s="329">
        <v>21</v>
      </c>
      <c r="E37" s="329">
        <v>37</v>
      </c>
      <c r="F37" s="329">
        <v>23</v>
      </c>
      <c r="G37" s="329">
        <v>22</v>
      </c>
      <c r="H37" s="329">
        <v>24</v>
      </c>
      <c r="I37" s="329">
        <v>21</v>
      </c>
      <c r="J37" s="329">
        <v>16</v>
      </c>
      <c r="K37" s="329">
        <v>25</v>
      </c>
      <c r="L37" s="329">
        <v>0</v>
      </c>
      <c r="M37" s="329">
        <v>0</v>
      </c>
      <c r="N37" s="329">
        <v>0</v>
      </c>
      <c r="O37" s="329">
        <v>0</v>
      </c>
      <c r="P37" s="329">
        <v>0</v>
      </c>
      <c r="Q37" s="329">
        <v>0</v>
      </c>
      <c r="R37" s="330">
        <v>189</v>
      </c>
    </row>
    <row r="38" spans="1:18" ht="18.95" customHeight="1" x14ac:dyDescent="0.25">
      <c r="A38" s="339" t="s">
        <v>2422</v>
      </c>
      <c r="B38" s="341" t="s">
        <v>1654</v>
      </c>
      <c r="C38" s="329">
        <v>0</v>
      </c>
      <c r="D38" s="329">
        <v>0</v>
      </c>
      <c r="E38" s="329">
        <v>0</v>
      </c>
      <c r="F38" s="329">
        <v>0</v>
      </c>
      <c r="G38" s="329">
        <v>0</v>
      </c>
      <c r="H38" s="329">
        <v>0</v>
      </c>
      <c r="I38" s="329">
        <v>0</v>
      </c>
      <c r="J38" s="329">
        <v>0</v>
      </c>
      <c r="K38" s="329">
        <v>0</v>
      </c>
      <c r="L38" s="329">
        <v>101</v>
      </c>
      <c r="M38" s="329">
        <v>108</v>
      </c>
      <c r="N38" s="329">
        <v>91</v>
      </c>
      <c r="O38" s="329">
        <v>0</v>
      </c>
      <c r="P38" s="329">
        <v>0</v>
      </c>
      <c r="Q38" s="329">
        <v>0</v>
      </c>
      <c r="R38" s="330">
        <v>300</v>
      </c>
    </row>
    <row r="39" spans="1:18" ht="20.100000000000001" customHeight="1" x14ac:dyDescent="0.2">
      <c r="A39" s="372"/>
      <c r="B39" s="372"/>
      <c r="C39" s="372"/>
      <c r="D39" s="372"/>
      <c r="E39" s="372"/>
      <c r="F39" s="372"/>
      <c r="G39" s="372"/>
      <c r="H39" s="372"/>
      <c r="I39" s="372"/>
      <c r="J39" s="372"/>
      <c r="K39" s="372"/>
      <c r="L39" s="372"/>
      <c r="M39" s="372"/>
      <c r="N39" s="372"/>
      <c r="O39" s="372"/>
      <c r="P39" s="372"/>
      <c r="Q39" s="372"/>
      <c r="R39" s="373"/>
    </row>
    <row r="40" spans="1:18" ht="20.100000000000001" customHeight="1" x14ac:dyDescent="0.2">
      <c r="A40" s="372"/>
      <c r="B40" s="372"/>
      <c r="C40" s="372"/>
      <c r="D40" s="372"/>
      <c r="E40" s="372"/>
      <c r="F40" s="372"/>
      <c r="G40" s="372"/>
      <c r="H40" s="372"/>
      <c r="I40" s="372"/>
      <c r="J40" s="372"/>
      <c r="K40" s="372"/>
      <c r="L40" s="372"/>
      <c r="M40" s="372"/>
      <c r="N40" s="372"/>
      <c r="O40" s="372"/>
      <c r="P40" s="372"/>
      <c r="Q40" s="372"/>
      <c r="R40" s="373"/>
    </row>
    <row r="41" spans="1:18" ht="20.100000000000001" customHeight="1" x14ac:dyDescent="0.2">
      <c r="A41" s="372"/>
      <c r="B41" s="372"/>
      <c r="C41" s="372"/>
      <c r="D41" s="372"/>
      <c r="E41" s="372"/>
      <c r="F41" s="372"/>
      <c r="G41" s="372"/>
      <c r="H41" s="372"/>
      <c r="I41" s="372"/>
      <c r="J41" s="372"/>
      <c r="K41" s="372"/>
      <c r="L41" s="372"/>
      <c r="M41" s="372"/>
      <c r="N41" s="372"/>
      <c r="O41" s="372"/>
      <c r="P41" s="372"/>
      <c r="Q41" s="372"/>
      <c r="R41" s="373"/>
    </row>
    <row r="42" spans="1:18" ht="20.100000000000001" customHeight="1" x14ac:dyDescent="0.2">
      <c r="A42" s="372"/>
      <c r="B42" s="372"/>
      <c r="C42" s="372"/>
      <c r="D42" s="372"/>
      <c r="E42" s="372"/>
      <c r="F42" s="372"/>
      <c r="G42" s="372"/>
      <c r="H42" s="372"/>
      <c r="I42" s="372"/>
      <c r="J42" s="372"/>
      <c r="K42" s="372"/>
      <c r="L42" s="372"/>
      <c r="M42" s="372"/>
      <c r="N42" s="372"/>
      <c r="O42" s="372"/>
      <c r="P42" s="372"/>
      <c r="Q42" s="372"/>
      <c r="R42" s="373"/>
    </row>
    <row r="43" spans="1:18" ht="20.100000000000001" customHeight="1" x14ac:dyDescent="0.2">
      <c r="A43" s="372"/>
      <c r="B43" s="372"/>
      <c r="C43" s="372"/>
      <c r="D43" s="372"/>
      <c r="E43" s="372"/>
      <c r="F43" s="372"/>
      <c r="G43" s="372"/>
      <c r="H43" s="372"/>
      <c r="I43" s="372"/>
      <c r="J43" s="372"/>
      <c r="K43" s="372"/>
      <c r="L43" s="372"/>
      <c r="M43" s="372"/>
      <c r="N43" s="372"/>
      <c r="O43" s="372"/>
      <c r="P43" s="372"/>
      <c r="Q43" s="372"/>
      <c r="R43" s="373"/>
    </row>
    <row r="44" spans="1:18" ht="20.100000000000001" customHeight="1" x14ac:dyDescent="0.2">
      <c r="A44" s="372"/>
      <c r="B44" s="372"/>
      <c r="C44" s="372"/>
      <c r="D44" s="372"/>
      <c r="E44" s="372"/>
      <c r="F44" s="372"/>
      <c r="G44" s="372"/>
      <c r="H44" s="372"/>
      <c r="I44" s="372"/>
      <c r="J44" s="372"/>
      <c r="K44" s="372"/>
      <c r="L44" s="372"/>
      <c r="M44" s="372"/>
      <c r="N44" s="372"/>
      <c r="O44" s="372"/>
      <c r="P44" s="372"/>
      <c r="Q44" s="372"/>
      <c r="R44" s="373"/>
    </row>
    <row r="45" spans="1:18" ht="20.100000000000001" customHeight="1" x14ac:dyDescent="0.2">
      <c r="A45" s="372"/>
      <c r="B45" s="372"/>
      <c r="C45" s="372"/>
      <c r="D45" s="372"/>
      <c r="E45" s="372"/>
      <c r="F45" s="372"/>
      <c r="G45" s="372"/>
      <c r="H45" s="372"/>
      <c r="I45" s="372"/>
      <c r="J45" s="372"/>
      <c r="K45" s="372"/>
      <c r="L45" s="372"/>
      <c r="M45" s="372"/>
      <c r="N45" s="372"/>
      <c r="O45" s="372"/>
      <c r="P45" s="372"/>
      <c r="Q45" s="372"/>
      <c r="R45" s="373"/>
    </row>
    <row r="46" spans="1:18" ht="20.100000000000001" customHeight="1" x14ac:dyDescent="0.2">
      <c r="A46" s="372"/>
      <c r="B46" s="372"/>
      <c r="C46" s="372"/>
      <c r="D46" s="372"/>
      <c r="E46" s="372"/>
      <c r="F46" s="372"/>
      <c r="G46" s="372"/>
      <c r="H46" s="372"/>
      <c r="I46" s="372"/>
      <c r="J46" s="372"/>
      <c r="K46" s="372"/>
      <c r="L46" s="372"/>
      <c r="M46" s="372"/>
      <c r="N46" s="372"/>
      <c r="O46" s="372"/>
      <c r="P46" s="372"/>
      <c r="Q46" s="372"/>
      <c r="R46" s="373"/>
    </row>
    <row r="47" spans="1:18" ht="20.100000000000001" customHeight="1" x14ac:dyDescent="0.2">
      <c r="A47" s="372"/>
      <c r="B47" s="372"/>
      <c r="C47" s="372"/>
      <c r="D47" s="372"/>
      <c r="E47" s="372"/>
      <c r="F47" s="372"/>
      <c r="G47" s="372"/>
      <c r="H47" s="372"/>
      <c r="I47" s="372"/>
      <c r="J47" s="372"/>
      <c r="K47" s="372"/>
      <c r="L47" s="372"/>
      <c r="M47" s="372"/>
      <c r="N47" s="372"/>
      <c r="O47" s="372"/>
      <c r="P47" s="372"/>
      <c r="Q47" s="372"/>
      <c r="R47" s="373"/>
    </row>
    <row r="48" spans="1:18" ht="20.100000000000001" customHeight="1" x14ac:dyDescent="0.2">
      <c r="A48" s="372"/>
      <c r="B48" s="372"/>
      <c r="C48" s="372"/>
      <c r="D48" s="372"/>
      <c r="E48" s="372"/>
      <c r="F48" s="372"/>
      <c r="G48" s="372"/>
      <c r="H48" s="372"/>
      <c r="I48" s="372"/>
      <c r="J48" s="372"/>
      <c r="K48" s="372"/>
      <c r="L48" s="372"/>
      <c r="M48" s="372"/>
      <c r="N48" s="372"/>
      <c r="O48" s="372"/>
      <c r="P48" s="372"/>
      <c r="Q48" s="372"/>
      <c r="R48" s="373"/>
    </row>
    <row r="49" spans="1:18" ht="20.100000000000001" customHeight="1" x14ac:dyDescent="0.2">
      <c r="A49" s="372"/>
      <c r="B49" s="372"/>
      <c r="C49" s="372"/>
      <c r="D49" s="372"/>
      <c r="E49" s="372"/>
      <c r="F49" s="372"/>
      <c r="G49" s="372"/>
      <c r="H49" s="372"/>
      <c r="I49" s="372"/>
      <c r="J49" s="372"/>
      <c r="K49" s="372"/>
      <c r="L49" s="372"/>
      <c r="M49" s="372"/>
      <c r="N49" s="372"/>
      <c r="O49" s="372"/>
      <c r="P49" s="372"/>
      <c r="Q49" s="372"/>
      <c r="R49" s="373"/>
    </row>
    <row r="50" spans="1:18" ht="20.100000000000001" customHeight="1" x14ac:dyDescent="0.2">
      <c r="A50" s="372"/>
      <c r="B50" s="372"/>
      <c r="C50" s="372"/>
      <c r="D50" s="372"/>
      <c r="E50" s="372"/>
      <c r="F50" s="372"/>
      <c r="G50" s="372"/>
      <c r="H50" s="372"/>
      <c r="I50" s="372"/>
      <c r="J50" s="372"/>
      <c r="K50" s="372"/>
      <c r="L50" s="372"/>
      <c r="M50" s="372"/>
      <c r="N50" s="372"/>
      <c r="O50" s="372"/>
      <c r="P50" s="372"/>
      <c r="Q50" s="372"/>
      <c r="R50" s="373"/>
    </row>
    <row r="51" spans="1:18" ht="20.100000000000001" customHeight="1" x14ac:dyDescent="0.2">
      <c r="A51" s="372"/>
      <c r="B51" s="372"/>
      <c r="C51" s="372"/>
      <c r="D51" s="372"/>
      <c r="E51" s="372"/>
      <c r="F51" s="372"/>
      <c r="G51" s="372"/>
      <c r="H51" s="372"/>
      <c r="I51" s="372"/>
      <c r="J51" s="372"/>
      <c r="K51" s="372"/>
      <c r="L51" s="372"/>
      <c r="M51" s="372"/>
      <c r="N51" s="372"/>
      <c r="O51" s="372"/>
      <c r="P51" s="372"/>
      <c r="Q51" s="372"/>
      <c r="R51" s="373"/>
    </row>
    <row r="52" spans="1:18" ht="20.100000000000001" customHeight="1" x14ac:dyDescent="0.2">
      <c r="A52" s="372"/>
      <c r="B52" s="372"/>
      <c r="C52" s="372"/>
      <c r="D52" s="372"/>
      <c r="E52" s="372"/>
      <c r="F52" s="372"/>
      <c r="G52" s="372"/>
      <c r="H52" s="372"/>
      <c r="I52" s="372"/>
      <c r="J52" s="372"/>
      <c r="K52" s="372"/>
      <c r="L52" s="372"/>
      <c r="M52" s="372"/>
      <c r="N52" s="372"/>
      <c r="O52" s="372"/>
      <c r="P52" s="372"/>
      <c r="Q52" s="372"/>
      <c r="R52" s="373"/>
    </row>
    <row r="53" spans="1:18" ht="20.100000000000001" customHeight="1" x14ac:dyDescent="0.2">
      <c r="A53" s="372"/>
      <c r="B53" s="372"/>
      <c r="C53" s="372"/>
      <c r="D53" s="372"/>
      <c r="E53" s="372"/>
      <c r="F53" s="372"/>
      <c r="G53" s="372"/>
      <c r="H53" s="372"/>
      <c r="I53" s="372"/>
      <c r="J53" s="372"/>
      <c r="K53" s="372"/>
      <c r="L53" s="372"/>
      <c r="M53" s="372"/>
      <c r="N53" s="372"/>
      <c r="O53" s="372"/>
      <c r="P53" s="372"/>
      <c r="Q53" s="372"/>
      <c r="R53" s="373"/>
    </row>
    <row r="54" spans="1:18" ht="20.100000000000001" customHeight="1" x14ac:dyDescent="0.2">
      <c r="A54" s="372"/>
      <c r="B54" s="372"/>
      <c r="C54" s="372"/>
      <c r="D54" s="372"/>
      <c r="E54" s="372"/>
      <c r="F54" s="372"/>
      <c r="G54" s="372"/>
      <c r="H54" s="372"/>
      <c r="I54" s="372"/>
      <c r="J54" s="372"/>
      <c r="K54" s="372"/>
      <c r="L54" s="372"/>
      <c r="M54" s="372"/>
      <c r="N54" s="372"/>
      <c r="O54" s="372"/>
      <c r="P54" s="372"/>
      <c r="Q54" s="372"/>
      <c r="R54" s="373"/>
    </row>
    <row r="55" spans="1:18" ht="20.100000000000001" customHeight="1" x14ac:dyDescent="0.2">
      <c r="A55" s="372"/>
      <c r="B55" s="372"/>
      <c r="C55" s="372"/>
      <c r="D55" s="372"/>
      <c r="E55" s="372"/>
      <c r="F55" s="372"/>
      <c r="G55" s="372"/>
      <c r="H55" s="372"/>
      <c r="I55" s="372"/>
      <c r="J55" s="372"/>
      <c r="K55" s="372"/>
      <c r="L55" s="372"/>
      <c r="M55" s="372"/>
      <c r="N55" s="372"/>
      <c r="O55" s="372"/>
      <c r="P55" s="372"/>
      <c r="Q55" s="372"/>
      <c r="R55" s="373"/>
    </row>
    <row r="56" spans="1:18" ht="20.100000000000001" customHeight="1" x14ac:dyDescent="0.2">
      <c r="A56" s="372"/>
      <c r="B56" s="372"/>
      <c r="C56" s="372"/>
      <c r="D56" s="372"/>
      <c r="E56" s="372"/>
      <c r="F56" s="372"/>
      <c r="G56" s="372"/>
      <c r="H56" s="372"/>
      <c r="I56" s="372"/>
      <c r="J56" s="372"/>
      <c r="K56" s="372"/>
      <c r="L56" s="372"/>
      <c r="M56" s="372"/>
      <c r="N56" s="372"/>
      <c r="O56" s="372"/>
      <c r="P56" s="372"/>
      <c r="Q56" s="372"/>
      <c r="R56" s="373"/>
    </row>
    <row r="57" spans="1:18" ht="20.100000000000001" customHeight="1" x14ac:dyDescent="0.2">
      <c r="A57" s="372"/>
      <c r="B57" s="372"/>
      <c r="C57" s="372"/>
      <c r="D57" s="372"/>
      <c r="E57" s="372"/>
      <c r="F57" s="372"/>
      <c r="G57" s="372"/>
      <c r="H57" s="372"/>
      <c r="I57" s="372"/>
      <c r="J57" s="372"/>
      <c r="K57" s="372"/>
      <c r="L57" s="372"/>
      <c r="M57" s="372"/>
      <c r="N57" s="372"/>
      <c r="O57" s="372"/>
      <c r="P57" s="372"/>
      <c r="Q57" s="372"/>
      <c r="R57" s="373"/>
    </row>
    <row r="58" spans="1:18" ht="20.100000000000001" customHeight="1" x14ac:dyDescent="0.2">
      <c r="A58" s="372"/>
      <c r="B58" s="372"/>
      <c r="C58" s="372"/>
      <c r="D58" s="372"/>
      <c r="E58" s="372"/>
      <c r="F58" s="372"/>
      <c r="G58" s="372"/>
      <c r="H58" s="372"/>
      <c r="I58" s="372"/>
      <c r="J58" s="372"/>
      <c r="K58" s="372"/>
      <c r="L58" s="372"/>
      <c r="M58" s="372"/>
      <c r="N58" s="372"/>
      <c r="O58" s="372"/>
      <c r="P58" s="372"/>
      <c r="Q58" s="372"/>
      <c r="R58" s="373"/>
    </row>
    <row r="59" spans="1:18" ht="20.100000000000001" customHeight="1" x14ac:dyDescent="0.2">
      <c r="A59" s="372"/>
      <c r="B59" s="372"/>
      <c r="C59" s="372"/>
      <c r="D59" s="372"/>
      <c r="E59" s="372"/>
      <c r="F59" s="372"/>
      <c r="G59" s="372"/>
      <c r="H59" s="372"/>
      <c r="I59" s="372"/>
      <c r="J59" s="372"/>
      <c r="K59" s="372"/>
      <c r="L59" s="372"/>
      <c r="M59" s="372"/>
      <c r="N59" s="372"/>
      <c r="O59" s="372"/>
      <c r="P59" s="372"/>
      <c r="Q59" s="372"/>
      <c r="R59" s="373"/>
    </row>
    <row r="60" spans="1:18" ht="20.100000000000001" customHeight="1" x14ac:dyDescent="0.2">
      <c r="A60" s="372"/>
      <c r="B60" s="372"/>
      <c r="C60" s="372"/>
      <c r="D60" s="372"/>
      <c r="E60" s="372"/>
      <c r="F60" s="372"/>
      <c r="G60" s="372"/>
      <c r="H60" s="372"/>
      <c r="I60" s="372"/>
      <c r="J60" s="372"/>
      <c r="K60" s="372"/>
      <c r="L60" s="372"/>
      <c r="M60" s="372"/>
      <c r="N60" s="372"/>
      <c r="O60" s="372"/>
      <c r="P60" s="372"/>
      <c r="Q60" s="372"/>
      <c r="R60" s="373"/>
    </row>
    <row r="61" spans="1:18" ht="20.100000000000001" customHeight="1" x14ac:dyDescent="0.2">
      <c r="A61" s="372"/>
      <c r="B61" s="372"/>
      <c r="C61" s="372"/>
      <c r="D61" s="372"/>
      <c r="E61" s="372"/>
      <c r="F61" s="372"/>
      <c r="G61" s="372"/>
      <c r="H61" s="372"/>
      <c r="I61" s="372"/>
      <c r="J61" s="372"/>
      <c r="K61" s="372"/>
      <c r="L61" s="372"/>
      <c r="M61" s="372"/>
      <c r="N61" s="372"/>
      <c r="O61" s="372"/>
      <c r="P61" s="372"/>
      <c r="Q61" s="372"/>
      <c r="R61" s="373"/>
    </row>
    <row r="62" spans="1:18" ht="20.100000000000001" customHeight="1" x14ac:dyDescent="0.2">
      <c r="A62" s="372"/>
      <c r="B62" s="372"/>
      <c r="C62" s="372"/>
      <c r="D62" s="372"/>
      <c r="E62" s="372"/>
      <c r="F62" s="372"/>
      <c r="G62" s="372"/>
      <c r="H62" s="372"/>
      <c r="I62" s="372"/>
      <c r="J62" s="372"/>
      <c r="K62" s="372"/>
      <c r="L62" s="372"/>
      <c r="M62" s="372"/>
      <c r="N62" s="372"/>
      <c r="O62" s="372"/>
      <c r="P62" s="372"/>
      <c r="Q62" s="372"/>
      <c r="R62" s="373"/>
    </row>
    <row r="63" spans="1:18" ht="20.100000000000001" customHeight="1" x14ac:dyDescent="0.2">
      <c r="A63" s="372"/>
      <c r="B63" s="372"/>
      <c r="C63" s="372"/>
      <c r="D63" s="372"/>
      <c r="E63" s="372"/>
      <c r="F63" s="372"/>
      <c r="G63" s="372"/>
      <c r="H63" s="372"/>
      <c r="I63" s="372"/>
      <c r="J63" s="372"/>
      <c r="K63" s="372"/>
      <c r="L63" s="372"/>
      <c r="M63" s="372"/>
      <c r="N63" s="372"/>
      <c r="O63" s="372"/>
      <c r="P63" s="372"/>
      <c r="Q63" s="372"/>
      <c r="R63" s="373"/>
    </row>
    <row r="64" spans="1:18" ht="20.100000000000001" customHeight="1" x14ac:dyDescent="0.2">
      <c r="A64" s="372"/>
      <c r="B64" s="372"/>
      <c r="C64" s="372"/>
      <c r="D64" s="372"/>
      <c r="E64" s="372"/>
      <c r="F64" s="372"/>
      <c r="G64" s="372"/>
      <c r="H64" s="372"/>
      <c r="I64" s="372"/>
      <c r="J64" s="372"/>
      <c r="K64" s="372"/>
      <c r="L64" s="372"/>
      <c r="M64" s="372"/>
      <c r="N64" s="372"/>
      <c r="O64" s="372"/>
      <c r="P64" s="372"/>
      <c r="Q64" s="372"/>
      <c r="R64" s="373"/>
    </row>
    <row r="65" spans="1:18" ht="20.100000000000001" customHeight="1" x14ac:dyDescent="0.2">
      <c r="A65" s="372"/>
      <c r="B65" s="372"/>
      <c r="C65" s="372"/>
      <c r="D65" s="372"/>
      <c r="E65" s="372"/>
      <c r="F65" s="372"/>
      <c r="G65" s="372"/>
      <c r="H65" s="372"/>
      <c r="I65" s="372"/>
      <c r="J65" s="372"/>
      <c r="K65" s="372"/>
      <c r="L65" s="372"/>
      <c r="M65" s="372"/>
      <c r="N65" s="372"/>
      <c r="O65" s="372"/>
      <c r="P65" s="372"/>
      <c r="Q65" s="372"/>
      <c r="R65" s="373"/>
    </row>
    <row r="66" spans="1:18" ht="20.100000000000001" customHeight="1" x14ac:dyDescent="0.2">
      <c r="A66" s="372"/>
      <c r="B66" s="372"/>
      <c r="C66" s="372"/>
      <c r="D66" s="372"/>
      <c r="E66" s="372"/>
      <c r="F66" s="372"/>
      <c r="G66" s="372"/>
      <c r="H66" s="372"/>
      <c r="I66" s="372"/>
      <c r="J66" s="372"/>
      <c r="K66" s="372"/>
      <c r="L66" s="372"/>
      <c r="M66" s="372"/>
      <c r="N66" s="372"/>
      <c r="O66" s="372"/>
      <c r="P66" s="372"/>
      <c r="Q66" s="372"/>
      <c r="R66" s="373"/>
    </row>
    <row r="67" spans="1:18" ht="20.100000000000001" customHeight="1" x14ac:dyDescent="0.2">
      <c r="A67" s="372"/>
      <c r="B67" s="372"/>
      <c r="C67" s="372"/>
      <c r="D67" s="372"/>
      <c r="E67" s="372"/>
      <c r="F67" s="372"/>
      <c r="G67" s="372"/>
      <c r="H67" s="372"/>
      <c r="I67" s="372"/>
      <c r="J67" s="372"/>
      <c r="K67" s="372"/>
      <c r="L67" s="372"/>
      <c r="M67" s="372"/>
      <c r="N67" s="372"/>
      <c r="O67" s="372"/>
      <c r="P67" s="372"/>
      <c r="Q67" s="372"/>
      <c r="R67" s="373"/>
    </row>
    <row r="68" spans="1:18" ht="20.100000000000001" customHeight="1" x14ac:dyDescent="0.2">
      <c r="A68" s="372"/>
      <c r="B68" s="372"/>
      <c r="C68" s="372"/>
      <c r="D68" s="372"/>
      <c r="E68" s="372"/>
      <c r="F68" s="372"/>
      <c r="G68" s="372"/>
      <c r="H68" s="372"/>
      <c r="I68" s="372"/>
      <c r="J68" s="372"/>
      <c r="K68" s="372"/>
      <c r="L68" s="372"/>
      <c r="M68" s="372"/>
      <c r="N68" s="372"/>
      <c r="O68" s="372"/>
      <c r="P68" s="372"/>
      <c r="Q68" s="372"/>
      <c r="R68" s="373"/>
    </row>
    <row r="69" spans="1:18" ht="20.100000000000001" customHeight="1" x14ac:dyDescent="0.2">
      <c r="A69" s="372"/>
      <c r="B69" s="372"/>
      <c r="C69" s="372"/>
      <c r="D69" s="372"/>
      <c r="E69" s="372"/>
      <c r="F69" s="372"/>
      <c r="G69" s="372"/>
      <c r="H69" s="372"/>
      <c r="I69" s="372"/>
      <c r="J69" s="372"/>
      <c r="K69" s="372"/>
      <c r="L69" s="372"/>
      <c r="M69" s="372"/>
      <c r="N69" s="372"/>
      <c r="O69" s="372"/>
      <c r="P69" s="372"/>
      <c r="Q69" s="372"/>
      <c r="R69" s="373"/>
    </row>
    <row r="70" spans="1:18" ht="20.100000000000001" customHeight="1" x14ac:dyDescent="0.2">
      <c r="A70" s="372"/>
      <c r="B70" s="372"/>
      <c r="C70" s="372"/>
      <c r="D70" s="372"/>
      <c r="E70" s="372"/>
      <c r="F70" s="372"/>
      <c r="G70" s="372"/>
      <c r="H70" s="372"/>
      <c r="I70" s="372"/>
      <c r="J70" s="372"/>
      <c r="K70" s="372"/>
      <c r="L70" s="372"/>
      <c r="M70" s="372"/>
      <c r="N70" s="372"/>
      <c r="O70" s="372"/>
      <c r="P70" s="372"/>
      <c r="Q70" s="372"/>
      <c r="R70" s="373"/>
    </row>
    <row r="71" spans="1:18" ht="20.100000000000001" customHeight="1" x14ac:dyDescent="0.2">
      <c r="A71" s="372"/>
      <c r="B71" s="372"/>
      <c r="C71" s="372"/>
      <c r="D71" s="372"/>
      <c r="E71" s="372"/>
      <c r="F71" s="372"/>
      <c r="G71" s="372"/>
      <c r="H71" s="372"/>
      <c r="I71" s="372"/>
      <c r="J71" s="372"/>
      <c r="K71" s="372"/>
      <c r="L71" s="372"/>
      <c r="M71" s="372"/>
      <c r="N71" s="372"/>
      <c r="O71" s="372"/>
      <c r="P71" s="372"/>
      <c r="Q71" s="372"/>
      <c r="R71" s="373"/>
    </row>
    <row r="72" spans="1:18" ht="20.100000000000001" customHeight="1" x14ac:dyDescent="0.2">
      <c r="A72" s="372"/>
      <c r="B72" s="372"/>
      <c r="C72" s="372"/>
      <c r="D72" s="372"/>
      <c r="E72" s="372"/>
      <c r="F72" s="372"/>
      <c r="G72" s="372"/>
      <c r="H72" s="372"/>
      <c r="I72" s="372"/>
      <c r="J72" s="372"/>
      <c r="K72" s="372"/>
      <c r="L72" s="372"/>
      <c r="M72" s="372"/>
      <c r="N72" s="372"/>
      <c r="O72" s="372"/>
      <c r="P72" s="372"/>
      <c r="Q72" s="372"/>
      <c r="R72" s="373"/>
    </row>
    <row r="73" spans="1:18" ht="20.100000000000001" customHeight="1" x14ac:dyDescent="0.2">
      <c r="A73" s="372"/>
      <c r="B73" s="372"/>
      <c r="C73" s="372"/>
      <c r="D73" s="372"/>
      <c r="E73" s="372"/>
      <c r="F73" s="372"/>
      <c r="G73" s="372"/>
      <c r="H73" s="372"/>
      <c r="I73" s="372"/>
      <c r="J73" s="372"/>
      <c r="K73" s="372"/>
      <c r="L73" s="372"/>
      <c r="M73" s="372"/>
      <c r="N73" s="372"/>
      <c r="O73" s="372"/>
      <c r="P73" s="372"/>
      <c r="Q73" s="372"/>
      <c r="R73" s="373"/>
    </row>
    <row r="74" spans="1:18" ht="20.100000000000001" customHeight="1" x14ac:dyDescent="0.2">
      <c r="A74" s="372"/>
      <c r="B74" s="372"/>
      <c r="C74" s="372"/>
      <c r="D74" s="372"/>
      <c r="E74" s="372"/>
      <c r="F74" s="372"/>
      <c r="G74" s="372"/>
      <c r="H74" s="372"/>
      <c r="I74" s="372"/>
      <c r="J74" s="372"/>
      <c r="K74" s="372"/>
      <c r="L74" s="372"/>
      <c r="M74" s="372"/>
      <c r="N74" s="372"/>
      <c r="O74" s="372"/>
      <c r="P74" s="372"/>
      <c r="Q74" s="372"/>
      <c r="R74" s="373"/>
    </row>
    <row r="75" spans="1:18" ht="20.100000000000001" customHeight="1" x14ac:dyDescent="0.2">
      <c r="A75" s="372"/>
      <c r="B75" s="372"/>
      <c r="C75" s="372"/>
      <c r="D75" s="372"/>
      <c r="E75" s="372"/>
      <c r="F75" s="372"/>
      <c r="G75" s="372"/>
      <c r="H75" s="372"/>
      <c r="I75" s="372"/>
      <c r="J75" s="372"/>
      <c r="K75" s="372"/>
      <c r="L75" s="372"/>
      <c r="M75" s="372"/>
      <c r="N75" s="372"/>
      <c r="O75" s="372"/>
      <c r="P75" s="372"/>
      <c r="Q75" s="372"/>
      <c r="R75" s="373"/>
    </row>
    <row r="76" spans="1:18" ht="20.100000000000001" customHeight="1" x14ac:dyDescent="0.2">
      <c r="A76" s="372"/>
      <c r="B76" s="372"/>
      <c r="C76" s="372"/>
      <c r="D76" s="372"/>
      <c r="E76" s="372"/>
      <c r="F76" s="372"/>
      <c r="G76" s="372"/>
      <c r="H76" s="372"/>
      <c r="I76" s="372"/>
      <c r="J76" s="372"/>
      <c r="K76" s="372"/>
      <c r="L76" s="372"/>
      <c r="M76" s="372"/>
      <c r="N76" s="372"/>
      <c r="O76" s="372"/>
      <c r="P76" s="372"/>
      <c r="Q76" s="372"/>
      <c r="R76" s="373"/>
    </row>
    <row r="77" spans="1:18" ht="20.100000000000001" customHeight="1" x14ac:dyDescent="0.2">
      <c r="A77" s="372"/>
      <c r="B77" s="372"/>
      <c r="C77" s="372"/>
      <c r="D77" s="372"/>
      <c r="E77" s="372"/>
      <c r="F77" s="372"/>
      <c r="G77" s="372"/>
      <c r="H77" s="372"/>
      <c r="I77" s="372"/>
      <c r="J77" s="372"/>
      <c r="K77" s="372"/>
      <c r="L77" s="372"/>
      <c r="M77" s="372"/>
      <c r="N77" s="372"/>
      <c r="O77" s="372"/>
      <c r="P77" s="372"/>
      <c r="Q77" s="372"/>
      <c r="R77" s="373"/>
    </row>
    <row r="78" spans="1:18" ht="20.100000000000001" customHeight="1" x14ac:dyDescent="0.2">
      <c r="A78" s="372"/>
      <c r="B78" s="372"/>
      <c r="C78" s="372"/>
      <c r="D78" s="372"/>
      <c r="E78" s="372"/>
      <c r="F78" s="372"/>
      <c r="G78" s="372"/>
      <c r="H78" s="372"/>
      <c r="I78" s="372"/>
      <c r="J78" s="372"/>
      <c r="K78" s="372"/>
      <c r="L78" s="372"/>
      <c r="M78" s="372"/>
      <c r="N78" s="372"/>
      <c r="O78" s="372"/>
      <c r="P78" s="372"/>
      <c r="Q78" s="372"/>
      <c r="R78" s="373"/>
    </row>
    <row r="79" spans="1:18" ht="20.100000000000001" customHeight="1" x14ac:dyDescent="0.2">
      <c r="A79" s="372"/>
      <c r="B79" s="372"/>
      <c r="C79" s="372"/>
      <c r="D79" s="372"/>
      <c r="E79" s="372"/>
      <c r="F79" s="372"/>
      <c r="G79" s="372"/>
      <c r="H79" s="372"/>
      <c r="I79" s="372"/>
      <c r="J79" s="372"/>
      <c r="K79" s="372"/>
      <c r="L79" s="372"/>
      <c r="M79" s="372"/>
      <c r="N79" s="372"/>
      <c r="O79" s="372"/>
      <c r="P79" s="372"/>
      <c r="Q79" s="372"/>
      <c r="R79" s="373"/>
    </row>
    <row r="80" spans="1:18" ht="20.100000000000001" customHeight="1" x14ac:dyDescent="0.2">
      <c r="A80" s="372"/>
      <c r="B80" s="372"/>
      <c r="C80" s="372"/>
      <c r="D80" s="372"/>
      <c r="E80" s="372"/>
      <c r="F80" s="372"/>
      <c r="G80" s="372"/>
      <c r="H80" s="372"/>
      <c r="I80" s="372"/>
      <c r="J80" s="372"/>
      <c r="K80" s="372"/>
      <c r="L80" s="372"/>
      <c r="M80" s="372"/>
      <c r="N80" s="372"/>
      <c r="O80" s="372"/>
      <c r="P80" s="372"/>
      <c r="Q80" s="372"/>
      <c r="R80" s="373"/>
    </row>
    <row r="81" spans="1:18" ht="20.100000000000001" customHeight="1" x14ac:dyDescent="0.2">
      <c r="A81" s="372"/>
      <c r="B81" s="372"/>
      <c r="C81" s="372"/>
      <c r="D81" s="372"/>
      <c r="E81" s="372"/>
      <c r="F81" s="372"/>
      <c r="G81" s="372"/>
      <c r="H81" s="372"/>
      <c r="I81" s="372"/>
      <c r="J81" s="372"/>
      <c r="K81" s="372"/>
      <c r="L81" s="372"/>
      <c r="M81" s="372"/>
      <c r="N81" s="372"/>
      <c r="O81" s="372"/>
      <c r="P81" s="372"/>
      <c r="Q81" s="372"/>
      <c r="R81" s="373"/>
    </row>
    <row r="82" spans="1:18" ht="20.100000000000001" customHeight="1" x14ac:dyDescent="0.2">
      <c r="A82" s="372"/>
      <c r="B82" s="372"/>
      <c r="C82" s="372"/>
      <c r="D82" s="372"/>
      <c r="E82" s="372"/>
      <c r="F82" s="372"/>
      <c r="G82" s="372"/>
      <c r="H82" s="372"/>
      <c r="I82" s="372"/>
      <c r="J82" s="372"/>
      <c r="K82" s="372"/>
      <c r="L82" s="372"/>
      <c r="M82" s="372"/>
      <c r="N82" s="372"/>
      <c r="O82" s="372"/>
      <c r="P82" s="372"/>
      <c r="Q82" s="372"/>
      <c r="R82" s="373"/>
    </row>
    <row r="83" spans="1:18" ht="20.100000000000001" customHeight="1" x14ac:dyDescent="0.2">
      <c r="A83" s="372"/>
      <c r="B83" s="372"/>
      <c r="C83" s="372"/>
      <c r="D83" s="372"/>
      <c r="E83" s="372"/>
      <c r="F83" s="372"/>
      <c r="G83" s="372"/>
      <c r="H83" s="372"/>
      <c r="I83" s="372"/>
      <c r="J83" s="372"/>
      <c r="K83" s="372"/>
      <c r="L83" s="372"/>
      <c r="M83" s="372"/>
      <c r="N83" s="372"/>
      <c r="O83" s="372"/>
      <c r="P83" s="372"/>
      <c r="Q83" s="372"/>
      <c r="R83" s="373"/>
    </row>
    <row r="84" spans="1:18" ht="20.100000000000001" customHeight="1" x14ac:dyDescent="0.2">
      <c r="A84" s="372"/>
      <c r="B84" s="372"/>
      <c r="C84" s="372"/>
      <c r="D84" s="372"/>
      <c r="E84" s="372"/>
      <c r="F84" s="372"/>
      <c r="G84" s="372"/>
      <c r="H84" s="372"/>
      <c r="I84" s="372"/>
      <c r="J84" s="372"/>
      <c r="K84" s="372"/>
      <c r="L84" s="372"/>
      <c r="M84" s="372"/>
      <c r="N84" s="372"/>
      <c r="O84" s="372"/>
      <c r="P84" s="372"/>
      <c r="Q84" s="372"/>
      <c r="R84" s="373"/>
    </row>
    <row r="85" spans="1:18" ht="20.100000000000001" customHeight="1" x14ac:dyDescent="0.2">
      <c r="A85" s="372"/>
      <c r="B85" s="372"/>
      <c r="C85" s="372"/>
      <c r="D85" s="372"/>
      <c r="E85" s="372"/>
      <c r="F85" s="372"/>
      <c r="G85" s="372"/>
      <c r="H85" s="372"/>
      <c r="I85" s="372"/>
      <c r="J85" s="372"/>
      <c r="K85" s="372"/>
      <c r="L85" s="372"/>
      <c r="M85" s="372"/>
      <c r="N85" s="372"/>
      <c r="O85" s="372"/>
      <c r="P85" s="372"/>
      <c r="Q85" s="372"/>
      <c r="R85" s="373"/>
    </row>
    <row r="86" spans="1:18" ht="20.100000000000001" customHeight="1" x14ac:dyDescent="0.2">
      <c r="A86" s="372"/>
      <c r="B86" s="372"/>
      <c r="C86" s="372"/>
      <c r="D86" s="372"/>
      <c r="E86" s="372"/>
      <c r="F86" s="372"/>
      <c r="G86" s="372"/>
      <c r="H86" s="372"/>
      <c r="I86" s="372"/>
      <c r="J86" s="372"/>
      <c r="K86" s="372"/>
      <c r="L86" s="372"/>
      <c r="M86" s="372"/>
      <c r="N86" s="372"/>
      <c r="O86" s="372"/>
      <c r="P86" s="372"/>
      <c r="Q86" s="372"/>
      <c r="R86" s="373"/>
    </row>
    <row r="87" spans="1:18" ht="20.100000000000001" customHeight="1" x14ac:dyDescent="0.2">
      <c r="A87" s="372"/>
      <c r="B87" s="372"/>
      <c r="C87" s="372"/>
      <c r="D87" s="372"/>
      <c r="E87" s="372"/>
      <c r="F87" s="372"/>
      <c r="G87" s="372"/>
      <c r="H87" s="372"/>
      <c r="I87" s="372"/>
      <c r="J87" s="372"/>
      <c r="K87" s="372"/>
      <c r="L87" s="372"/>
      <c r="M87" s="372"/>
      <c r="N87" s="372"/>
      <c r="O87" s="372"/>
      <c r="P87" s="372"/>
      <c r="Q87" s="372"/>
      <c r="R87" s="373"/>
    </row>
    <row r="88" spans="1:18" ht="20.100000000000001" customHeight="1" x14ac:dyDescent="0.2">
      <c r="A88" s="372"/>
      <c r="B88" s="372"/>
      <c r="C88" s="372"/>
      <c r="D88" s="372"/>
      <c r="E88" s="372"/>
      <c r="F88" s="372"/>
      <c r="G88" s="372"/>
      <c r="H88" s="372"/>
      <c r="I88" s="372"/>
      <c r="J88" s="372"/>
      <c r="K88" s="372"/>
      <c r="L88" s="372"/>
      <c r="M88" s="372"/>
      <c r="N88" s="372"/>
      <c r="O88" s="372"/>
      <c r="P88" s="372"/>
      <c r="Q88" s="372"/>
      <c r="R88" s="373"/>
    </row>
    <row r="89" spans="1:18" ht="20.100000000000001" customHeight="1" x14ac:dyDescent="0.2">
      <c r="A89" s="372"/>
      <c r="B89" s="372"/>
      <c r="C89" s="372"/>
      <c r="D89" s="372"/>
      <c r="E89" s="372"/>
      <c r="F89" s="372"/>
      <c r="G89" s="372"/>
      <c r="H89" s="372"/>
      <c r="I89" s="372"/>
      <c r="J89" s="372"/>
      <c r="K89" s="372"/>
      <c r="L89" s="372"/>
      <c r="M89" s="372"/>
      <c r="N89" s="372"/>
      <c r="O89" s="372"/>
      <c r="P89" s="372"/>
      <c r="Q89" s="372"/>
      <c r="R89" s="373"/>
    </row>
    <row r="90" spans="1:18" ht="20.100000000000001" customHeight="1" x14ac:dyDescent="0.2">
      <c r="A90" s="372"/>
      <c r="B90" s="372"/>
      <c r="C90" s="372"/>
      <c r="D90" s="372"/>
      <c r="E90" s="372"/>
      <c r="F90" s="372"/>
      <c r="G90" s="372"/>
      <c r="H90" s="372"/>
      <c r="I90" s="372"/>
      <c r="J90" s="372"/>
      <c r="K90" s="372"/>
      <c r="L90" s="372"/>
      <c r="M90" s="372"/>
      <c r="N90" s="372"/>
      <c r="O90" s="372"/>
      <c r="P90" s="372"/>
      <c r="Q90" s="372"/>
      <c r="R90" s="373"/>
    </row>
    <row r="91" spans="1:18" ht="20.100000000000001" customHeight="1" x14ac:dyDescent="0.2">
      <c r="A91" s="372"/>
      <c r="B91" s="372"/>
      <c r="C91" s="372"/>
      <c r="D91" s="372"/>
      <c r="E91" s="372"/>
      <c r="F91" s="372"/>
      <c r="G91" s="372"/>
      <c r="H91" s="372"/>
      <c r="I91" s="372"/>
      <c r="J91" s="372"/>
      <c r="K91" s="372"/>
      <c r="L91" s="372"/>
      <c r="M91" s="372"/>
      <c r="N91" s="372"/>
      <c r="O91" s="372"/>
      <c r="P91" s="372"/>
      <c r="Q91" s="372"/>
      <c r="R91" s="373"/>
    </row>
    <row r="92" spans="1:18" ht="20.100000000000001" customHeight="1" x14ac:dyDescent="0.2">
      <c r="A92" s="372"/>
      <c r="B92" s="372"/>
      <c r="C92" s="372"/>
      <c r="D92" s="372"/>
      <c r="E92" s="372"/>
      <c r="F92" s="372"/>
      <c r="G92" s="372"/>
      <c r="H92" s="372"/>
      <c r="I92" s="372"/>
      <c r="J92" s="372"/>
      <c r="K92" s="372"/>
      <c r="L92" s="372"/>
      <c r="M92" s="372"/>
      <c r="N92" s="372"/>
      <c r="O92" s="372"/>
      <c r="P92" s="372"/>
      <c r="Q92" s="372"/>
      <c r="R92" s="373"/>
    </row>
    <row r="93" spans="1:18" ht="20.100000000000001" customHeight="1" x14ac:dyDescent="0.2">
      <c r="A93" s="372"/>
      <c r="B93" s="372"/>
      <c r="C93" s="372"/>
      <c r="D93" s="372"/>
      <c r="E93" s="372"/>
      <c r="F93" s="372"/>
      <c r="G93" s="372"/>
      <c r="H93" s="372"/>
      <c r="I93" s="372"/>
      <c r="J93" s="372"/>
      <c r="K93" s="372"/>
      <c r="L93" s="372"/>
      <c r="M93" s="372"/>
      <c r="N93" s="372"/>
      <c r="O93" s="372"/>
      <c r="P93" s="372"/>
      <c r="Q93" s="372"/>
      <c r="R93" s="373"/>
    </row>
    <row r="94" spans="1:18" ht="20.100000000000001" customHeight="1" x14ac:dyDescent="0.2">
      <c r="A94" s="372"/>
      <c r="B94" s="372"/>
      <c r="C94" s="372"/>
      <c r="D94" s="372"/>
      <c r="E94" s="372"/>
      <c r="F94" s="372"/>
      <c r="G94" s="372"/>
      <c r="H94" s="372"/>
      <c r="I94" s="372"/>
      <c r="J94" s="372"/>
      <c r="K94" s="372"/>
      <c r="L94" s="372"/>
      <c r="M94" s="372"/>
      <c r="N94" s="372"/>
      <c r="O94" s="372"/>
      <c r="P94" s="372"/>
      <c r="Q94" s="372"/>
      <c r="R94" s="373"/>
    </row>
    <row r="95" spans="1:18" ht="20.100000000000001" customHeight="1" x14ac:dyDescent="0.2">
      <c r="A95" s="372"/>
      <c r="B95" s="372"/>
      <c r="C95" s="372"/>
      <c r="D95" s="372"/>
      <c r="E95" s="372"/>
      <c r="F95" s="372"/>
      <c r="G95" s="372"/>
      <c r="H95" s="372"/>
      <c r="I95" s="372"/>
      <c r="J95" s="372"/>
      <c r="K95" s="372"/>
      <c r="L95" s="372"/>
      <c r="M95" s="372"/>
      <c r="N95" s="372"/>
      <c r="O95" s="372"/>
      <c r="P95" s="372"/>
      <c r="Q95" s="372"/>
      <c r="R95" s="373"/>
    </row>
    <row r="96" spans="1:18" ht="20.100000000000001" customHeight="1" x14ac:dyDescent="0.2">
      <c r="A96" s="60"/>
      <c r="B96" s="60"/>
      <c r="C96" s="60"/>
      <c r="D96" s="60"/>
      <c r="E96" s="60"/>
      <c r="F96" s="60"/>
      <c r="G96" s="60"/>
      <c r="H96" s="60"/>
      <c r="I96" s="60"/>
      <c r="J96" s="60"/>
      <c r="K96" s="60"/>
      <c r="L96" s="60"/>
      <c r="M96" s="60"/>
      <c r="N96" s="60"/>
      <c r="O96" s="60"/>
      <c r="P96" s="60"/>
      <c r="Q96" s="60"/>
      <c r="R96" s="61"/>
    </row>
    <row r="97" spans="1:18" ht="20.100000000000001" customHeight="1" x14ac:dyDescent="0.2">
      <c r="A97" s="60"/>
      <c r="B97" s="60"/>
      <c r="C97" s="60"/>
      <c r="D97" s="60"/>
      <c r="E97" s="60"/>
      <c r="F97" s="60"/>
      <c r="G97" s="60"/>
      <c r="H97" s="60"/>
      <c r="I97" s="60"/>
      <c r="J97" s="60"/>
      <c r="K97" s="60"/>
      <c r="L97" s="60"/>
      <c r="M97" s="60"/>
      <c r="N97" s="60"/>
      <c r="O97" s="60"/>
      <c r="P97" s="60"/>
      <c r="Q97" s="60"/>
      <c r="R97" s="61"/>
    </row>
    <row r="98" spans="1:18" ht="20.100000000000001" customHeight="1" x14ac:dyDescent="0.2">
      <c r="A98" s="60"/>
      <c r="B98" s="60"/>
      <c r="C98" s="60"/>
      <c r="D98" s="60"/>
      <c r="E98" s="60"/>
      <c r="F98" s="60"/>
      <c r="G98" s="60"/>
      <c r="H98" s="60"/>
      <c r="I98" s="60"/>
      <c r="J98" s="60"/>
      <c r="K98" s="60"/>
      <c r="L98" s="60"/>
      <c r="M98" s="60"/>
      <c r="N98" s="60"/>
      <c r="O98" s="60"/>
      <c r="P98" s="60"/>
      <c r="Q98" s="60"/>
      <c r="R98" s="61"/>
    </row>
    <row r="99" spans="1:18" ht="20.100000000000001" customHeight="1" x14ac:dyDescent="0.2">
      <c r="A99" s="60"/>
      <c r="B99" s="60"/>
      <c r="C99" s="60"/>
      <c r="D99" s="60"/>
      <c r="E99" s="60"/>
      <c r="F99" s="60"/>
      <c r="G99" s="60"/>
      <c r="H99" s="60"/>
      <c r="I99" s="60"/>
      <c r="J99" s="60"/>
      <c r="K99" s="60"/>
      <c r="L99" s="60"/>
      <c r="M99" s="60"/>
      <c r="N99" s="60"/>
      <c r="O99" s="60"/>
      <c r="P99" s="60"/>
      <c r="Q99" s="60"/>
      <c r="R99" s="61"/>
    </row>
    <row r="100" spans="1:18" ht="20.100000000000001" customHeight="1" x14ac:dyDescent="0.2">
      <c r="A100" s="60"/>
      <c r="B100" s="60"/>
      <c r="C100" s="60"/>
      <c r="D100" s="60"/>
      <c r="E100" s="60"/>
      <c r="F100" s="60"/>
      <c r="G100" s="60"/>
      <c r="H100" s="60"/>
      <c r="I100" s="60"/>
      <c r="J100" s="60"/>
      <c r="K100" s="60"/>
      <c r="L100" s="60"/>
      <c r="M100" s="60"/>
      <c r="N100" s="60"/>
      <c r="O100" s="60"/>
      <c r="P100" s="60"/>
      <c r="Q100" s="60"/>
      <c r="R100" s="61"/>
    </row>
    <row r="101" spans="1:18" ht="20.100000000000001" customHeight="1" x14ac:dyDescent="0.2">
      <c r="A101" s="60"/>
      <c r="B101" s="60"/>
      <c r="C101" s="60"/>
      <c r="D101" s="60"/>
      <c r="E101" s="60"/>
      <c r="F101" s="60"/>
      <c r="G101" s="60"/>
      <c r="H101" s="60"/>
      <c r="I101" s="60"/>
      <c r="J101" s="60"/>
      <c r="K101" s="60"/>
      <c r="L101" s="60"/>
      <c r="M101" s="60"/>
      <c r="N101" s="60"/>
      <c r="O101" s="60"/>
      <c r="P101" s="60"/>
      <c r="Q101" s="60"/>
      <c r="R101" s="61"/>
    </row>
    <row r="102" spans="1:18" ht="20.100000000000001" customHeight="1" x14ac:dyDescent="0.2">
      <c r="A102" s="60"/>
      <c r="B102" s="60"/>
      <c r="C102" s="60"/>
      <c r="D102" s="60"/>
      <c r="E102" s="60"/>
      <c r="F102" s="60"/>
      <c r="G102" s="60"/>
      <c r="H102" s="60"/>
      <c r="I102" s="60"/>
      <c r="J102" s="60"/>
      <c r="K102" s="60"/>
      <c r="L102" s="60"/>
      <c r="M102" s="60"/>
      <c r="N102" s="60"/>
      <c r="O102" s="60"/>
      <c r="P102" s="60"/>
      <c r="Q102" s="60"/>
      <c r="R102" s="61"/>
    </row>
    <row r="103" spans="1:18" ht="20.100000000000001" customHeight="1" x14ac:dyDescent="0.2">
      <c r="A103" s="60"/>
      <c r="B103" s="60"/>
      <c r="C103" s="60"/>
      <c r="D103" s="60"/>
      <c r="E103" s="60"/>
      <c r="F103" s="60"/>
      <c r="G103" s="60"/>
      <c r="H103" s="60"/>
      <c r="I103" s="60"/>
      <c r="J103" s="60"/>
      <c r="K103" s="60"/>
      <c r="L103" s="60"/>
      <c r="M103" s="60"/>
      <c r="N103" s="60"/>
      <c r="O103" s="60"/>
      <c r="P103" s="60"/>
      <c r="Q103" s="60"/>
      <c r="R103" s="61"/>
    </row>
    <row r="104" spans="1:18" ht="20.100000000000001" customHeight="1" x14ac:dyDescent="0.2">
      <c r="A104" s="60"/>
      <c r="B104" s="60"/>
      <c r="C104" s="60"/>
      <c r="D104" s="60"/>
      <c r="E104" s="60"/>
      <c r="F104" s="60"/>
      <c r="G104" s="60"/>
      <c r="H104" s="60"/>
      <c r="I104" s="60"/>
      <c r="J104" s="60"/>
      <c r="K104" s="60"/>
      <c r="L104" s="60"/>
      <c r="M104" s="60"/>
      <c r="N104" s="60"/>
      <c r="O104" s="60"/>
      <c r="P104" s="60"/>
      <c r="Q104" s="60"/>
      <c r="R104" s="61"/>
    </row>
    <row r="105" spans="1:18" ht="20.100000000000001" customHeight="1" x14ac:dyDescent="0.2">
      <c r="A105" s="60"/>
      <c r="B105" s="60"/>
      <c r="C105" s="60"/>
      <c r="D105" s="60"/>
      <c r="E105" s="60"/>
      <c r="F105" s="60"/>
      <c r="G105" s="60"/>
      <c r="H105" s="60"/>
      <c r="I105" s="60"/>
      <c r="J105" s="60"/>
      <c r="K105" s="60"/>
      <c r="L105" s="60"/>
      <c r="M105" s="60"/>
      <c r="N105" s="60"/>
      <c r="O105" s="60"/>
      <c r="P105" s="60"/>
      <c r="Q105" s="60"/>
      <c r="R105" s="61"/>
    </row>
    <row r="106" spans="1:18" ht="20.100000000000001" customHeight="1" x14ac:dyDescent="0.2">
      <c r="A106" s="60"/>
      <c r="B106" s="60"/>
      <c r="C106" s="60"/>
      <c r="D106" s="60"/>
      <c r="E106" s="60"/>
      <c r="F106" s="60"/>
      <c r="G106" s="60"/>
      <c r="H106" s="60"/>
      <c r="I106" s="60"/>
      <c r="J106" s="60"/>
      <c r="K106" s="60"/>
      <c r="L106" s="60"/>
      <c r="M106" s="60"/>
      <c r="N106" s="60"/>
      <c r="O106" s="60"/>
      <c r="P106" s="60"/>
      <c r="Q106" s="60"/>
      <c r="R106" s="61"/>
    </row>
    <row r="107" spans="1:18" ht="20.100000000000001" customHeight="1" x14ac:dyDescent="0.2">
      <c r="A107" s="60"/>
      <c r="B107" s="60"/>
      <c r="C107" s="60"/>
      <c r="D107" s="60"/>
      <c r="E107" s="60"/>
      <c r="F107" s="60"/>
      <c r="G107" s="60"/>
      <c r="H107" s="60"/>
      <c r="I107" s="60"/>
      <c r="J107" s="60"/>
      <c r="K107" s="60"/>
      <c r="L107" s="60"/>
      <c r="M107" s="60"/>
      <c r="N107" s="60"/>
      <c r="O107" s="60"/>
      <c r="P107" s="60"/>
      <c r="Q107" s="60"/>
      <c r="R107" s="61"/>
    </row>
    <row r="108" spans="1:18" ht="20.100000000000001" customHeight="1" x14ac:dyDescent="0.2">
      <c r="A108" s="60"/>
      <c r="B108" s="60"/>
      <c r="C108" s="60"/>
      <c r="D108" s="60"/>
      <c r="E108" s="60"/>
      <c r="F108" s="60"/>
      <c r="G108" s="60"/>
      <c r="H108" s="60"/>
      <c r="I108" s="60"/>
      <c r="J108" s="60"/>
      <c r="K108" s="60"/>
      <c r="L108" s="60"/>
      <c r="M108" s="60"/>
      <c r="N108" s="60"/>
      <c r="O108" s="60"/>
      <c r="P108" s="60"/>
      <c r="Q108" s="60"/>
      <c r="R108" s="61"/>
    </row>
    <row r="109" spans="1:18" ht="20.100000000000001" customHeight="1" x14ac:dyDescent="0.2">
      <c r="A109" s="60"/>
      <c r="B109" s="60"/>
      <c r="C109" s="60"/>
      <c r="D109" s="60"/>
      <c r="E109" s="60"/>
      <c r="F109" s="60"/>
      <c r="G109" s="60"/>
      <c r="H109" s="60"/>
      <c r="I109" s="60"/>
      <c r="J109" s="60"/>
      <c r="K109" s="60"/>
      <c r="L109" s="60"/>
      <c r="M109" s="60"/>
      <c r="N109" s="60"/>
      <c r="O109" s="60"/>
      <c r="P109" s="60"/>
      <c r="Q109" s="60"/>
      <c r="R109" s="61"/>
    </row>
    <row r="110" spans="1:18" ht="20.100000000000001" customHeight="1" x14ac:dyDescent="0.2">
      <c r="A110" s="60"/>
      <c r="B110" s="60"/>
      <c r="C110" s="60"/>
      <c r="D110" s="60"/>
      <c r="E110" s="60"/>
      <c r="F110" s="60"/>
      <c r="G110" s="60"/>
      <c r="H110" s="60"/>
      <c r="I110" s="60"/>
      <c r="J110" s="60"/>
      <c r="K110" s="60"/>
      <c r="L110" s="60"/>
      <c r="M110" s="60"/>
      <c r="N110" s="60"/>
      <c r="O110" s="60"/>
      <c r="P110" s="60"/>
      <c r="Q110" s="60"/>
      <c r="R110" s="61"/>
    </row>
    <row r="111" spans="1:18" ht="20.100000000000001" customHeight="1" x14ac:dyDescent="0.2">
      <c r="A111" s="60"/>
      <c r="B111" s="60"/>
      <c r="C111" s="60"/>
      <c r="D111" s="60"/>
      <c r="E111" s="60"/>
      <c r="F111" s="60"/>
      <c r="G111" s="60"/>
      <c r="H111" s="60"/>
      <c r="I111" s="60"/>
      <c r="J111" s="60"/>
      <c r="K111" s="60"/>
      <c r="L111" s="60"/>
      <c r="M111" s="60"/>
      <c r="N111" s="60"/>
      <c r="O111" s="60"/>
      <c r="P111" s="60"/>
      <c r="Q111" s="60"/>
      <c r="R111" s="61"/>
    </row>
    <row r="112" spans="1:18" ht="20.100000000000001" customHeight="1" x14ac:dyDescent="0.2">
      <c r="A112" s="60"/>
      <c r="B112" s="60"/>
      <c r="C112" s="60"/>
      <c r="D112" s="60"/>
      <c r="E112" s="60"/>
      <c r="F112" s="60"/>
      <c r="G112" s="60"/>
      <c r="H112" s="60"/>
      <c r="I112" s="60"/>
      <c r="J112" s="60"/>
      <c r="K112" s="60"/>
      <c r="L112" s="60"/>
      <c r="M112" s="60"/>
      <c r="N112" s="60"/>
      <c r="O112" s="60"/>
      <c r="P112" s="60"/>
      <c r="Q112" s="60"/>
      <c r="R112" s="61"/>
    </row>
    <row r="113" spans="1:18" ht="20.100000000000001" customHeight="1" x14ac:dyDescent="0.2">
      <c r="A113" s="60"/>
      <c r="B113" s="60"/>
      <c r="C113" s="60"/>
      <c r="D113" s="60"/>
      <c r="E113" s="60"/>
      <c r="F113" s="60"/>
      <c r="G113" s="60"/>
      <c r="H113" s="60"/>
      <c r="I113" s="60"/>
      <c r="J113" s="60"/>
      <c r="K113" s="60"/>
      <c r="L113" s="60"/>
      <c r="M113" s="60"/>
      <c r="N113" s="60"/>
      <c r="O113" s="60"/>
      <c r="P113" s="60"/>
      <c r="Q113" s="60"/>
      <c r="R113" s="61"/>
    </row>
    <row r="114" spans="1:18" ht="20.100000000000001" customHeight="1" x14ac:dyDescent="0.2">
      <c r="A114" s="60"/>
      <c r="B114" s="60"/>
      <c r="C114" s="60"/>
      <c r="D114" s="60"/>
      <c r="E114" s="60"/>
      <c r="F114" s="60"/>
      <c r="G114" s="60"/>
      <c r="H114" s="60"/>
      <c r="I114" s="60"/>
      <c r="J114" s="60"/>
      <c r="K114" s="60"/>
      <c r="L114" s="60"/>
      <c r="M114" s="60"/>
      <c r="N114" s="60"/>
      <c r="O114" s="60"/>
      <c r="P114" s="60"/>
      <c r="Q114" s="60"/>
      <c r="R114" s="61"/>
    </row>
    <row r="115" spans="1:18" ht="20.100000000000001" customHeight="1" x14ac:dyDescent="0.2">
      <c r="A115" s="60"/>
      <c r="B115" s="60"/>
      <c r="C115" s="60"/>
      <c r="D115" s="60"/>
      <c r="E115" s="60"/>
      <c r="F115" s="60"/>
      <c r="G115" s="60"/>
      <c r="H115" s="60"/>
      <c r="I115" s="60"/>
      <c r="J115" s="60"/>
      <c r="K115" s="60"/>
      <c r="L115" s="60"/>
      <c r="M115" s="60"/>
      <c r="N115" s="60"/>
      <c r="O115" s="60"/>
      <c r="P115" s="60"/>
      <c r="Q115" s="60"/>
      <c r="R115" s="61"/>
    </row>
    <row r="116" spans="1:18" ht="20.100000000000001" customHeight="1" x14ac:dyDescent="0.2">
      <c r="A116" s="60"/>
      <c r="B116" s="60"/>
      <c r="C116" s="60"/>
      <c r="D116" s="60"/>
      <c r="E116" s="60"/>
      <c r="F116" s="60"/>
      <c r="G116" s="60"/>
      <c r="H116" s="60"/>
      <c r="I116" s="60"/>
      <c r="J116" s="60"/>
      <c r="K116" s="60"/>
      <c r="L116" s="60"/>
      <c r="M116" s="60"/>
      <c r="N116" s="60"/>
      <c r="O116" s="60"/>
      <c r="P116" s="60"/>
      <c r="Q116" s="60"/>
      <c r="R116" s="61"/>
    </row>
    <row r="117" spans="1:18" ht="20.100000000000001" customHeight="1" x14ac:dyDescent="0.2">
      <c r="A117" s="60"/>
      <c r="B117" s="60"/>
      <c r="C117" s="60"/>
      <c r="D117" s="60"/>
      <c r="E117" s="60"/>
      <c r="F117" s="60"/>
      <c r="G117" s="60"/>
      <c r="H117" s="60"/>
      <c r="I117" s="60"/>
      <c r="J117" s="60"/>
      <c r="K117" s="60"/>
      <c r="L117" s="60"/>
      <c r="M117" s="60"/>
      <c r="N117" s="60"/>
      <c r="O117" s="60"/>
      <c r="P117" s="60"/>
      <c r="Q117" s="60"/>
      <c r="R117" s="61"/>
    </row>
    <row r="118" spans="1:18" ht="20.100000000000001" customHeight="1" x14ac:dyDescent="0.2">
      <c r="A118" s="60"/>
      <c r="B118" s="60"/>
      <c r="C118" s="60"/>
      <c r="D118" s="60"/>
      <c r="E118" s="60"/>
      <c r="F118" s="60"/>
      <c r="G118" s="60"/>
      <c r="H118" s="60"/>
      <c r="I118" s="60"/>
      <c r="J118" s="60"/>
      <c r="K118" s="60"/>
      <c r="L118" s="60"/>
      <c r="M118" s="60"/>
      <c r="N118" s="60"/>
      <c r="O118" s="60"/>
      <c r="P118" s="60"/>
      <c r="Q118" s="60"/>
      <c r="R118" s="61"/>
    </row>
    <row r="119" spans="1:18" ht="20.100000000000001" customHeight="1" x14ac:dyDescent="0.2">
      <c r="A119" s="60"/>
      <c r="B119" s="60"/>
      <c r="C119" s="60"/>
      <c r="D119" s="60"/>
      <c r="E119" s="60"/>
      <c r="F119" s="60"/>
      <c r="G119" s="60"/>
      <c r="H119" s="60"/>
      <c r="I119" s="60"/>
      <c r="J119" s="60"/>
      <c r="K119" s="60"/>
      <c r="L119" s="60"/>
      <c r="M119" s="60"/>
      <c r="N119" s="60"/>
      <c r="O119" s="60"/>
      <c r="P119" s="60"/>
      <c r="Q119" s="60"/>
      <c r="R119" s="61"/>
    </row>
    <row r="120" spans="1:18" ht="20.100000000000001" customHeight="1" x14ac:dyDescent="0.2">
      <c r="A120" s="60"/>
      <c r="B120" s="60"/>
      <c r="C120" s="60"/>
      <c r="D120" s="60"/>
      <c r="E120" s="60"/>
      <c r="F120" s="60"/>
      <c r="G120" s="60"/>
      <c r="H120" s="60"/>
      <c r="I120" s="60"/>
      <c r="J120" s="60"/>
      <c r="K120" s="60"/>
      <c r="L120" s="60"/>
      <c r="M120" s="60"/>
      <c r="N120" s="60"/>
      <c r="O120" s="60"/>
      <c r="P120" s="60"/>
      <c r="Q120" s="60"/>
      <c r="R120" s="61"/>
    </row>
    <row r="121" spans="1:18" ht="20.100000000000001" customHeight="1" x14ac:dyDescent="0.2">
      <c r="A121" s="60"/>
      <c r="B121" s="60"/>
      <c r="C121" s="60"/>
      <c r="D121" s="60"/>
      <c r="E121" s="60"/>
      <c r="F121" s="60"/>
      <c r="G121" s="60"/>
      <c r="H121" s="60"/>
      <c r="I121" s="60"/>
      <c r="J121" s="60"/>
      <c r="K121" s="60"/>
      <c r="L121" s="60"/>
      <c r="M121" s="60"/>
      <c r="N121" s="60"/>
      <c r="O121" s="60"/>
      <c r="P121" s="60"/>
      <c r="Q121" s="60"/>
      <c r="R121" s="61"/>
    </row>
    <row r="122" spans="1:18" ht="20.100000000000001" customHeight="1" x14ac:dyDescent="0.2">
      <c r="A122" s="60"/>
      <c r="B122" s="60"/>
      <c r="C122" s="60"/>
      <c r="D122" s="60"/>
      <c r="E122" s="60"/>
      <c r="F122" s="60"/>
      <c r="G122" s="60"/>
      <c r="H122" s="60"/>
      <c r="I122" s="60"/>
      <c r="J122" s="60"/>
      <c r="K122" s="60"/>
      <c r="L122" s="60"/>
      <c r="M122" s="60"/>
      <c r="N122" s="60"/>
      <c r="O122" s="60"/>
      <c r="P122" s="60"/>
      <c r="Q122" s="60"/>
      <c r="R122" s="61"/>
    </row>
    <row r="123" spans="1:18" ht="20.100000000000001" customHeight="1" x14ac:dyDescent="0.2">
      <c r="A123" s="60"/>
      <c r="B123" s="60"/>
      <c r="C123" s="60"/>
      <c r="D123" s="60"/>
      <c r="E123" s="60"/>
      <c r="F123" s="60"/>
      <c r="G123" s="60"/>
      <c r="H123" s="60"/>
      <c r="I123" s="60"/>
      <c r="J123" s="60"/>
      <c r="K123" s="60"/>
      <c r="L123" s="60"/>
      <c r="M123" s="60"/>
      <c r="N123" s="60"/>
      <c r="O123" s="60"/>
      <c r="P123" s="60"/>
      <c r="Q123" s="60"/>
      <c r="R123" s="61"/>
    </row>
    <row r="124" spans="1:18" ht="20.100000000000001" customHeight="1" x14ac:dyDescent="0.2">
      <c r="A124" s="60"/>
      <c r="B124" s="60"/>
      <c r="C124" s="60"/>
      <c r="D124" s="60"/>
      <c r="E124" s="60"/>
      <c r="F124" s="60"/>
      <c r="G124" s="60"/>
      <c r="H124" s="60"/>
      <c r="I124" s="60"/>
      <c r="J124" s="60"/>
      <c r="K124" s="60"/>
      <c r="L124" s="60"/>
      <c r="M124" s="60"/>
      <c r="N124" s="60"/>
      <c r="O124" s="60"/>
      <c r="P124" s="60"/>
      <c r="Q124" s="60"/>
      <c r="R124" s="61"/>
    </row>
    <row r="125" spans="1:18" ht="20.100000000000001" customHeight="1" x14ac:dyDescent="0.2">
      <c r="A125" s="60"/>
      <c r="B125" s="60"/>
      <c r="C125" s="60"/>
      <c r="D125" s="60"/>
      <c r="E125" s="60"/>
      <c r="F125" s="60"/>
      <c r="G125" s="60"/>
      <c r="H125" s="60"/>
      <c r="I125" s="60"/>
      <c r="J125" s="60"/>
      <c r="K125" s="60"/>
      <c r="L125" s="60"/>
      <c r="M125" s="60"/>
      <c r="N125" s="60"/>
      <c r="O125" s="60"/>
      <c r="P125" s="60"/>
      <c r="Q125" s="60"/>
      <c r="R125" s="61"/>
    </row>
    <row r="126" spans="1:18" ht="20.100000000000001" customHeight="1" x14ac:dyDescent="0.2">
      <c r="A126" s="60"/>
      <c r="B126" s="60"/>
      <c r="C126" s="60"/>
      <c r="D126" s="60"/>
      <c r="E126" s="60"/>
      <c r="F126" s="60"/>
      <c r="G126" s="60"/>
      <c r="H126" s="60"/>
      <c r="I126" s="60"/>
      <c r="J126" s="60"/>
      <c r="K126" s="60"/>
      <c r="L126" s="60"/>
      <c r="M126" s="60"/>
      <c r="N126" s="60"/>
      <c r="O126" s="60"/>
      <c r="P126" s="60"/>
      <c r="Q126" s="60"/>
      <c r="R126" s="61"/>
    </row>
    <row r="127" spans="1:18" ht="20.100000000000001" customHeight="1" x14ac:dyDescent="0.2">
      <c r="A127" s="60"/>
      <c r="B127" s="60"/>
      <c r="C127" s="60"/>
      <c r="D127" s="60"/>
      <c r="E127" s="60"/>
      <c r="F127" s="60"/>
      <c r="G127" s="60"/>
      <c r="H127" s="60"/>
      <c r="I127" s="60"/>
      <c r="J127" s="60"/>
      <c r="K127" s="60"/>
      <c r="L127" s="60"/>
      <c r="M127" s="60"/>
      <c r="N127" s="60"/>
      <c r="O127" s="60"/>
      <c r="P127" s="60"/>
      <c r="Q127" s="60"/>
      <c r="R127" s="61"/>
    </row>
    <row r="128" spans="1:18" ht="20.100000000000001" customHeight="1" x14ac:dyDescent="0.2">
      <c r="A128" s="60"/>
      <c r="B128" s="60"/>
      <c r="C128" s="60"/>
      <c r="D128" s="60"/>
      <c r="E128" s="60"/>
      <c r="F128" s="60"/>
      <c r="G128" s="60"/>
      <c r="H128" s="60"/>
      <c r="I128" s="60"/>
      <c r="J128" s="60"/>
      <c r="K128" s="60"/>
      <c r="L128" s="60"/>
      <c r="M128" s="60"/>
      <c r="N128" s="60"/>
      <c r="O128" s="60"/>
      <c r="P128" s="60"/>
      <c r="Q128" s="60"/>
      <c r="R128" s="61"/>
    </row>
    <row r="129" spans="1:18" ht="20.100000000000001" customHeight="1" x14ac:dyDescent="0.2">
      <c r="A129" s="60"/>
      <c r="B129" s="60"/>
      <c r="C129" s="60"/>
      <c r="D129" s="60"/>
      <c r="E129" s="60"/>
      <c r="F129" s="60"/>
      <c r="G129" s="60"/>
      <c r="H129" s="60"/>
      <c r="I129" s="60"/>
      <c r="J129" s="60"/>
      <c r="K129" s="60"/>
      <c r="L129" s="60"/>
      <c r="M129" s="60"/>
      <c r="N129" s="60"/>
      <c r="O129" s="60"/>
      <c r="P129" s="60"/>
      <c r="Q129" s="60"/>
      <c r="R129" s="61"/>
    </row>
    <row r="130" spans="1:18" ht="20.100000000000001" customHeight="1" x14ac:dyDescent="0.2">
      <c r="A130" s="60"/>
      <c r="B130" s="60"/>
      <c r="C130" s="60"/>
      <c r="D130" s="60"/>
      <c r="E130" s="60"/>
      <c r="F130" s="60"/>
      <c r="G130" s="60"/>
      <c r="H130" s="60"/>
      <c r="I130" s="60"/>
      <c r="J130" s="60"/>
      <c r="K130" s="60"/>
      <c r="L130" s="60"/>
      <c r="M130" s="60"/>
      <c r="N130" s="60"/>
      <c r="O130" s="60"/>
      <c r="P130" s="60"/>
      <c r="Q130" s="60"/>
      <c r="R130" s="61"/>
    </row>
    <row r="131" spans="1:18" ht="20.100000000000001" customHeight="1" x14ac:dyDescent="0.2">
      <c r="A131" s="60"/>
      <c r="B131" s="60"/>
      <c r="C131" s="60"/>
      <c r="D131" s="60"/>
      <c r="E131" s="60"/>
      <c r="F131" s="60"/>
      <c r="G131" s="60"/>
      <c r="H131" s="60"/>
      <c r="I131" s="60"/>
      <c r="J131" s="60"/>
      <c r="K131" s="60"/>
      <c r="L131" s="60"/>
      <c r="M131" s="60"/>
      <c r="N131" s="60"/>
      <c r="O131" s="60"/>
      <c r="P131" s="60"/>
      <c r="Q131" s="60"/>
      <c r="R131" s="61"/>
    </row>
    <row r="132" spans="1:18" ht="20.100000000000001" customHeight="1" x14ac:dyDescent="0.2">
      <c r="A132" s="60"/>
      <c r="B132" s="60"/>
      <c r="C132" s="60"/>
      <c r="D132" s="60"/>
      <c r="E132" s="60"/>
      <c r="F132" s="60"/>
      <c r="G132" s="60"/>
      <c r="H132" s="60"/>
      <c r="I132" s="60"/>
      <c r="J132" s="60"/>
      <c r="K132" s="60"/>
      <c r="L132" s="60"/>
      <c r="M132" s="60"/>
      <c r="N132" s="60"/>
      <c r="O132" s="60"/>
      <c r="P132" s="60"/>
      <c r="Q132" s="60"/>
      <c r="R132" s="61"/>
    </row>
    <row r="133" spans="1:18" ht="20.100000000000001" customHeight="1" x14ac:dyDescent="0.2">
      <c r="A133" s="60"/>
      <c r="B133" s="60"/>
      <c r="C133" s="60"/>
      <c r="D133" s="60"/>
      <c r="E133" s="60"/>
      <c r="F133" s="60"/>
      <c r="G133" s="60"/>
      <c r="H133" s="60"/>
      <c r="I133" s="60"/>
      <c r="J133" s="60"/>
      <c r="K133" s="60"/>
      <c r="L133" s="60"/>
      <c r="M133" s="60"/>
      <c r="N133" s="60"/>
      <c r="O133" s="60"/>
      <c r="P133" s="60"/>
      <c r="Q133" s="60"/>
      <c r="R133" s="61"/>
    </row>
    <row r="134" spans="1:18" ht="20.100000000000001" customHeight="1" x14ac:dyDescent="0.2">
      <c r="A134" s="60"/>
      <c r="B134" s="60"/>
      <c r="C134" s="60"/>
      <c r="D134" s="60"/>
      <c r="E134" s="60"/>
      <c r="F134" s="60"/>
      <c r="G134" s="60"/>
      <c r="H134" s="60"/>
      <c r="I134" s="60"/>
      <c r="J134" s="60"/>
      <c r="K134" s="60"/>
      <c r="L134" s="60"/>
      <c r="M134" s="60"/>
      <c r="N134" s="60"/>
      <c r="O134" s="60"/>
      <c r="P134" s="60"/>
      <c r="Q134" s="60"/>
      <c r="R134" s="61"/>
    </row>
    <row r="135" spans="1:18" ht="20.100000000000001" customHeight="1" x14ac:dyDescent="0.2">
      <c r="A135" s="60"/>
      <c r="B135" s="60"/>
      <c r="C135" s="60"/>
      <c r="D135" s="60"/>
      <c r="E135" s="60"/>
      <c r="F135" s="60"/>
      <c r="G135" s="60"/>
      <c r="H135" s="60"/>
      <c r="I135" s="60"/>
      <c r="J135" s="60"/>
      <c r="K135" s="60"/>
      <c r="L135" s="60"/>
      <c r="M135" s="60"/>
      <c r="N135" s="60"/>
      <c r="O135" s="60"/>
      <c r="P135" s="60"/>
      <c r="Q135" s="60"/>
      <c r="R135" s="61"/>
    </row>
    <row r="136" spans="1:18" ht="20.100000000000001" customHeight="1" x14ac:dyDescent="0.2">
      <c r="A136" s="60"/>
      <c r="B136" s="60"/>
      <c r="C136" s="60"/>
      <c r="D136" s="60"/>
      <c r="E136" s="60"/>
      <c r="F136" s="60"/>
      <c r="G136" s="60"/>
      <c r="H136" s="60"/>
      <c r="I136" s="60"/>
      <c r="J136" s="60"/>
      <c r="K136" s="60"/>
      <c r="L136" s="60"/>
      <c r="M136" s="60"/>
      <c r="N136" s="60"/>
      <c r="O136" s="60"/>
      <c r="P136" s="60"/>
      <c r="Q136" s="60"/>
      <c r="R136" s="61"/>
    </row>
    <row r="137" spans="1:18" ht="20.100000000000001" customHeight="1" x14ac:dyDescent="0.2">
      <c r="A137" s="60"/>
      <c r="B137" s="60"/>
      <c r="C137" s="60"/>
      <c r="D137" s="60"/>
      <c r="E137" s="60"/>
      <c r="F137" s="60"/>
      <c r="G137" s="60"/>
      <c r="H137" s="60"/>
      <c r="I137" s="60"/>
      <c r="J137" s="60"/>
      <c r="K137" s="60"/>
      <c r="L137" s="60"/>
      <c r="M137" s="60"/>
      <c r="N137" s="60"/>
      <c r="O137" s="60"/>
      <c r="P137" s="60"/>
      <c r="Q137" s="60"/>
      <c r="R137" s="61"/>
    </row>
    <row r="138" spans="1:18" ht="20.100000000000001" customHeight="1" x14ac:dyDescent="0.2">
      <c r="A138" s="60"/>
      <c r="B138" s="60"/>
      <c r="C138" s="60"/>
      <c r="D138" s="60"/>
      <c r="E138" s="60"/>
      <c r="F138" s="60"/>
      <c r="G138" s="60"/>
      <c r="H138" s="60"/>
      <c r="I138" s="60"/>
      <c r="J138" s="60"/>
      <c r="K138" s="60"/>
      <c r="L138" s="60"/>
      <c r="M138" s="60"/>
      <c r="N138" s="60"/>
      <c r="O138" s="60"/>
      <c r="P138" s="60"/>
      <c r="Q138" s="60"/>
      <c r="R138" s="61"/>
    </row>
    <row r="139" spans="1:18" ht="20.100000000000001" customHeight="1" x14ac:dyDescent="0.2">
      <c r="A139" s="60"/>
      <c r="B139" s="60"/>
      <c r="C139" s="60"/>
      <c r="D139" s="60"/>
      <c r="E139" s="60"/>
      <c r="F139" s="60"/>
      <c r="G139" s="60"/>
      <c r="H139" s="60"/>
      <c r="I139" s="60"/>
      <c r="J139" s="60"/>
      <c r="K139" s="60"/>
      <c r="L139" s="60"/>
      <c r="M139" s="60"/>
      <c r="N139" s="60"/>
      <c r="O139" s="60"/>
      <c r="P139" s="60"/>
      <c r="Q139" s="60"/>
      <c r="R139" s="61"/>
    </row>
    <row r="140" spans="1:18" ht="20.100000000000001" customHeight="1" x14ac:dyDescent="0.2">
      <c r="A140" s="60"/>
      <c r="B140" s="60"/>
      <c r="C140" s="60"/>
      <c r="D140" s="60"/>
      <c r="E140" s="60"/>
      <c r="F140" s="60"/>
      <c r="G140" s="60"/>
      <c r="H140" s="60"/>
      <c r="I140" s="60"/>
      <c r="J140" s="60"/>
      <c r="K140" s="60"/>
      <c r="L140" s="60"/>
      <c r="M140" s="60"/>
      <c r="N140" s="60"/>
      <c r="O140" s="60"/>
      <c r="P140" s="60"/>
      <c r="Q140" s="60"/>
      <c r="R140" s="61"/>
    </row>
    <row r="141" spans="1:18" ht="20.100000000000001" customHeight="1" x14ac:dyDescent="0.2">
      <c r="A141" s="60"/>
      <c r="B141" s="60"/>
      <c r="C141" s="60"/>
      <c r="D141" s="60"/>
      <c r="E141" s="60"/>
      <c r="F141" s="60"/>
      <c r="G141" s="60"/>
      <c r="H141" s="60"/>
      <c r="I141" s="60"/>
      <c r="J141" s="60"/>
      <c r="K141" s="60"/>
      <c r="L141" s="60"/>
      <c r="M141" s="60"/>
      <c r="N141" s="60"/>
      <c r="O141" s="60"/>
      <c r="P141" s="60"/>
      <c r="Q141" s="60"/>
      <c r="R141" s="61"/>
    </row>
    <row r="142" spans="1:18" ht="20.100000000000001" customHeight="1" x14ac:dyDescent="0.2">
      <c r="A142" s="60"/>
      <c r="B142" s="60"/>
      <c r="C142" s="60"/>
      <c r="D142" s="60"/>
      <c r="E142" s="60"/>
      <c r="F142" s="60"/>
      <c r="G142" s="60"/>
      <c r="H142" s="60"/>
      <c r="I142" s="60"/>
      <c r="J142" s="60"/>
      <c r="K142" s="60"/>
      <c r="L142" s="60"/>
      <c r="M142" s="60"/>
      <c r="N142" s="60"/>
      <c r="O142" s="60"/>
      <c r="P142" s="60"/>
      <c r="Q142" s="60"/>
      <c r="R142" s="61"/>
    </row>
    <row r="143" spans="1:18" ht="20.100000000000001" customHeight="1" x14ac:dyDescent="0.2">
      <c r="A143" s="60"/>
      <c r="B143" s="60"/>
      <c r="C143" s="60"/>
      <c r="D143" s="60"/>
      <c r="E143" s="60"/>
      <c r="F143" s="60"/>
      <c r="G143" s="60"/>
      <c r="H143" s="60"/>
      <c r="I143" s="60"/>
      <c r="J143" s="60"/>
      <c r="K143" s="60"/>
      <c r="L143" s="60"/>
      <c r="M143" s="60"/>
      <c r="N143" s="60"/>
      <c r="O143" s="60"/>
      <c r="P143" s="60"/>
      <c r="Q143" s="60"/>
      <c r="R143" s="61"/>
    </row>
    <row r="144" spans="1:18" ht="20.100000000000001" customHeight="1" x14ac:dyDescent="0.2">
      <c r="A144" s="60"/>
      <c r="B144" s="60"/>
      <c r="C144" s="60"/>
      <c r="D144" s="60"/>
      <c r="E144" s="60"/>
      <c r="F144" s="60"/>
      <c r="G144" s="60"/>
      <c r="H144" s="60"/>
      <c r="I144" s="60"/>
      <c r="J144" s="60"/>
      <c r="K144" s="60"/>
      <c r="L144" s="60"/>
      <c r="M144" s="60"/>
      <c r="N144" s="60"/>
      <c r="O144" s="60"/>
      <c r="P144" s="60"/>
      <c r="Q144" s="60"/>
      <c r="R144" s="61"/>
    </row>
    <row r="145" spans="1:18" ht="20.100000000000001" customHeight="1" x14ac:dyDescent="0.2">
      <c r="A145" s="60"/>
      <c r="B145" s="60"/>
      <c r="C145" s="60"/>
      <c r="D145" s="60"/>
      <c r="E145" s="60"/>
      <c r="F145" s="60"/>
      <c r="G145" s="60"/>
      <c r="H145" s="60"/>
      <c r="I145" s="60"/>
      <c r="J145" s="60"/>
      <c r="K145" s="60"/>
      <c r="L145" s="60"/>
      <c r="M145" s="60"/>
      <c r="N145" s="60"/>
      <c r="O145" s="60"/>
      <c r="P145" s="60"/>
      <c r="Q145" s="60"/>
      <c r="R145" s="61"/>
    </row>
    <row r="146" spans="1:18" ht="20.100000000000001" customHeight="1" x14ac:dyDescent="0.2">
      <c r="A146" s="60"/>
      <c r="B146" s="60"/>
      <c r="C146" s="60"/>
      <c r="D146" s="60"/>
      <c r="E146" s="60"/>
      <c r="F146" s="60"/>
      <c r="G146" s="60"/>
      <c r="H146" s="60"/>
      <c r="I146" s="60"/>
      <c r="J146" s="60"/>
      <c r="K146" s="60"/>
      <c r="L146" s="60"/>
      <c r="M146" s="60"/>
      <c r="N146" s="60"/>
      <c r="O146" s="60"/>
      <c r="P146" s="60"/>
      <c r="Q146" s="60"/>
      <c r="R146" s="61"/>
    </row>
    <row r="147" spans="1:18" ht="20.100000000000001" customHeight="1" x14ac:dyDescent="0.2">
      <c r="A147" s="60"/>
      <c r="B147" s="60"/>
      <c r="C147" s="60"/>
      <c r="D147" s="60"/>
      <c r="E147" s="60"/>
      <c r="F147" s="60"/>
      <c r="G147" s="60"/>
      <c r="H147" s="60"/>
      <c r="I147" s="60"/>
      <c r="J147" s="60"/>
      <c r="K147" s="60"/>
      <c r="L147" s="60"/>
      <c r="M147" s="60"/>
      <c r="N147" s="60"/>
      <c r="O147" s="60"/>
      <c r="P147" s="60"/>
      <c r="Q147" s="60"/>
      <c r="R147" s="61"/>
    </row>
    <row r="148" spans="1:18" ht="20.100000000000001" customHeight="1" x14ac:dyDescent="0.2">
      <c r="A148" s="60"/>
      <c r="B148" s="60"/>
      <c r="C148" s="60"/>
      <c r="D148" s="60"/>
      <c r="E148" s="60"/>
      <c r="F148" s="60"/>
      <c r="G148" s="60"/>
      <c r="H148" s="60"/>
      <c r="I148" s="60"/>
      <c r="J148" s="60"/>
      <c r="K148" s="60"/>
      <c r="L148" s="60"/>
      <c r="M148" s="60"/>
      <c r="N148" s="60"/>
      <c r="O148" s="60"/>
      <c r="P148" s="60"/>
      <c r="Q148" s="60"/>
      <c r="R148" s="61"/>
    </row>
    <row r="149" spans="1:18" ht="20.100000000000001" customHeight="1" x14ac:dyDescent="0.2">
      <c r="A149" s="60"/>
      <c r="B149" s="60"/>
      <c r="C149" s="60"/>
      <c r="D149" s="60"/>
      <c r="E149" s="60"/>
      <c r="F149" s="60"/>
      <c r="G149" s="60"/>
      <c r="H149" s="60"/>
      <c r="I149" s="60"/>
      <c r="J149" s="60"/>
      <c r="K149" s="60"/>
      <c r="L149" s="60"/>
      <c r="M149" s="60"/>
      <c r="N149" s="60"/>
      <c r="O149" s="60"/>
      <c r="P149" s="60"/>
      <c r="Q149" s="60"/>
      <c r="R149" s="61"/>
    </row>
    <row r="150" spans="1:18" ht="20.100000000000001" customHeight="1" x14ac:dyDescent="0.2">
      <c r="A150" s="60"/>
      <c r="B150" s="60"/>
      <c r="C150" s="60"/>
      <c r="D150" s="60"/>
      <c r="E150" s="60"/>
      <c r="F150" s="60"/>
      <c r="G150" s="60"/>
      <c r="H150" s="60"/>
      <c r="I150" s="60"/>
      <c r="J150" s="60"/>
      <c r="K150" s="60"/>
      <c r="L150" s="60"/>
      <c r="M150" s="60"/>
      <c r="N150" s="60"/>
      <c r="O150" s="60"/>
      <c r="P150" s="60"/>
      <c r="Q150" s="60"/>
      <c r="R150" s="61"/>
    </row>
    <row r="151" spans="1:18" ht="20.100000000000001" customHeight="1" x14ac:dyDescent="0.2">
      <c r="A151" s="60"/>
      <c r="B151" s="60"/>
      <c r="C151" s="60"/>
      <c r="D151" s="60"/>
      <c r="E151" s="60"/>
      <c r="F151" s="60"/>
      <c r="G151" s="60"/>
      <c r="H151" s="60"/>
      <c r="I151" s="60"/>
      <c r="J151" s="60"/>
      <c r="K151" s="60"/>
      <c r="L151" s="60"/>
      <c r="M151" s="60"/>
      <c r="N151" s="60"/>
      <c r="O151" s="60"/>
      <c r="P151" s="60"/>
      <c r="Q151" s="60"/>
      <c r="R151" s="61"/>
    </row>
    <row r="152" spans="1:18" ht="20.100000000000001" customHeight="1" x14ac:dyDescent="0.2">
      <c r="A152" s="60"/>
      <c r="B152" s="60"/>
      <c r="C152" s="60"/>
      <c r="D152" s="60"/>
      <c r="E152" s="60"/>
      <c r="F152" s="60"/>
      <c r="G152" s="60"/>
      <c r="H152" s="60"/>
      <c r="I152" s="60"/>
      <c r="J152" s="60"/>
      <c r="K152" s="60"/>
      <c r="L152" s="60"/>
      <c r="M152" s="60"/>
      <c r="N152" s="60"/>
      <c r="O152" s="60"/>
      <c r="P152" s="60"/>
      <c r="Q152" s="60"/>
      <c r="R152" s="61"/>
    </row>
    <row r="153" spans="1:18" ht="20.100000000000001" customHeight="1" x14ac:dyDescent="0.2">
      <c r="A153" s="60"/>
      <c r="B153" s="60"/>
      <c r="C153" s="60"/>
      <c r="D153" s="60"/>
      <c r="E153" s="60"/>
      <c r="F153" s="60"/>
      <c r="G153" s="60"/>
      <c r="H153" s="60"/>
      <c r="I153" s="60"/>
      <c r="J153" s="60"/>
      <c r="K153" s="60"/>
      <c r="L153" s="60"/>
      <c r="M153" s="60"/>
      <c r="N153" s="60"/>
      <c r="O153" s="60"/>
      <c r="P153" s="60"/>
      <c r="Q153" s="60"/>
      <c r="R153" s="61"/>
    </row>
    <row r="154" spans="1:18" ht="20.100000000000001" customHeight="1" x14ac:dyDescent="0.2">
      <c r="A154" s="60"/>
      <c r="B154" s="60"/>
      <c r="C154" s="60"/>
      <c r="D154" s="60"/>
      <c r="E154" s="60"/>
      <c r="F154" s="60"/>
      <c r="G154" s="60"/>
      <c r="H154" s="60"/>
      <c r="I154" s="60"/>
      <c r="J154" s="60"/>
      <c r="K154" s="60"/>
      <c r="L154" s="60"/>
      <c r="M154" s="60"/>
      <c r="N154" s="60"/>
      <c r="O154" s="60"/>
      <c r="P154" s="60"/>
      <c r="Q154" s="60"/>
      <c r="R154" s="61"/>
    </row>
    <row r="155" spans="1:18" ht="20.100000000000001" customHeight="1" x14ac:dyDescent="0.2">
      <c r="A155" s="60"/>
      <c r="B155" s="60"/>
      <c r="C155" s="60"/>
      <c r="D155" s="60"/>
      <c r="E155" s="60"/>
      <c r="F155" s="60"/>
      <c r="G155" s="60"/>
      <c r="H155" s="60"/>
      <c r="I155" s="60"/>
      <c r="J155" s="60"/>
      <c r="K155" s="60"/>
      <c r="L155" s="60"/>
      <c r="M155" s="60"/>
      <c r="N155" s="60"/>
      <c r="O155" s="60"/>
      <c r="P155" s="60"/>
      <c r="Q155" s="60"/>
      <c r="R155" s="61"/>
    </row>
    <row r="156" spans="1:18" ht="20.100000000000001" customHeight="1" x14ac:dyDescent="0.2">
      <c r="A156" s="60"/>
      <c r="B156" s="60"/>
      <c r="C156" s="60"/>
      <c r="D156" s="60"/>
      <c r="E156" s="60"/>
      <c r="F156" s="60"/>
      <c r="G156" s="60"/>
      <c r="H156" s="60"/>
      <c r="I156" s="60"/>
      <c r="J156" s="60"/>
      <c r="K156" s="60"/>
      <c r="L156" s="60"/>
      <c r="M156" s="60"/>
      <c r="N156" s="60"/>
      <c r="O156" s="60"/>
      <c r="P156" s="60"/>
      <c r="Q156" s="60"/>
      <c r="R156" s="61"/>
    </row>
    <row r="157" spans="1:18" ht="20.100000000000001" customHeight="1" x14ac:dyDescent="0.2">
      <c r="A157" s="60"/>
      <c r="B157" s="60"/>
      <c r="C157" s="60"/>
      <c r="D157" s="60"/>
      <c r="E157" s="60"/>
      <c r="F157" s="60"/>
      <c r="G157" s="60"/>
      <c r="H157" s="60"/>
      <c r="I157" s="60"/>
      <c r="J157" s="60"/>
      <c r="K157" s="60"/>
      <c r="L157" s="60"/>
      <c r="M157" s="60"/>
      <c r="N157" s="60"/>
      <c r="O157" s="60"/>
      <c r="P157" s="60"/>
      <c r="Q157" s="60"/>
      <c r="R157" s="61"/>
    </row>
    <row r="158" spans="1:18" ht="20.100000000000001" customHeight="1" x14ac:dyDescent="0.2">
      <c r="A158" s="60"/>
      <c r="B158" s="60"/>
      <c r="C158" s="60"/>
      <c r="D158" s="60"/>
      <c r="E158" s="60"/>
      <c r="F158" s="60"/>
      <c r="G158" s="60"/>
      <c r="H158" s="60"/>
      <c r="I158" s="60"/>
      <c r="J158" s="60"/>
      <c r="K158" s="60"/>
      <c r="L158" s="60"/>
      <c r="M158" s="60"/>
      <c r="N158" s="60"/>
      <c r="O158" s="60"/>
      <c r="P158" s="60"/>
      <c r="Q158" s="60"/>
      <c r="R158" s="61"/>
    </row>
    <row r="159" spans="1:18" ht="20.100000000000001" customHeight="1" x14ac:dyDescent="0.2">
      <c r="A159" s="60"/>
      <c r="B159" s="60"/>
      <c r="C159" s="60"/>
      <c r="D159" s="60"/>
      <c r="E159" s="60"/>
      <c r="F159" s="60"/>
      <c r="G159" s="60"/>
      <c r="H159" s="60"/>
      <c r="I159" s="60"/>
      <c r="J159" s="60"/>
      <c r="K159" s="60"/>
      <c r="L159" s="60"/>
      <c r="M159" s="60"/>
      <c r="N159" s="60"/>
      <c r="O159" s="60"/>
      <c r="P159" s="60"/>
      <c r="Q159" s="60"/>
      <c r="R159" s="61"/>
    </row>
    <row r="160" spans="1:18" ht="20.100000000000001" customHeight="1" x14ac:dyDescent="0.2">
      <c r="A160" s="60"/>
      <c r="B160" s="60"/>
      <c r="C160" s="60"/>
      <c r="D160" s="60"/>
      <c r="E160" s="60"/>
      <c r="F160" s="60"/>
      <c r="G160" s="60"/>
      <c r="H160" s="60"/>
      <c r="I160" s="60"/>
      <c r="J160" s="60"/>
      <c r="K160" s="60"/>
      <c r="L160" s="60"/>
      <c r="M160" s="60"/>
      <c r="N160" s="60"/>
      <c r="O160" s="60"/>
      <c r="P160" s="60"/>
      <c r="Q160" s="60"/>
      <c r="R160" s="61"/>
    </row>
    <row r="161" spans="1:18" ht="20.100000000000001" customHeight="1" x14ac:dyDescent="0.2">
      <c r="A161" s="60"/>
      <c r="B161" s="60"/>
      <c r="C161" s="60"/>
      <c r="D161" s="60"/>
      <c r="E161" s="60"/>
      <c r="F161" s="60"/>
      <c r="G161" s="60"/>
      <c r="H161" s="60"/>
      <c r="I161" s="60"/>
      <c r="J161" s="60"/>
      <c r="K161" s="60"/>
      <c r="L161" s="60"/>
      <c r="M161" s="60"/>
      <c r="N161" s="60"/>
      <c r="O161" s="60"/>
      <c r="P161" s="60"/>
      <c r="Q161" s="60"/>
      <c r="R161" s="61"/>
    </row>
    <row r="162" spans="1:18" ht="20.100000000000001" customHeight="1" x14ac:dyDescent="0.2">
      <c r="A162" s="60"/>
      <c r="B162" s="60"/>
      <c r="C162" s="60"/>
      <c r="D162" s="60"/>
      <c r="E162" s="60"/>
      <c r="F162" s="60"/>
      <c r="G162" s="60"/>
      <c r="H162" s="60"/>
      <c r="I162" s="60"/>
      <c r="J162" s="60"/>
      <c r="K162" s="60"/>
      <c r="L162" s="60"/>
      <c r="M162" s="60"/>
      <c r="N162" s="60"/>
      <c r="O162" s="60"/>
      <c r="P162" s="60"/>
      <c r="Q162" s="60"/>
      <c r="R162" s="61"/>
    </row>
    <row r="163" spans="1:18" ht="20.100000000000001" customHeight="1" x14ac:dyDescent="0.2">
      <c r="A163" s="60"/>
      <c r="B163" s="60"/>
      <c r="C163" s="60"/>
      <c r="D163" s="60"/>
      <c r="E163" s="60"/>
      <c r="F163" s="60"/>
      <c r="G163" s="60"/>
      <c r="H163" s="60"/>
      <c r="I163" s="60"/>
      <c r="J163" s="60"/>
      <c r="K163" s="60"/>
      <c r="L163" s="60"/>
      <c r="M163" s="60"/>
      <c r="N163" s="60"/>
      <c r="O163" s="60"/>
      <c r="P163" s="60"/>
      <c r="Q163" s="60"/>
      <c r="R163" s="61"/>
    </row>
    <row r="164" spans="1:18" ht="20.100000000000001" customHeight="1" x14ac:dyDescent="0.2">
      <c r="A164" s="60"/>
      <c r="B164" s="60"/>
      <c r="C164" s="60"/>
      <c r="D164" s="60"/>
      <c r="E164" s="60"/>
      <c r="F164" s="60"/>
      <c r="G164" s="60"/>
      <c r="H164" s="60"/>
      <c r="I164" s="60"/>
      <c r="J164" s="60"/>
      <c r="K164" s="60"/>
      <c r="L164" s="60"/>
      <c r="M164" s="60"/>
      <c r="N164" s="60"/>
      <c r="O164" s="60"/>
      <c r="P164" s="60"/>
      <c r="Q164" s="60"/>
      <c r="R164" s="61"/>
    </row>
    <row r="165" spans="1:18" ht="20.100000000000001" customHeight="1" x14ac:dyDescent="0.2">
      <c r="A165" s="60"/>
      <c r="B165" s="60"/>
      <c r="C165" s="60"/>
      <c r="D165" s="60"/>
      <c r="E165" s="60"/>
      <c r="F165" s="60"/>
      <c r="G165" s="60"/>
      <c r="H165" s="60"/>
      <c r="I165" s="60"/>
      <c r="J165" s="60"/>
      <c r="K165" s="60"/>
      <c r="L165" s="60"/>
      <c r="M165" s="60"/>
      <c r="N165" s="60"/>
      <c r="O165" s="60"/>
      <c r="P165" s="60"/>
      <c r="Q165" s="60"/>
      <c r="R165" s="61"/>
    </row>
    <row r="166" spans="1:18" ht="20.100000000000001" customHeight="1" x14ac:dyDescent="0.2">
      <c r="A166" s="60"/>
      <c r="B166" s="60"/>
      <c r="C166" s="60"/>
      <c r="D166" s="60"/>
      <c r="E166" s="60"/>
      <c r="F166" s="60"/>
      <c r="G166" s="60"/>
      <c r="H166" s="60"/>
      <c r="I166" s="60"/>
      <c r="J166" s="60"/>
      <c r="K166" s="60"/>
      <c r="L166" s="60"/>
      <c r="M166" s="60"/>
      <c r="N166" s="60"/>
      <c r="O166" s="60"/>
      <c r="P166" s="60"/>
      <c r="Q166" s="60"/>
      <c r="R166" s="61"/>
    </row>
    <row r="167" spans="1:18" ht="20.100000000000001" customHeight="1" x14ac:dyDescent="0.2">
      <c r="A167" s="60"/>
      <c r="B167" s="60"/>
      <c r="C167" s="60"/>
      <c r="D167" s="60"/>
      <c r="E167" s="60"/>
      <c r="F167" s="60"/>
      <c r="G167" s="60"/>
      <c r="H167" s="60"/>
      <c r="I167" s="60"/>
      <c r="J167" s="60"/>
      <c r="K167" s="60"/>
      <c r="L167" s="60"/>
      <c r="M167" s="60"/>
      <c r="N167" s="60"/>
      <c r="O167" s="60"/>
      <c r="P167" s="60"/>
      <c r="Q167" s="60"/>
      <c r="R167" s="61"/>
    </row>
    <row r="168" spans="1:18" ht="20.100000000000001" customHeight="1" x14ac:dyDescent="0.2">
      <c r="A168" s="60"/>
      <c r="B168" s="60"/>
      <c r="C168" s="60"/>
      <c r="D168" s="60"/>
      <c r="E168" s="60"/>
      <c r="F168" s="60"/>
      <c r="G168" s="60"/>
      <c r="H168" s="60"/>
      <c r="I168" s="60"/>
      <c r="J168" s="60"/>
      <c r="K168" s="60"/>
      <c r="L168" s="60"/>
      <c r="M168" s="60"/>
      <c r="N168" s="60"/>
      <c r="O168" s="60"/>
      <c r="P168" s="60"/>
      <c r="Q168" s="60"/>
      <c r="R168" s="61"/>
    </row>
    <row r="169" spans="1:18" ht="20.100000000000001" customHeight="1" x14ac:dyDescent="0.2">
      <c r="A169" s="60"/>
      <c r="B169" s="60"/>
      <c r="C169" s="60"/>
      <c r="D169" s="60"/>
      <c r="E169" s="60"/>
      <c r="F169" s="60"/>
      <c r="G169" s="60"/>
      <c r="H169" s="60"/>
      <c r="I169" s="60"/>
      <c r="J169" s="60"/>
      <c r="K169" s="60"/>
      <c r="L169" s="60"/>
      <c r="M169" s="60"/>
      <c r="N169" s="60"/>
      <c r="O169" s="60"/>
      <c r="P169" s="60"/>
      <c r="Q169" s="60"/>
      <c r="R169" s="61"/>
    </row>
    <row r="170" spans="1:18" ht="20.100000000000001" customHeight="1" x14ac:dyDescent="0.2">
      <c r="A170" s="60"/>
      <c r="B170" s="60"/>
      <c r="C170" s="60"/>
      <c r="D170" s="60"/>
      <c r="E170" s="60"/>
      <c r="F170" s="60"/>
      <c r="G170" s="60"/>
      <c r="H170" s="60"/>
      <c r="I170" s="60"/>
      <c r="J170" s="60"/>
      <c r="K170" s="60"/>
      <c r="L170" s="60"/>
      <c r="M170" s="60"/>
      <c r="N170" s="60"/>
      <c r="O170" s="60"/>
      <c r="P170" s="60"/>
      <c r="Q170" s="60"/>
      <c r="R170" s="61"/>
    </row>
    <row r="171" spans="1:18" ht="20.100000000000001" customHeight="1" x14ac:dyDescent="0.2">
      <c r="A171" s="60"/>
      <c r="B171" s="60"/>
      <c r="C171" s="60"/>
      <c r="D171" s="60"/>
      <c r="E171" s="60"/>
      <c r="F171" s="60"/>
      <c r="G171" s="60"/>
      <c r="H171" s="60"/>
      <c r="I171" s="60"/>
      <c r="J171" s="60"/>
      <c r="K171" s="60"/>
      <c r="L171" s="60"/>
      <c r="M171" s="60"/>
      <c r="N171" s="60"/>
      <c r="O171" s="60"/>
      <c r="P171" s="60"/>
      <c r="Q171" s="60"/>
      <c r="R171" s="61"/>
    </row>
    <row r="172" spans="1:18" ht="20.100000000000001" customHeight="1" x14ac:dyDescent="0.2">
      <c r="A172" s="60"/>
      <c r="B172" s="60"/>
      <c r="C172" s="60"/>
      <c r="D172" s="60"/>
      <c r="E172" s="60"/>
      <c r="F172" s="60"/>
      <c r="G172" s="60"/>
      <c r="H172" s="60"/>
      <c r="I172" s="60"/>
      <c r="J172" s="60"/>
      <c r="K172" s="60"/>
      <c r="L172" s="60"/>
      <c r="M172" s="60"/>
      <c r="N172" s="60"/>
      <c r="O172" s="60"/>
      <c r="P172" s="60"/>
      <c r="Q172" s="60"/>
      <c r="R172" s="61"/>
    </row>
    <row r="173" spans="1:18" ht="20.100000000000001" customHeight="1" x14ac:dyDescent="0.2">
      <c r="A173" s="60"/>
      <c r="B173" s="60"/>
      <c r="C173" s="60"/>
      <c r="D173" s="60"/>
      <c r="E173" s="60"/>
      <c r="F173" s="60"/>
      <c r="G173" s="60"/>
      <c r="H173" s="60"/>
      <c r="I173" s="60"/>
      <c r="J173" s="60"/>
      <c r="K173" s="60"/>
      <c r="L173" s="60"/>
      <c r="M173" s="60"/>
      <c r="N173" s="60"/>
      <c r="O173" s="60"/>
      <c r="P173" s="60"/>
      <c r="Q173" s="60"/>
      <c r="R173" s="61"/>
    </row>
    <row r="174" spans="1:18" ht="20.100000000000001" customHeight="1" x14ac:dyDescent="0.2">
      <c r="A174" s="60"/>
      <c r="B174" s="60"/>
      <c r="C174" s="60"/>
      <c r="D174" s="60"/>
      <c r="E174" s="60"/>
      <c r="F174" s="60"/>
      <c r="G174" s="60"/>
      <c r="H174" s="60"/>
      <c r="I174" s="60"/>
      <c r="J174" s="60"/>
      <c r="K174" s="60"/>
      <c r="L174" s="60"/>
      <c r="M174" s="60"/>
      <c r="N174" s="60"/>
      <c r="O174" s="60"/>
      <c r="P174" s="60"/>
      <c r="Q174" s="60"/>
      <c r="R174" s="61"/>
    </row>
    <row r="175" spans="1:18" ht="20.100000000000001" customHeight="1" x14ac:dyDescent="0.2">
      <c r="A175" s="60"/>
      <c r="B175" s="60"/>
      <c r="C175" s="60"/>
      <c r="D175" s="60"/>
      <c r="E175" s="60"/>
      <c r="F175" s="60"/>
      <c r="G175" s="60"/>
      <c r="H175" s="60"/>
      <c r="I175" s="60"/>
      <c r="J175" s="60"/>
      <c r="K175" s="60"/>
      <c r="L175" s="60"/>
      <c r="M175" s="60"/>
      <c r="N175" s="60"/>
      <c r="O175" s="60"/>
      <c r="P175" s="60"/>
      <c r="Q175" s="60"/>
      <c r="R175" s="61"/>
    </row>
    <row r="176" spans="1:18" ht="20.100000000000001" customHeight="1" x14ac:dyDescent="0.2">
      <c r="A176" s="60"/>
      <c r="B176" s="60"/>
      <c r="C176" s="60"/>
      <c r="D176" s="60"/>
      <c r="E176" s="60"/>
      <c r="F176" s="60"/>
      <c r="G176" s="60"/>
      <c r="H176" s="60"/>
      <c r="I176" s="60"/>
      <c r="J176" s="60"/>
      <c r="K176" s="60"/>
      <c r="L176" s="60"/>
      <c r="M176" s="60"/>
      <c r="N176" s="60"/>
      <c r="O176" s="60"/>
      <c r="P176" s="60"/>
      <c r="Q176" s="60"/>
      <c r="R176" s="61"/>
    </row>
    <row r="177" spans="1:18" ht="20.100000000000001" customHeight="1" x14ac:dyDescent="0.2">
      <c r="A177" s="60"/>
      <c r="B177" s="60"/>
      <c r="C177" s="60"/>
      <c r="D177" s="60"/>
      <c r="E177" s="60"/>
      <c r="F177" s="60"/>
      <c r="G177" s="60"/>
      <c r="H177" s="60"/>
      <c r="I177" s="60"/>
      <c r="J177" s="60"/>
      <c r="K177" s="60"/>
      <c r="L177" s="60"/>
      <c r="M177" s="60"/>
      <c r="N177" s="60"/>
      <c r="O177" s="60"/>
      <c r="P177" s="60"/>
      <c r="Q177" s="60"/>
      <c r="R177" s="61"/>
    </row>
    <row r="178" spans="1:18" ht="20.100000000000001" customHeight="1" x14ac:dyDescent="0.2">
      <c r="A178" s="60"/>
      <c r="B178" s="60"/>
      <c r="C178" s="60"/>
      <c r="D178" s="60"/>
      <c r="E178" s="60"/>
      <c r="F178" s="60"/>
      <c r="G178" s="60"/>
      <c r="H178" s="60"/>
      <c r="I178" s="60"/>
      <c r="J178" s="60"/>
      <c r="K178" s="60"/>
      <c r="L178" s="60"/>
      <c r="M178" s="60"/>
      <c r="N178" s="60"/>
      <c r="O178" s="60"/>
      <c r="P178" s="60"/>
      <c r="Q178" s="60"/>
      <c r="R178" s="61"/>
    </row>
    <row r="179" spans="1:18" ht="20.100000000000001" customHeight="1" x14ac:dyDescent="0.2">
      <c r="A179" s="60"/>
      <c r="B179" s="60"/>
      <c r="C179" s="60"/>
      <c r="D179" s="60"/>
      <c r="E179" s="60"/>
      <c r="F179" s="60"/>
      <c r="G179" s="60"/>
      <c r="H179" s="60"/>
      <c r="I179" s="60"/>
      <c r="J179" s="60"/>
      <c r="K179" s="60"/>
      <c r="L179" s="60"/>
      <c r="M179" s="60"/>
      <c r="N179" s="60"/>
      <c r="O179" s="60"/>
      <c r="P179" s="60"/>
      <c r="Q179" s="60"/>
      <c r="R179" s="61"/>
    </row>
    <row r="180" spans="1:18" ht="20.100000000000001" customHeight="1" x14ac:dyDescent="0.2">
      <c r="A180" s="60"/>
      <c r="B180" s="60"/>
      <c r="C180" s="60"/>
      <c r="D180" s="60"/>
      <c r="E180" s="60"/>
      <c r="F180" s="60"/>
      <c r="G180" s="60"/>
      <c r="H180" s="60"/>
      <c r="I180" s="60"/>
      <c r="J180" s="60"/>
      <c r="K180" s="60"/>
      <c r="L180" s="60"/>
      <c r="M180" s="60"/>
      <c r="N180" s="60"/>
      <c r="O180" s="60"/>
      <c r="P180" s="60"/>
      <c r="Q180" s="60"/>
      <c r="R180" s="61"/>
    </row>
    <row r="181" spans="1:18" ht="20.100000000000001" customHeight="1" x14ac:dyDescent="0.2">
      <c r="A181" s="60"/>
      <c r="B181" s="60"/>
      <c r="C181" s="60"/>
      <c r="D181" s="60"/>
      <c r="E181" s="60"/>
      <c r="F181" s="60"/>
      <c r="G181" s="60"/>
      <c r="H181" s="60"/>
      <c r="I181" s="60"/>
      <c r="J181" s="60"/>
      <c r="K181" s="60"/>
      <c r="L181" s="60"/>
      <c r="M181" s="60"/>
      <c r="N181" s="60"/>
      <c r="O181" s="60"/>
      <c r="P181" s="60"/>
      <c r="Q181" s="60"/>
      <c r="R181" s="61"/>
    </row>
    <row r="182" spans="1:18" ht="20.100000000000001" customHeight="1" x14ac:dyDescent="0.2">
      <c r="A182" s="60"/>
      <c r="B182" s="60"/>
      <c r="C182" s="60"/>
      <c r="D182" s="60"/>
      <c r="E182" s="60"/>
      <c r="F182" s="60"/>
      <c r="G182" s="60"/>
      <c r="H182" s="60"/>
      <c r="I182" s="60"/>
      <c r="J182" s="60"/>
      <c r="K182" s="60"/>
      <c r="L182" s="60"/>
      <c r="M182" s="60"/>
      <c r="N182" s="60"/>
      <c r="O182" s="60"/>
      <c r="P182" s="60"/>
      <c r="Q182" s="60"/>
      <c r="R182" s="61"/>
    </row>
    <row r="183" spans="1:18" ht="20.100000000000001" customHeight="1" x14ac:dyDescent="0.2">
      <c r="A183" s="60"/>
      <c r="B183" s="60"/>
      <c r="C183" s="60"/>
      <c r="D183" s="60"/>
      <c r="E183" s="60"/>
      <c r="F183" s="60"/>
      <c r="G183" s="60"/>
      <c r="H183" s="60"/>
      <c r="I183" s="60"/>
      <c r="J183" s="60"/>
      <c r="K183" s="60"/>
      <c r="L183" s="60"/>
      <c r="M183" s="60"/>
      <c r="N183" s="60"/>
      <c r="O183" s="60"/>
      <c r="P183" s="60"/>
      <c r="Q183" s="60"/>
      <c r="R183" s="61"/>
    </row>
    <row r="184" spans="1:18" ht="20.100000000000001" customHeight="1" x14ac:dyDescent="0.2">
      <c r="A184" s="60"/>
      <c r="B184" s="60"/>
      <c r="C184" s="60"/>
      <c r="D184" s="60"/>
      <c r="E184" s="60"/>
      <c r="F184" s="60"/>
      <c r="G184" s="60"/>
      <c r="H184" s="60"/>
      <c r="I184" s="60"/>
      <c r="J184" s="60"/>
      <c r="K184" s="60"/>
      <c r="L184" s="60"/>
      <c r="M184" s="60"/>
      <c r="N184" s="60"/>
      <c r="O184" s="60"/>
      <c r="P184" s="60"/>
      <c r="Q184" s="60"/>
      <c r="R184" s="61"/>
    </row>
    <row r="185" spans="1:18" ht="20.100000000000001" customHeight="1" x14ac:dyDescent="0.2">
      <c r="A185" s="60"/>
      <c r="B185" s="60"/>
      <c r="C185" s="60"/>
      <c r="D185" s="60"/>
      <c r="E185" s="60"/>
      <c r="F185" s="60"/>
      <c r="G185" s="60"/>
      <c r="H185" s="60"/>
      <c r="I185" s="60"/>
      <c r="J185" s="60"/>
      <c r="K185" s="60"/>
      <c r="L185" s="60"/>
      <c r="M185" s="60"/>
      <c r="N185" s="60"/>
      <c r="O185" s="60"/>
      <c r="P185" s="60"/>
      <c r="Q185" s="60"/>
      <c r="R185" s="61"/>
    </row>
    <row r="186" spans="1:18" ht="20.100000000000001" customHeight="1" x14ac:dyDescent="0.2">
      <c r="A186" s="60"/>
      <c r="B186" s="60"/>
      <c r="C186" s="60"/>
      <c r="D186" s="60"/>
      <c r="E186" s="60"/>
      <c r="F186" s="60"/>
      <c r="G186" s="60"/>
      <c r="H186" s="60"/>
      <c r="I186" s="60"/>
      <c r="J186" s="60"/>
      <c r="K186" s="60"/>
      <c r="L186" s="60"/>
      <c r="M186" s="60"/>
      <c r="N186" s="60"/>
      <c r="O186" s="60"/>
      <c r="P186" s="60"/>
      <c r="Q186" s="60"/>
      <c r="R186" s="61"/>
    </row>
    <row r="187" spans="1:18" ht="20.100000000000001" customHeight="1" x14ac:dyDescent="0.2">
      <c r="A187" s="60"/>
      <c r="B187" s="60"/>
      <c r="C187" s="60"/>
      <c r="D187" s="60"/>
      <c r="E187" s="60"/>
      <c r="F187" s="60"/>
      <c r="G187" s="60"/>
      <c r="H187" s="60"/>
      <c r="I187" s="60"/>
      <c r="J187" s="60"/>
      <c r="K187" s="60"/>
      <c r="L187" s="60"/>
      <c r="M187" s="60"/>
      <c r="N187" s="60"/>
      <c r="O187" s="60"/>
      <c r="P187" s="60"/>
      <c r="Q187" s="60"/>
      <c r="R187" s="61"/>
    </row>
    <row r="188" spans="1:18" ht="20.100000000000001" customHeight="1" x14ac:dyDescent="0.2">
      <c r="A188" s="60"/>
      <c r="B188" s="60"/>
      <c r="C188" s="60"/>
      <c r="D188" s="60"/>
      <c r="E188" s="60"/>
      <c r="F188" s="60"/>
      <c r="G188" s="60"/>
      <c r="H188" s="60"/>
      <c r="I188" s="60"/>
      <c r="J188" s="60"/>
      <c r="K188" s="60"/>
      <c r="L188" s="60"/>
      <c r="M188" s="60"/>
      <c r="N188" s="60"/>
      <c r="O188" s="60"/>
      <c r="P188" s="60"/>
      <c r="Q188" s="60"/>
      <c r="R188" s="61"/>
    </row>
    <row r="189" spans="1:18" ht="20.100000000000001" customHeight="1" x14ac:dyDescent="0.2">
      <c r="A189" s="60"/>
      <c r="B189" s="60"/>
      <c r="C189" s="60"/>
      <c r="D189" s="60"/>
      <c r="E189" s="60"/>
      <c r="F189" s="60"/>
      <c r="G189" s="60"/>
      <c r="H189" s="60"/>
      <c r="I189" s="60"/>
      <c r="J189" s="60"/>
      <c r="K189" s="60"/>
      <c r="L189" s="60"/>
      <c r="M189" s="60"/>
      <c r="N189" s="60"/>
      <c r="O189" s="60"/>
      <c r="P189" s="60"/>
      <c r="Q189" s="60"/>
      <c r="R189" s="61"/>
    </row>
    <row r="190" spans="1:18" ht="20.100000000000001" customHeight="1" x14ac:dyDescent="0.2">
      <c r="A190" s="60"/>
      <c r="B190" s="60"/>
      <c r="C190" s="60"/>
      <c r="D190" s="60"/>
      <c r="E190" s="60"/>
      <c r="F190" s="60"/>
      <c r="G190" s="60"/>
      <c r="H190" s="60"/>
      <c r="I190" s="60"/>
      <c r="J190" s="60"/>
      <c r="K190" s="60"/>
      <c r="L190" s="60"/>
      <c r="M190" s="60"/>
      <c r="N190" s="60"/>
      <c r="O190" s="60"/>
      <c r="P190" s="60"/>
      <c r="Q190" s="60"/>
      <c r="R190" s="61"/>
    </row>
    <row r="191" spans="1:18" ht="20.100000000000001" customHeight="1" x14ac:dyDescent="0.2">
      <c r="A191" s="60"/>
      <c r="B191" s="60"/>
      <c r="C191" s="60"/>
      <c r="D191" s="60"/>
      <c r="E191" s="60"/>
      <c r="F191" s="60"/>
      <c r="G191" s="60"/>
      <c r="H191" s="60"/>
      <c r="I191" s="60"/>
      <c r="J191" s="60"/>
      <c r="K191" s="60"/>
      <c r="L191" s="60"/>
      <c r="M191" s="60"/>
      <c r="N191" s="60"/>
      <c r="O191" s="60"/>
      <c r="P191" s="60"/>
      <c r="Q191" s="60"/>
      <c r="R191" s="61"/>
    </row>
    <row r="192" spans="1:18" ht="20.100000000000001" customHeight="1" x14ac:dyDescent="0.2">
      <c r="A192" s="60"/>
      <c r="B192" s="60"/>
      <c r="C192" s="60"/>
      <c r="D192" s="60"/>
      <c r="E192" s="60"/>
      <c r="F192" s="60"/>
      <c r="G192" s="60"/>
      <c r="H192" s="60"/>
      <c r="I192" s="60"/>
      <c r="J192" s="60"/>
      <c r="K192" s="60"/>
      <c r="L192" s="60"/>
      <c r="M192" s="60"/>
      <c r="N192" s="60"/>
      <c r="O192" s="60"/>
      <c r="P192" s="60"/>
      <c r="Q192" s="60"/>
      <c r="R192" s="61"/>
    </row>
    <row r="193" spans="1:18" ht="20.100000000000001" customHeight="1" x14ac:dyDescent="0.2">
      <c r="A193" s="60"/>
      <c r="B193" s="60"/>
      <c r="C193" s="60"/>
      <c r="D193" s="60"/>
      <c r="E193" s="60"/>
      <c r="F193" s="60"/>
      <c r="G193" s="60"/>
      <c r="H193" s="60"/>
      <c r="I193" s="60"/>
      <c r="J193" s="60"/>
      <c r="K193" s="60"/>
      <c r="L193" s="60"/>
      <c r="M193" s="60"/>
      <c r="N193" s="60"/>
      <c r="O193" s="60"/>
      <c r="P193" s="60"/>
      <c r="Q193" s="60"/>
      <c r="R193" s="61"/>
    </row>
    <row r="194" spans="1:18" ht="20.100000000000001" customHeight="1" x14ac:dyDescent="0.2">
      <c r="A194" s="60"/>
      <c r="B194" s="60"/>
      <c r="C194" s="60"/>
      <c r="D194" s="60"/>
      <c r="E194" s="60"/>
      <c r="F194" s="60"/>
      <c r="G194" s="60"/>
      <c r="H194" s="60"/>
      <c r="I194" s="60"/>
      <c r="J194" s="60"/>
      <c r="K194" s="60"/>
      <c r="L194" s="60"/>
      <c r="M194" s="60"/>
      <c r="N194" s="60"/>
      <c r="O194" s="60"/>
      <c r="P194" s="60"/>
      <c r="Q194" s="60"/>
      <c r="R194" s="61"/>
    </row>
    <row r="195" spans="1:18" ht="20.100000000000001" customHeight="1" x14ac:dyDescent="0.2">
      <c r="A195" s="60"/>
      <c r="B195" s="60"/>
      <c r="C195" s="60"/>
      <c r="D195" s="60"/>
      <c r="E195" s="60"/>
      <c r="F195" s="60"/>
      <c r="G195" s="60"/>
      <c r="H195" s="60"/>
      <c r="I195" s="60"/>
      <c r="J195" s="60"/>
      <c r="K195" s="60"/>
      <c r="L195" s="60"/>
      <c r="M195" s="60"/>
      <c r="N195" s="60"/>
      <c r="O195" s="60"/>
      <c r="P195" s="60"/>
      <c r="Q195" s="60"/>
      <c r="R195" s="61"/>
    </row>
    <row r="196" spans="1:18" ht="20.100000000000001" customHeight="1" x14ac:dyDescent="0.2">
      <c r="A196" s="60"/>
      <c r="B196" s="60"/>
      <c r="C196" s="60"/>
      <c r="D196" s="60"/>
      <c r="E196" s="60"/>
      <c r="F196" s="60"/>
      <c r="G196" s="60"/>
      <c r="H196" s="60"/>
      <c r="I196" s="60"/>
      <c r="J196" s="60"/>
      <c r="K196" s="60"/>
      <c r="L196" s="60"/>
      <c r="M196" s="60"/>
      <c r="N196" s="60"/>
      <c r="O196" s="60"/>
      <c r="P196" s="60"/>
      <c r="Q196" s="60"/>
      <c r="R196" s="61"/>
    </row>
    <row r="197" spans="1:18" ht="20.100000000000001" customHeight="1" x14ac:dyDescent="0.2">
      <c r="A197" s="60"/>
      <c r="B197" s="60"/>
      <c r="C197" s="60"/>
      <c r="D197" s="60"/>
      <c r="E197" s="60"/>
      <c r="F197" s="60"/>
      <c r="G197" s="60"/>
      <c r="H197" s="60"/>
      <c r="I197" s="60"/>
      <c r="J197" s="60"/>
      <c r="K197" s="60"/>
      <c r="L197" s="60"/>
      <c r="M197" s="60"/>
      <c r="N197" s="60"/>
      <c r="O197" s="60"/>
      <c r="P197" s="60"/>
      <c r="Q197" s="60"/>
      <c r="R197" s="61"/>
    </row>
    <row r="198" spans="1:18" ht="20.100000000000001" customHeight="1" x14ac:dyDescent="0.2">
      <c r="A198" s="60"/>
      <c r="B198" s="60"/>
      <c r="C198" s="60"/>
      <c r="D198" s="60"/>
      <c r="E198" s="60"/>
      <c r="F198" s="60"/>
      <c r="G198" s="60"/>
      <c r="H198" s="60"/>
      <c r="I198" s="60"/>
      <c r="J198" s="60"/>
      <c r="K198" s="60"/>
      <c r="L198" s="60"/>
      <c r="M198" s="60"/>
      <c r="N198" s="60"/>
      <c r="O198" s="60"/>
      <c r="P198" s="60"/>
      <c r="Q198" s="60"/>
      <c r="R198" s="61"/>
    </row>
    <row r="199" spans="1:18" ht="20.100000000000001" customHeight="1" x14ac:dyDescent="0.2">
      <c r="A199" s="60"/>
      <c r="B199" s="60"/>
      <c r="C199" s="60"/>
      <c r="D199" s="60"/>
      <c r="E199" s="60"/>
      <c r="F199" s="60"/>
      <c r="G199" s="60"/>
      <c r="H199" s="60"/>
      <c r="I199" s="60"/>
      <c r="J199" s="60"/>
      <c r="K199" s="60"/>
      <c r="L199" s="60"/>
      <c r="M199" s="60"/>
      <c r="N199" s="60"/>
      <c r="O199" s="60"/>
      <c r="P199" s="60"/>
      <c r="Q199" s="60"/>
      <c r="R199" s="61"/>
    </row>
    <row r="200" spans="1:18" ht="20.100000000000001" customHeight="1" x14ac:dyDescent="0.2">
      <c r="A200" s="60"/>
      <c r="B200" s="60"/>
      <c r="C200" s="60"/>
      <c r="D200" s="60"/>
      <c r="E200" s="60"/>
      <c r="F200" s="60"/>
      <c r="G200" s="60"/>
      <c r="H200" s="60"/>
      <c r="I200" s="60"/>
      <c r="J200" s="60"/>
      <c r="K200" s="60"/>
      <c r="L200" s="60"/>
      <c r="M200" s="60"/>
      <c r="N200" s="60"/>
      <c r="O200" s="60"/>
      <c r="P200" s="60"/>
      <c r="Q200" s="60"/>
      <c r="R200" s="61"/>
    </row>
    <row r="201" spans="1:18" ht="20.100000000000001" customHeight="1" x14ac:dyDescent="0.2">
      <c r="A201" s="60"/>
      <c r="B201" s="60"/>
      <c r="C201" s="60"/>
      <c r="D201" s="60"/>
      <c r="E201" s="60"/>
      <c r="F201" s="60"/>
      <c r="G201" s="60"/>
      <c r="H201" s="60"/>
      <c r="I201" s="60"/>
      <c r="J201" s="60"/>
      <c r="K201" s="60"/>
      <c r="L201" s="60"/>
      <c r="M201" s="60"/>
      <c r="N201" s="60"/>
      <c r="O201" s="60"/>
      <c r="P201" s="60"/>
      <c r="Q201" s="60"/>
      <c r="R201" s="61"/>
    </row>
    <row r="202" spans="1:18" ht="20.100000000000001" customHeight="1" x14ac:dyDescent="0.2">
      <c r="A202" s="60"/>
      <c r="B202" s="60"/>
      <c r="C202" s="60"/>
      <c r="D202" s="60"/>
      <c r="E202" s="60"/>
      <c r="F202" s="60"/>
      <c r="G202" s="60"/>
      <c r="H202" s="60"/>
      <c r="I202" s="60"/>
      <c r="J202" s="60"/>
      <c r="K202" s="60"/>
      <c r="L202" s="60"/>
      <c r="M202" s="60"/>
      <c r="N202" s="60"/>
      <c r="O202" s="60"/>
      <c r="P202" s="60"/>
      <c r="Q202" s="60"/>
      <c r="R202" s="61"/>
    </row>
    <row r="203" spans="1:18" ht="20.100000000000001" customHeight="1" x14ac:dyDescent="0.2">
      <c r="A203" s="60"/>
      <c r="B203" s="60"/>
      <c r="C203" s="60"/>
      <c r="D203" s="60"/>
      <c r="E203" s="60"/>
      <c r="F203" s="60"/>
      <c r="G203" s="60"/>
      <c r="H203" s="60"/>
      <c r="I203" s="60"/>
      <c r="J203" s="60"/>
      <c r="K203" s="60"/>
      <c r="L203" s="60"/>
      <c r="M203" s="60"/>
      <c r="N203" s="60"/>
      <c r="O203" s="60"/>
      <c r="P203" s="60"/>
      <c r="Q203" s="60"/>
      <c r="R203" s="61"/>
    </row>
    <row r="204" spans="1:18" ht="20.100000000000001" customHeight="1" x14ac:dyDescent="0.2">
      <c r="A204" s="60"/>
      <c r="B204" s="60"/>
      <c r="C204" s="60"/>
      <c r="D204" s="60"/>
      <c r="E204" s="60"/>
      <c r="F204" s="60"/>
      <c r="G204" s="60"/>
      <c r="H204" s="60"/>
      <c r="I204" s="60"/>
      <c r="J204" s="60"/>
      <c r="K204" s="60"/>
      <c r="L204" s="60"/>
      <c r="M204" s="60"/>
      <c r="N204" s="60"/>
      <c r="O204" s="60"/>
      <c r="P204" s="60"/>
      <c r="Q204" s="60"/>
      <c r="R204" s="61"/>
    </row>
    <row r="205" spans="1:18" ht="20.100000000000001" customHeight="1" x14ac:dyDescent="0.2">
      <c r="A205" s="60"/>
      <c r="B205" s="60"/>
      <c r="C205" s="60"/>
      <c r="D205" s="60"/>
      <c r="E205" s="60"/>
      <c r="F205" s="60"/>
      <c r="G205" s="60"/>
      <c r="H205" s="60"/>
      <c r="I205" s="60"/>
      <c r="J205" s="60"/>
      <c r="K205" s="60"/>
      <c r="L205" s="60"/>
      <c r="M205" s="60"/>
      <c r="N205" s="60"/>
      <c r="O205" s="60"/>
      <c r="P205" s="60"/>
      <c r="Q205" s="60"/>
      <c r="R205" s="61"/>
    </row>
    <row r="206" spans="1:18" ht="20.100000000000001" customHeight="1" x14ac:dyDescent="0.2">
      <c r="A206" s="60"/>
      <c r="B206" s="60"/>
      <c r="C206" s="60"/>
      <c r="D206" s="60"/>
      <c r="E206" s="60"/>
      <c r="F206" s="60"/>
      <c r="G206" s="60"/>
      <c r="H206" s="60"/>
      <c r="I206" s="60"/>
      <c r="J206" s="60"/>
      <c r="K206" s="60"/>
      <c r="L206" s="60"/>
      <c r="M206" s="60"/>
      <c r="N206" s="60"/>
      <c r="O206" s="60"/>
      <c r="P206" s="60"/>
      <c r="Q206" s="60"/>
      <c r="R206" s="61"/>
    </row>
    <row r="207" spans="1:18" ht="20.100000000000001" customHeight="1" x14ac:dyDescent="0.2">
      <c r="A207" s="60"/>
      <c r="B207" s="60"/>
      <c r="C207" s="60"/>
      <c r="D207" s="60"/>
      <c r="E207" s="60"/>
      <c r="F207" s="60"/>
      <c r="G207" s="60"/>
      <c r="H207" s="60"/>
      <c r="I207" s="60"/>
      <c r="J207" s="60"/>
      <c r="K207" s="60"/>
      <c r="L207" s="60"/>
      <c r="M207" s="60"/>
      <c r="N207" s="60"/>
      <c r="O207" s="60"/>
      <c r="P207" s="60"/>
      <c r="Q207" s="60"/>
      <c r="R207" s="61"/>
    </row>
    <row r="208" spans="1:18" ht="20.100000000000001" customHeight="1" x14ac:dyDescent="0.2">
      <c r="A208" s="60"/>
      <c r="B208" s="60"/>
      <c r="C208" s="60"/>
      <c r="D208" s="60"/>
      <c r="E208" s="60"/>
      <c r="F208" s="60"/>
      <c r="G208" s="60"/>
      <c r="H208" s="60"/>
      <c r="I208" s="60"/>
      <c r="J208" s="60"/>
      <c r="K208" s="60"/>
      <c r="L208" s="60"/>
      <c r="M208" s="60"/>
      <c r="N208" s="60"/>
      <c r="O208" s="60"/>
      <c r="P208" s="60"/>
      <c r="Q208" s="60"/>
      <c r="R208" s="61"/>
    </row>
    <row r="209" spans="1:18" ht="20.100000000000001" customHeight="1" x14ac:dyDescent="0.2">
      <c r="A209" s="60"/>
      <c r="B209" s="60"/>
      <c r="C209" s="60"/>
      <c r="D209" s="60"/>
      <c r="E209" s="60"/>
      <c r="F209" s="60"/>
      <c r="G209" s="60"/>
      <c r="H209" s="60"/>
      <c r="I209" s="60"/>
      <c r="J209" s="60"/>
      <c r="K209" s="60"/>
      <c r="L209" s="60"/>
      <c r="M209" s="60"/>
      <c r="N209" s="60"/>
      <c r="O209" s="60"/>
      <c r="P209" s="60"/>
      <c r="Q209" s="60"/>
      <c r="R209" s="61"/>
    </row>
    <row r="210" spans="1:18" ht="20.100000000000001" customHeight="1" x14ac:dyDescent="0.2">
      <c r="A210" s="60"/>
      <c r="B210" s="60"/>
      <c r="C210" s="60"/>
      <c r="D210" s="60"/>
      <c r="E210" s="60"/>
      <c r="F210" s="60"/>
      <c r="G210" s="60"/>
      <c r="H210" s="60"/>
      <c r="I210" s="60"/>
      <c r="J210" s="60"/>
      <c r="K210" s="60"/>
      <c r="L210" s="60"/>
      <c r="M210" s="60"/>
      <c r="N210" s="60"/>
      <c r="O210" s="60"/>
      <c r="P210" s="60"/>
      <c r="Q210" s="60"/>
      <c r="R210" s="61"/>
    </row>
    <row r="211" spans="1:18" ht="20.100000000000001" customHeight="1" x14ac:dyDescent="0.2">
      <c r="A211" s="60"/>
      <c r="B211" s="60"/>
      <c r="C211" s="60"/>
      <c r="D211" s="60"/>
      <c r="E211" s="60"/>
      <c r="F211" s="60"/>
      <c r="G211" s="60"/>
      <c r="H211" s="60"/>
      <c r="I211" s="60"/>
      <c r="J211" s="60"/>
      <c r="K211" s="60"/>
      <c r="L211" s="60"/>
      <c r="M211" s="60"/>
      <c r="N211" s="60"/>
      <c r="O211" s="60"/>
      <c r="P211" s="60"/>
      <c r="Q211" s="60"/>
      <c r="R211" s="61"/>
    </row>
    <row r="212" spans="1:18" ht="20.100000000000001" customHeight="1" x14ac:dyDescent="0.2">
      <c r="A212" s="60"/>
      <c r="B212" s="60"/>
      <c r="C212" s="60"/>
      <c r="D212" s="60"/>
      <c r="E212" s="60"/>
      <c r="F212" s="60"/>
      <c r="G212" s="60"/>
      <c r="H212" s="60"/>
      <c r="I212" s="60"/>
      <c r="J212" s="60"/>
      <c r="K212" s="60"/>
      <c r="L212" s="60"/>
      <c r="M212" s="60"/>
      <c r="N212" s="60"/>
      <c r="O212" s="60"/>
      <c r="P212" s="60"/>
      <c r="Q212" s="60"/>
      <c r="R212" s="61"/>
    </row>
    <row r="213" spans="1:18" ht="20.100000000000001" customHeight="1" x14ac:dyDescent="0.2">
      <c r="A213" s="60"/>
      <c r="B213" s="60"/>
      <c r="C213" s="60"/>
      <c r="D213" s="60"/>
      <c r="E213" s="60"/>
      <c r="F213" s="60"/>
      <c r="G213" s="60"/>
      <c r="H213" s="60"/>
      <c r="I213" s="60"/>
      <c r="J213" s="60"/>
      <c r="K213" s="60"/>
      <c r="L213" s="60"/>
      <c r="M213" s="60"/>
      <c r="N213" s="60"/>
      <c r="O213" s="60"/>
      <c r="P213" s="60"/>
      <c r="Q213" s="60"/>
      <c r="R213" s="61"/>
    </row>
    <row r="214" spans="1:18" ht="20.100000000000001" customHeight="1" x14ac:dyDescent="0.2">
      <c r="A214" s="60"/>
      <c r="B214" s="60"/>
      <c r="C214" s="60"/>
      <c r="D214" s="60"/>
      <c r="E214" s="60"/>
      <c r="F214" s="60"/>
      <c r="G214" s="60"/>
      <c r="H214" s="60"/>
      <c r="I214" s="60"/>
      <c r="J214" s="60"/>
      <c r="K214" s="60"/>
      <c r="L214" s="60"/>
      <c r="M214" s="60"/>
      <c r="N214" s="60"/>
      <c r="O214" s="60"/>
      <c r="P214" s="60"/>
      <c r="Q214" s="60"/>
      <c r="R214" s="61"/>
    </row>
    <row r="215" spans="1:18" ht="20.100000000000001" customHeight="1" x14ac:dyDescent="0.2">
      <c r="A215" s="60"/>
      <c r="B215" s="60"/>
      <c r="C215" s="60"/>
      <c r="D215" s="60"/>
      <c r="E215" s="60"/>
      <c r="F215" s="60"/>
      <c r="G215" s="60"/>
      <c r="H215" s="60"/>
      <c r="I215" s="60"/>
      <c r="J215" s="60"/>
      <c r="K215" s="60"/>
      <c r="L215" s="60"/>
      <c r="M215" s="60"/>
      <c r="N215" s="60"/>
      <c r="O215" s="60"/>
      <c r="P215" s="60"/>
      <c r="Q215" s="60"/>
      <c r="R215" s="61"/>
    </row>
    <row r="216" spans="1:18" ht="20.100000000000001" customHeight="1" x14ac:dyDescent="0.2">
      <c r="A216" s="60"/>
      <c r="B216" s="60"/>
      <c r="C216" s="60"/>
      <c r="D216" s="60"/>
      <c r="E216" s="60"/>
      <c r="F216" s="60"/>
      <c r="G216" s="60"/>
      <c r="H216" s="60"/>
      <c r="I216" s="60"/>
      <c r="J216" s="60"/>
      <c r="K216" s="60"/>
      <c r="L216" s="60"/>
      <c r="M216" s="60"/>
      <c r="N216" s="60"/>
      <c r="O216" s="60"/>
      <c r="P216" s="60"/>
      <c r="Q216" s="60"/>
      <c r="R216" s="61"/>
    </row>
    <row r="217" spans="1:18" ht="20.100000000000001" customHeight="1" x14ac:dyDescent="0.2">
      <c r="A217" s="60"/>
      <c r="B217" s="60"/>
      <c r="C217" s="60"/>
      <c r="D217" s="60"/>
      <c r="E217" s="60"/>
      <c r="F217" s="60"/>
      <c r="G217" s="60"/>
      <c r="H217" s="60"/>
      <c r="I217" s="60"/>
      <c r="J217" s="60"/>
      <c r="K217" s="60"/>
      <c r="L217" s="60"/>
      <c r="M217" s="60"/>
      <c r="N217" s="60"/>
      <c r="O217" s="60"/>
      <c r="P217" s="60"/>
      <c r="Q217" s="60"/>
      <c r="R217" s="61"/>
    </row>
    <row r="218" spans="1:18" ht="20.100000000000001" customHeight="1" x14ac:dyDescent="0.2">
      <c r="A218" s="60"/>
      <c r="B218" s="60"/>
      <c r="C218" s="60"/>
      <c r="D218" s="60"/>
      <c r="E218" s="60"/>
      <c r="F218" s="60"/>
      <c r="G218" s="60"/>
      <c r="H218" s="60"/>
      <c r="I218" s="60"/>
      <c r="J218" s="60"/>
      <c r="K218" s="60"/>
      <c r="L218" s="60"/>
      <c r="M218" s="60"/>
      <c r="N218" s="60"/>
      <c r="O218" s="60"/>
      <c r="P218" s="60"/>
      <c r="Q218" s="60"/>
      <c r="R218" s="61"/>
    </row>
    <row r="219" spans="1:18" ht="20.100000000000001" customHeight="1" x14ac:dyDescent="0.2">
      <c r="A219" s="60"/>
      <c r="B219" s="60"/>
      <c r="C219" s="60"/>
      <c r="D219" s="60"/>
      <c r="E219" s="60"/>
      <c r="F219" s="60"/>
      <c r="G219" s="60"/>
      <c r="H219" s="60"/>
      <c r="I219" s="60"/>
      <c r="J219" s="60"/>
      <c r="K219" s="60"/>
      <c r="L219" s="60"/>
      <c r="M219" s="60"/>
      <c r="N219" s="60"/>
      <c r="O219" s="60"/>
      <c r="P219" s="60"/>
      <c r="Q219" s="60"/>
      <c r="R219" s="61"/>
    </row>
    <row r="220" spans="1:18" ht="20.100000000000001" customHeight="1" x14ac:dyDescent="0.2">
      <c r="A220" s="60"/>
      <c r="B220" s="60"/>
      <c r="C220" s="60"/>
      <c r="D220" s="60"/>
      <c r="E220" s="60"/>
      <c r="F220" s="60"/>
      <c r="G220" s="60"/>
      <c r="H220" s="60"/>
      <c r="I220" s="60"/>
      <c r="J220" s="60"/>
      <c r="K220" s="60"/>
      <c r="L220" s="60"/>
      <c r="M220" s="60"/>
      <c r="N220" s="60"/>
      <c r="O220" s="60"/>
      <c r="P220" s="60"/>
      <c r="Q220" s="60"/>
      <c r="R220" s="61"/>
    </row>
    <row r="221" spans="1:18" ht="20.100000000000001" customHeight="1" x14ac:dyDescent="0.2">
      <c r="A221" s="60"/>
      <c r="B221" s="60"/>
      <c r="C221" s="60"/>
      <c r="D221" s="60"/>
      <c r="E221" s="60"/>
      <c r="F221" s="60"/>
      <c r="G221" s="60"/>
      <c r="H221" s="60"/>
      <c r="I221" s="60"/>
      <c r="J221" s="60"/>
      <c r="K221" s="60"/>
      <c r="L221" s="60"/>
      <c r="M221" s="60"/>
      <c r="N221" s="60"/>
      <c r="O221" s="60"/>
      <c r="P221" s="60"/>
      <c r="Q221" s="60"/>
      <c r="R221" s="61"/>
    </row>
    <row r="222" spans="1:18" ht="20.100000000000001" customHeight="1" x14ac:dyDescent="0.2">
      <c r="A222" s="60"/>
      <c r="B222" s="60"/>
      <c r="C222" s="60"/>
      <c r="D222" s="60"/>
      <c r="E222" s="60"/>
      <c r="F222" s="60"/>
      <c r="G222" s="60"/>
      <c r="H222" s="60"/>
      <c r="I222" s="60"/>
      <c r="J222" s="60"/>
      <c r="K222" s="60"/>
      <c r="L222" s="60"/>
      <c r="M222" s="60"/>
      <c r="N222" s="60"/>
      <c r="O222" s="60"/>
      <c r="P222" s="60"/>
      <c r="Q222" s="60"/>
      <c r="R222" s="61"/>
    </row>
    <row r="223" spans="1:18" ht="20.100000000000001" customHeight="1" x14ac:dyDescent="0.2">
      <c r="A223" s="60"/>
      <c r="B223" s="60"/>
      <c r="C223" s="60"/>
      <c r="D223" s="60"/>
      <c r="E223" s="60"/>
      <c r="F223" s="60"/>
      <c r="G223" s="60"/>
      <c r="H223" s="60"/>
      <c r="I223" s="60"/>
      <c r="J223" s="60"/>
      <c r="K223" s="60"/>
      <c r="L223" s="60"/>
      <c r="M223" s="60"/>
      <c r="N223" s="60"/>
      <c r="O223" s="60"/>
      <c r="P223" s="60"/>
      <c r="Q223" s="60"/>
      <c r="R223" s="61"/>
    </row>
    <row r="224" spans="1:18" ht="20.100000000000001" customHeight="1" x14ac:dyDescent="0.2">
      <c r="A224" s="60"/>
      <c r="B224" s="60"/>
      <c r="C224" s="60"/>
      <c r="D224" s="60"/>
      <c r="E224" s="60"/>
      <c r="F224" s="60"/>
      <c r="G224" s="60"/>
      <c r="H224" s="60"/>
      <c r="I224" s="60"/>
      <c r="J224" s="60"/>
      <c r="K224" s="60"/>
      <c r="L224" s="60"/>
      <c r="M224" s="60"/>
      <c r="N224" s="60"/>
      <c r="O224" s="60"/>
      <c r="P224" s="60"/>
      <c r="Q224" s="60"/>
      <c r="R224" s="61"/>
    </row>
    <row r="225" spans="1:18" ht="20.100000000000001" customHeight="1" x14ac:dyDescent="0.2">
      <c r="A225" s="60"/>
      <c r="B225" s="60"/>
      <c r="C225" s="60"/>
      <c r="D225" s="60"/>
      <c r="E225" s="60"/>
      <c r="F225" s="60"/>
      <c r="G225" s="60"/>
      <c r="H225" s="60"/>
      <c r="I225" s="60"/>
      <c r="J225" s="60"/>
      <c r="K225" s="60"/>
      <c r="L225" s="60"/>
      <c r="M225" s="60"/>
      <c r="N225" s="60"/>
      <c r="O225" s="60"/>
      <c r="P225" s="60"/>
      <c r="Q225" s="60"/>
      <c r="R225" s="61"/>
    </row>
    <row r="226" spans="1:18" ht="20.100000000000001" customHeight="1" x14ac:dyDescent="0.2">
      <c r="A226" s="60"/>
      <c r="B226" s="60"/>
      <c r="C226" s="60"/>
      <c r="D226" s="60"/>
      <c r="E226" s="60"/>
      <c r="F226" s="60"/>
      <c r="G226" s="60"/>
      <c r="H226" s="60"/>
      <c r="I226" s="60"/>
      <c r="J226" s="60"/>
      <c r="K226" s="60"/>
      <c r="L226" s="60"/>
      <c r="M226" s="60"/>
      <c r="N226" s="60"/>
      <c r="O226" s="60"/>
      <c r="P226" s="60"/>
      <c r="Q226" s="60"/>
      <c r="R226" s="61"/>
    </row>
    <row r="227" spans="1:18" ht="20.100000000000001" customHeight="1" x14ac:dyDescent="0.2">
      <c r="A227" s="60"/>
      <c r="B227" s="60"/>
      <c r="C227" s="60"/>
      <c r="D227" s="60"/>
      <c r="E227" s="60"/>
      <c r="F227" s="60"/>
      <c r="G227" s="60"/>
      <c r="H227" s="60"/>
      <c r="I227" s="60"/>
      <c r="J227" s="60"/>
      <c r="K227" s="60"/>
      <c r="L227" s="60"/>
      <c r="M227" s="60"/>
      <c r="N227" s="60"/>
      <c r="O227" s="60"/>
      <c r="P227" s="60"/>
      <c r="Q227" s="60"/>
      <c r="R227" s="61"/>
    </row>
    <row r="228" spans="1:18" ht="20.100000000000001" customHeight="1" x14ac:dyDescent="0.2">
      <c r="A228" s="60"/>
      <c r="B228" s="60"/>
      <c r="C228" s="60"/>
      <c r="D228" s="60"/>
      <c r="E228" s="60"/>
      <c r="F228" s="60"/>
      <c r="G228" s="60"/>
      <c r="H228" s="60"/>
      <c r="I228" s="60"/>
      <c r="J228" s="60"/>
      <c r="K228" s="60"/>
      <c r="L228" s="60"/>
      <c r="M228" s="60"/>
      <c r="N228" s="60"/>
      <c r="O228" s="60"/>
      <c r="P228" s="60"/>
      <c r="Q228" s="60"/>
      <c r="R228" s="61"/>
    </row>
    <row r="229" spans="1:18" ht="20.100000000000001" customHeight="1" x14ac:dyDescent="0.2">
      <c r="A229" s="60"/>
      <c r="B229" s="60"/>
      <c r="C229" s="60"/>
      <c r="D229" s="60"/>
      <c r="E229" s="60"/>
      <c r="F229" s="60"/>
      <c r="G229" s="60"/>
      <c r="H229" s="60"/>
      <c r="I229" s="60"/>
      <c r="J229" s="60"/>
      <c r="K229" s="60"/>
      <c r="L229" s="60"/>
      <c r="M229" s="60"/>
      <c r="N229" s="60"/>
      <c r="O229" s="60"/>
      <c r="P229" s="60"/>
      <c r="Q229" s="60"/>
      <c r="R229" s="61"/>
    </row>
    <row r="230" spans="1:18" ht="20.100000000000001" customHeight="1" x14ac:dyDescent="0.2">
      <c r="A230" s="60"/>
      <c r="B230" s="60"/>
      <c r="C230" s="60"/>
      <c r="D230" s="60"/>
      <c r="E230" s="60"/>
      <c r="F230" s="60"/>
      <c r="G230" s="60"/>
      <c r="H230" s="60"/>
      <c r="I230" s="60"/>
      <c r="J230" s="60"/>
      <c r="K230" s="60"/>
      <c r="L230" s="60"/>
      <c r="M230" s="60"/>
      <c r="N230" s="60"/>
      <c r="O230" s="60"/>
      <c r="P230" s="60"/>
      <c r="Q230" s="60"/>
      <c r="R230" s="61"/>
    </row>
    <row r="231" spans="1:18" ht="20.100000000000001" customHeight="1" x14ac:dyDescent="0.2">
      <c r="A231" s="60"/>
      <c r="B231" s="60"/>
      <c r="C231" s="60"/>
      <c r="D231" s="60"/>
      <c r="E231" s="60"/>
      <c r="F231" s="60"/>
      <c r="G231" s="60"/>
      <c r="H231" s="60"/>
      <c r="I231" s="60"/>
      <c r="J231" s="60"/>
      <c r="K231" s="60"/>
      <c r="L231" s="60"/>
      <c r="M231" s="60"/>
      <c r="N231" s="60"/>
      <c r="O231" s="60"/>
      <c r="P231" s="60"/>
      <c r="Q231" s="60"/>
      <c r="R231" s="61"/>
    </row>
    <row r="232" spans="1:18" ht="20.100000000000001" customHeight="1" x14ac:dyDescent="0.2">
      <c r="A232" s="60"/>
      <c r="B232" s="60"/>
      <c r="C232" s="60"/>
      <c r="D232" s="60"/>
      <c r="E232" s="60"/>
      <c r="F232" s="60"/>
      <c r="G232" s="60"/>
      <c r="H232" s="60"/>
      <c r="I232" s="60"/>
      <c r="J232" s="60"/>
      <c r="K232" s="60"/>
      <c r="L232" s="60"/>
      <c r="M232" s="60"/>
      <c r="N232" s="60"/>
      <c r="O232" s="60"/>
      <c r="P232" s="60"/>
      <c r="Q232" s="60"/>
      <c r="R232" s="61"/>
    </row>
    <row r="233" spans="1:18" ht="20.100000000000001" customHeight="1" x14ac:dyDescent="0.2">
      <c r="A233" s="60"/>
      <c r="B233" s="60"/>
      <c r="C233" s="60"/>
      <c r="D233" s="60"/>
      <c r="E233" s="60"/>
      <c r="F233" s="60"/>
      <c r="G233" s="60"/>
      <c r="H233" s="60"/>
      <c r="I233" s="60"/>
      <c r="J233" s="60"/>
      <c r="K233" s="60"/>
      <c r="L233" s="60"/>
      <c r="M233" s="60"/>
      <c r="N233" s="60"/>
      <c r="O233" s="60"/>
      <c r="P233" s="60"/>
      <c r="Q233" s="60"/>
      <c r="R233" s="61"/>
    </row>
    <row r="234" spans="1:18" ht="20.100000000000001" customHeight="1" x14ac:dyDescent="0.2">
      <c r="A234" s="60"/>
      <c r="B234" s="60"/>
      <c r="C234" s="60"/>
      <c r="D234" s="60"/>
      <c r="E234" s="60"/>
      <c r="F234" s="60"/>
      <c r="G234" s="60"/>
      <c r="H234" s="60"/>
      <c r="I234" s="60"/>
      <c r="J234" s="60"/>
      <c r="K234" s="60"/>
      <c r="L234" s="60"/>
      <c r="M234" s="60"/>
      <c r="N234" s="60"/>
      <c r="O234" s="60"/>
      <c r="P234" s="60"/>
      <c r="Q234" s="60"/>
      <c r="R234" s="61"/>
    </row>
    <row r="235" spans="1:18" ht="20.100000000000001" customHeight="1" x14ac:dyDescent="0.2">
      <c r="A235" s="60"/>
      <c r="B235" s="60"/>
      <c r="C235" s="60"/>
      <c r="D235" s="60"/>
      <c r="E235" s="60"/>
      <c r="F235" s="60"/>
      <c r="G235" s="60"/>
      <c r="H235" s="60"/>
      <c r="I235" s="60"/>
      <c r="J235" s="60"/>
      <c r="K235" s="60"/>
      <c r="L235" s="60"/>
      <c r="M235" s="60"/>
      <c r="N235" s="60"/>
      <c r="O235" s="60"/>
      <c r="P235" s="60"/>
      <c r="Q235" s="60"/>
      <c r="R235" s="61"/>
    </row>
    <row r="236" spans="1:18" ht="20.100000000000001" customHeight="1" x14ac:dyDescent="0.2">
      <c r="A236" s="60"/>
      <c r="B236" s="60"/>
      <c r="C236" s="60"/>
      <c r="D236" s="60"/>
      <c r="E236" s="60"/>
      <c r="F236" s="60"/>
      <c r="G236" s="60"/>
      <c r="H236" s="60"/>
      <c r="I236" s="60"/>
      <c r="J236" s="60"/>
      <c r="K236" s="60"/>
      <c r="L236" s="60"/>
      <c r="M236" s="60"/>
      <c r="N236" s="60"/>
      <c r="O236" s="60"/>
      <c r="P236" s="60"/>
      <c r="Q236" s="60"/>
      <c r="R236" s="61"/>
    </row>
    <row r="237" spans="1:18" ht="20.100000000000001" customHeight="1" x14ac:dyDescent="0.2">
      <c r="A237" s="60"/>
      <c r="B237" s="60"/>
      <c r="C237" s="60"/>
      <c r="D237" s="60"/>
      <c r="E237" s="60"/>
      <c r="F237" s="60"/>
      <c r="G237" s="60"/>
      <c r="H237" s="60"/>
      <c r="I237" s="60"/>
      <c r="J237" s="60"/>
      <c r="K237" s="60"/>
      <c r="L237" s="60"/>
      <c r="M237" s="60"/>
      <c r="N237" s="60"/>
      <c r="O237" s="60"/>
      <c r="P237" s="60"/>
      <c r="Q237" s="60"/>
      <c r="R237" s="61"/>
    </row>
    <row r="238" spans="1:18" ht="20.100000000000001" customHeight="1" x14ac:dyDescent="0.2">
      <c r="A238" s="60"/>
      <c r="B238" s="60"/>
      <c r="C238" s="60"/>
      <c r="D238" s="60"/>
      <c r="E238" s="60"/>
      <c r="F238" s="60"/>
      <c r="G238" s="60"/>
      <c r="H238" s="60"/>
      <c r="I238" s="60"/>
      <c r="J238" s="60"/>
      <c r="K238" s="60"/>
      <c r="L238" s="60"/>
      <c r="M238" s="60"/>
      <c r="N238" s="60"/>
      <c r="O238" s="60"/>
      <c r="P238" s="60"/>
      <c r="Q238" s="60"/>
      <c r="R238" s="61"/>
    </row>
    <row r="239" spans="1:18" ht="20.100000000000001" customHeight="1" x14ac:dyDescent="0.2">
      <c r="A239" s="60"/>
      <c r="B239" s="60"/>
      <c r="C239" s="60"/>
      <c r="D239" s="60"/>
      <c r="E239" s="60"/>
      <c r="F239" s="60"/>
      <c r="G239" s="60"/>
      <c r="H239" s="60"/>
      <c r="I239" s="60"/>
      <c r="J239" s="60"/>
      <c r="K239" s="60"/>
      <c r="L239" s="60"/>
      <c r="M239" s="60"/>
      <c r="N239" s="60"/>
      <c r="O239" s="60"/>
      <c r="P239" s="60"/>
      <c r="Q239" s="60"/>
      <c r="R239" s="61"/>
    </row>
    <row r="240" spans="1:18" ht="20.100000000000001" customHeight="1" x14ac:dyDescent="0.2">
      <c r="A240" s="60"/>
      <c r="B240" s="60"/>
      <c r="C240" s="60"/>
      <c r="D240" s="60"/>
      <c r="E240" s="60"/>
      <c r="F240" s="60"/>
      <c r="G240" s="60"/>
      <c r="H240" s="60"/>
      <c r="I240" s="60"/>
      <c r="J240" s="60"/>
      <c r="K240" s="60"/>
      <c r="L240" s="60"/>
      <c r="M240" s="60"/>
      <c r="N240" s="60"/>
      <c r="O240" s="60"/>
      <c r="P240" s="60"/>
      <c r="Q240" s="60"/>
      <c r="R240" s="61"/>
    </row>
    <row r="241" spans="1:18" ht="20.100000000000001" customHeight="1" x14ac:dyDescent="0.2">
      <c r="A241" s="60"/>
      <c r="B241" s="60"/>
      <c r="C241" s="60"/>
      <c r="D241" s="60"/>
      <c r="E241" s="60"/>
      <c r="F241" s="60"/>
      <c r="G241" s="60"/>
      <c r="H241" s="60"/>
      <c r="I241" s="60"/>
      <c r="J241" s="60"/>
      <c r="K241" s="60"/>
      <c r="L241" s="60"/>
      <c r="M241" s="60"/>
      <c r="N241" s="60"/>
      <c r="O241" s="60"/>
      <c r="P241" s="60"/>
      <c r="Q241" s="60"/>
      <c r="R241" s="61"/>
    </row>
    <row r="242" spans="1:18" ht="20.100000000000001" customHeight="1" x14ac:dyDescent="0.2">
      <c r="A242" s="60"/>
      <c r="B242" s="60"/>
      <c r="C242" s="60"/>
      <c r="D242" s="60"/>
      <c r="E242" s="60"/>
      <c r="F242" s="60"/>
      <c r="G242" s="60"/>
      <c r="H242" s="60"/>
      <c r="I242" s="60"/>
      <c r="J242" s="60"/>
      <c r="K242" s="60"/>
      <c r="L242" s="60"/>
      <c r="M242" s="60"/>
      <c r="N242" s="60"/>
      <c r="O242" s="60"/>
      <c r="P242" s="60"/>
      <c r="Q242" s="60"/>
      <c r="R242" s="61"/>
    </row>
    <row r="243" spans="1:18" ht="20.100000000000001" customHeight="1" x14ac:dyDescent="0.2">
      <c r="A243" s="60"/>
      <c r="B243" s="60"/>
      <c r="C243" s="60"/>
      <c r="D243" s="60"/>
      <c r="E243" s="60"/>
      <c r="F243" s="60"/>
      <c r="G243" s="60"/>
      <c r="H243" s="60"/>
      <c r="I243" s="60"/>
      <c r="J243" s="60"/>
      <c r="K243" s="60"/>
      <c r="L243" s="60"/>
      <c r="M243" s="60"/>
      <c r="N243" s="60"/>
      <c r="O243" s="60"/>
      <c r="P243" s="60"/>
      <c r="Q243" s="60"/>
      <c r="R243" s="61"/>
    </row>
    <row r="244" spans="1:18" ht="20.100000000000001" customHeight="1" x14ac:dyDescent="0.2">
      <c r="A244" s="60"/>
      <c r="B244" s="60"/>
      <c r="C244" s="60"/>
      <c r="D244" s="60"/>
      <c r="E244" s="60"/>
      <c r="F244" s="60"/>
      <c r="G244" s="60"/>
      <c r="H244" s="60"/>
      <c r="I244" s="60"/>
      <c r="J244" s="60"/>
      <c r="K244" s="60"/>
      <c r="L244" s="60"/>
      <c r="M244" s="60"/>
      <c r="N244" s="60"/>
      <c r="O244" s="60"/>
      <c r="P244" s="60"/>
      <c r="Q244" s="60"/>
      <c r="R244" s="61"/>
    </row>
    <row r="245" spans="1:18" ht="20.100000000000001" customHeight="1" x14ac:dyDescent="0.2"/>
    <row r="246" spans="1:18" ht="20.100000000000001" customHeight="1" x14ac:dyDescent="0.2"/>
    <row r="247" spans="1:18" ht="20.100000000000001" customHeight="1" x14ac:dyDescent="0.2"/>
    <row r="248" spans="1:18" ht="20.100000000000001" customHeight="1" x14ac:dyDescent="0.2"/>
    <row r="249" spans="1:18" ht="20.100000000000001" customHeight="1" x14ac:dyDescent="0.2"/>
    <row r="250" spans="1:18" ht="20.100000000000001" customHeight="1" x14ac:dyDescent="0.2"/>
    <row r="251" spans="1:18" ht="20.100000000000001" customHeight="1" x14ac:dyDescent="0.2"/>
    <row r="252" spans="1:18" ht="20.100000000000001" customHeight="1" x14ac:dyDescent="0.2"/>
    <row r="253" spans="1:18" ht="20.100000000000001" customHeight="1" x14ac:dyDescent="0.2"/>
    <row r="254" spans="1:18" ht="20.100000000000001" customHeight="1" x14ac:dyDescent="0.2"/>
    <row r="255" spans="1:18" ht="20.100000000000001" customHeight="1" x14ac:dyDescent="0.2"/>
    <row r="256" spans="1:18"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sheetData>
  <mergeCells count="3">
    <mergeCell ref="A4:R4"/>
    <mergeCell ref="A1:R1"/>
    <mergeCell ref="A2:R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Narrow,Regular"&amp;12- 32 -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346"/>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3584</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9.5" customHeight="1" x14ac:dyDescent="0.25">
      <c r="A6" s="339" t="s">
        <v>2423</v>
      </c>
      <c r="B6" s="341" t="s">
        <v>1654</v>
      </c>
      <c r="C6" s="329">
        <v>14</v>
      </c>
      <c r="D6" s="329">
        <v>31</v>
      </c>
      <c r="E6" s="329">
        <v>30</v>
      </c>
      <c r="F6" s="329">
        <v>32</v>
      </c>
      <c r="G6" s="329">
        <v>30</v>
      </c>
      <c r="H6" s="329">
        <v>38</v>
      </c>
      <c r="I6" s="329">
        <v>33</v>
      </c>
      <c r="J6" s="329">
        <v>31</v>
      </c>
      <c r="K6" s="329">
        <v>31</v>
      </c>
      <c r="L6" s="329">
        <v>0</v>
      </c>
      <c r="M6" s="329">
        <v>0</v>
      </c>
      <c r="N6" s="329">
        <v>0</v>
      </c>
      <c r="O6" s="329">
        <v>0</v>
      </c>
      <c r="P6" s="329">
        <v>0</v>
      </c>
      <c r="Q6" s="329">
        <v>0</v>
      </c>
      <c r="R6" s="330">
        <v>270</v>
      </c>
    </row>
    <row r="7" spans="1:20" ht="19.5" customHeight="1" x14ac:dyDescent="0.25">
      <c r="A7" s="339" t="s">
        <v>773</v>
      </c>
      <c r="B7" s="341" t="s">
        <v>1654</v>
      </c>
      <c r="C7" s="329">
        <v>0</v>
      </c>
      <c r="D7" s="329">
        <v>0</v>
      </c>
      <c r="E7" s="329">
        <v>0</v>
      </c>
      <c r="F7" s="329">
        <v>0</v>
      </c>
      <c r="G7" s="329">
        <v>0</v>
      </c>
      <c r="H7" s="329">
        <v>0</v>
      </c>
      <c r="I7" s="329">
        <v>0</v>
      </c>
      <c r="J7" s="329">
        <v>0</v>
      </c>
      <c r="K7" s="329">
        <v>0</v>
      </c>
      <c r="L7" s="329">
        <v>0</v>
      </c>
      <c r="M7" s="329">
        <v>0</v>
      </c>
      <c r="N7" s="329">
        <v>2</v>
      </c>
      <c r="O7" s="329">
        <v>5</v>
      </c>
      <c r="P7" s="329">
        <v>5</v>
      </c>
      <c r="Q7" s="329">
        <v>28</v>
      </c>
      <c r="R7" s="330">
        <v>40</v>
      </c>
    </row>
    <row r="8" spans="1:20" ht="19.5" customHeight="1" x14ac:dyDescent="0.25">
      <c r="A8" s="339" t="s">
        <v>774</v>
      </c>
      <c r="B8" s="341" t="s">
        <v>1654</v>
      </c>
      <c r="C8" s="329">
        <v>7</v>
      </c>
      <c r="D8" s="329">
        <v>23</v>
      </c>
      <c r="E8" s="329">
        <v>39</v>
      </c>
      <c r="F8" s="329">
        <v>56</v>
      </c>
      <c r="G8" s="329">
        <v>42</v>
      </c>
      <c r="H8" s="329">
        <v>51</v>
      </c>
      <c r="I8" s="329">
        <v>30</v>
      </c>
      <c r="J8" s="329">
        <v>20</v>
      </c>
      <c r="K8" s="329">
        <v>26</v>
      </c>
      <c r="L8" s="329">
        <v>39</v>
      </c>
      <c r="M8" s="329">
        <v>31</v>
      </c>
      <c r="N8" s="329">
        <v>25</v>
      </c>
      <c r="O8" s="329">
        <v>0</v>
      </c>
      <c r="P8" s="329">
        <v>0</v>
      </c>
      <c r="Q8" s="329">
        <v>0</v>
      </c>
      <c r="R8" s="330">
        <v>389</v>
      </c>
    </row>
    <row r="9" spans="1:20" ht="19.5" customHeight="1" x14ac:dyDescent="0.25">
      <c r="A9" s="339" t="s">
        <v>775</v>
      </c>
      <c r="B9" s="341" t="s">
        <v>1654</v>
      </c>
      <c r="C9" s="329">
        <v>0</v>
      </c>
      <c r="D9" s="329">
        <v>0</v>
      </c>
      <c r="E9" s="329">
        <v>0</v>
      </c>
      <c r="F9" s="329">
        <v>0</v>
      </c>
      <c r="G9" s="329">
        <v>0</v>
      </c>
      <c r="H9" s="329">
        <v>0</v>
      </c>
      <c r="I9" s="329">
        <v>0</v>
      </c>
      <c r="J9" s="329">
        <v>0</v>
      </c>
      <c r="K9" s="329">
        <v>0</v>
      </c>
      <c r="L9" s="329">
        <v>111</v>
      </c>
      <c r="M9" s="329">
        <v>90</v>
      </c>
      <c r="N9" s="329">
        <v>94</v>
      </c>
      <c r="O9" s="329">
        <v>0</v>
      </c>
      <c r="P9" s="329">
        <v>0</v>
      </c>
      <c r="Q9" s="329">
        <v>0</v>
      </c>
      <c r="R9" s="330">
        <v>295</v>
      </c>
    </row>
    <row r="10" spans="1:20" ht="19.5" customHeight="1" x14ac:dyDescent="0.25">
      <c r="A10" s="339" t="s">
        <v>776</v>
      </c>
      <c r="B10" s="341" t="s">
        <v>1654</v>
      </c>
      <c r="C10" s="329">
        <v>0</v>
      </c>
      <c r="D10" s="329">
        <v>43</v>
      </c>
      <c r="E10" s="329">
        <v>65</v>
      </c>
      <c r="F10" s="329">
        <v>66</v>
      </c>
      <c r="G10" s="329">
        <v>62</v>
      </c>
      <c r="H10" s="329">
        <v>56</v>
      </c>
      <c r="I10" s="329">
        <v>54</v>
      </c>
      <c r="J10" s="329">
        <v>48</v>
      </c>
      <c r="K10" s="329">
        <v>46</v>
      </c>
      <c r="L10" s="329">
        <v>0</v>
      </c>
      <c r="M10" s="329">
        <v>0</v>
      </c>
      <c r="N10" s="329">
        <v>0</v>
      </c>
      <c r="O10" s="329">
        <v>0</v>
      </c>
      <c r="P10" s="329">
        <v>0</v>
      </c>
      <c r="Q10" s="329">
        <v>0</v>
      </c>
      <c r="R10" s="330">
        <v>440</v>
      </c>
    </row>
    <row r="11" spans="1:20" ht="19.5" customHeight="1" x14ac:dyDescent="0.25">
      <c r="A11" s="339" t="s">
        <v>777</v>
      </c>
      <c r="B11" s="341" t="s">
        <v>1654</v>
      </c>
      <c r="C11" s="329">
        <v>0</v>
      </c>
      <c r="D11" s="329">
        <v>14</v>
      </c>
      <c r="E11" s="329">
        <v>31</v>
      </c>
      <c r="F11" s="329">
        <v>42</v>
      </c>
      <c r="G11" s="329">
        <v>38</v>
      </c>
      <c r="H11" s="329">
        <v>40</v>
      </c>
      <c r="I11" s="329">
        <v>43</v>
      </c>
      <c r="J11" s="329">
        <v>31</v>
      </c>
      <c r="K11" s="329">
        <v>38</v>
      </c>
      <c r="L11" s="329">
        <v>0</v>
      </c>
      <c r="M11" s="329">
        <v>0</v>
      </c>
      <c r="N11" s="329">
        <v>0</v>
      </c>
      <c r="O11" s="329">
        <v>0</v>
      </c>
      <c r="P11" s="329">
        <v>0</v>
      </c>
      <c r="Q11" s="329">
        <v>0</v>
      </c>
      <c r="R11" s="330">
        <v>277</v>
      </c>
    </row>
    <row r="12" spans="1:20" ht="19.5" customHeight="1" x14ac:dyDescent="0.25">
      <c r="A12" s="339" t="s">
        <v>779</v>
      </c>
      <c r="B12" s="341" t="s">
        <v>1654</v>
      </c>
      <c r="C12" s="329">
        <v>0</v>
      </c>
      <c r="D12" s="329">
        <v>17</v>
      </c>
      <c r="E12" s="329">
        <v>24</v>
      </c>
      <c r="F12" s="329">
        <v>44</v>
      </c>
      <c r="G12" s="329">
        <v>42</v>
      </c>
      <c r="H12" s="329">
        <v>40</v>
      </c>
      <c r="I12" s="329">
        <v>45</v>
      </c>
      <c r="J12" s="329">
        <v>40</v>
      </c>
      <c r="K12" s="329">
        <v>47</v>
      </c>
      <c r="L12" s="329">
        <v>0</v>
      </c>
      <c r="M12" s="329">
        <v>0</v>
      </c>
      <c r="N12" s="329">
        <v>0</v>
      </c>
      <c r="O12" s="329">
        <v>0</v>
      </c>
      <c r="P12" s="329">
        <v>0</v>
      </c>
      <c r="Q12" s="329">
        <v>0</v>
      </c>
      <c r="R12" s="330">
        <v>299</v>
      </c>
    </row>
    <row r="13" spans="1:20" ht="19.5" customHeight="1" x14ac:dyDescent="0.25">
      <c r="A13" s="339" t="s">
        <v>780</v>
      </c>
      <c r="B13" s="341" t="s">
        <v>1654</v>
      </c>
      <c r="C13" s="329">
        <v>0</v>
      </c>
      <c r="D13" s="329">
        <v>29</v>
      </c>
      <c r="E13" s="329">
        <v>38</v>
      </c>
      <c r="F13" s="329">
        <v>33</v>
      </c>
      <c r="G13" s="329">
        <v>26</v>
      </c>
      <c r="H13" s="329">
        <v>31</v>
      </c>
      <c r="I13" s="329">
        <v>30</v>
      </c>
      <c r="J13" s="329">
        <v>39</v>
      </c>
      <c r="K13" s="329">
        <v>46</v>
      </c>
      <c r="L13" s="329">
        <v>0</v>
      </c>
      <c r="M13" s="329">
        <v>0</v>
      </c>
      <c r="N13" s="329">
        <v>0</v>
      </c>
      <c r="O13" s="329">
        <v>0</v>
      </c>
      <c r="P13" s="329">
        <v>0</v>
      </c>
      <c r="Q13" s="329">
        <v>0</v>
      </c>
      <c r="R13" s="330">
        <v>272</v>
      </c>
    </row>
    <row r="14" spans="1:20" ht="19.5" customHeight="1" x14ac:dyDescent="0.25">
      <c r="A14" s="339" t="s">
        <v>1220</v>
      </c>
      <c r="B14" s="341" t="s">
        <v>1654</v>
      </c>
      <c r="C14" s="329">
        <v>0</v>
      </c>
      <c r="D14" s="329">
        <v>34</v>
      </c>
      <c r="E14" s="329">
        <v>56</v>
      </c>
      <c r="F14" s="329">
        <v>73</v>
      </c>
      <c r="G14" s="329">
        <v>59</v>
      </c>
      <c r="H14" s="329">
        <v>65</v>
      </c>
      <c r="I14" s="329">
        <v>66</v>
      </c>
      <c r="J14" s="329">
        <v>81</v>
      </c>
      <c r="K14" s="329">
        <v>71</v>
      </c>
      <c r="L14" s="329">
        <v>0</v>
      </c>
      <c r="M14" s="329">
        <v>0</v>
      </c>
      <c r="N14" s="329">
        <v>0</v>
      </c>
      <c r="O14" s="329">
        <v>0</v>
      </c>
      <c r="P14" s="329">
        <v>0</v>
      </c>
      <c r="Q14" s="329">
        <v>0</v>
      </c>
      <c r="R14" s="330">
        <v>505</v>
      </c>
    </row>
    <row r="15" spans="1:20" ht="19.5" customHeight="1" x14ac:dyDescent="0.25">
      <c r="A15" s="339" t="s">
        <v>1221</v>
      </c>
      <c r="B15" s="341" t="s">
        <v>1654</v>
      </c>
      <c r="C15" s="329">
        <v>0</v>
      </c>
      <c r="D15" s="329">
        <v>42</v>
      </c>
      <c r="E15" s="329">
        <v>52</v>
      </c>
      <c r="F15" s="329">
        <v>52</v>
      </c>
      <c r="G15" s="329">
        <v>55</v>
      </c>
      <c r="H15" s="329">
        <v>60</v>
      </c>
      <c r="I15" s="329">
        <v>51</v>
      </c>
      <c r="J15" s="329">
        <v>62</v>
      </c>
      <c r="K15" s="329">
        <v>54</v>
      </c>
      <c r="L15" s="329">
        <v>0</v>
      </c>
      <c r="M15" s="329">
        <v>0</v>
      </c>
      <c r="N15" s="329">
        <v>0</v>
      </c>
      <c r="O15" s="329">
        <v>0</v>
      </c>
      <c r="P15" s="329">
        <v>0</v>
      </c>
      <c r="Q15" s="329">
        <v>0</v>
      </c>
      <c r="R15" s="330">
        <v>428</v>
      </c>
    </row>
    <row r="16" spans="1:20" ht="19.5" customHeight="1" x14ac:dyDescent="0.25">
      <c r="A16" s="339" t="s">
        <v>1222</v>
      </c>
      <c r="B16" s="341" t="s">
        <v>1654</v>
      </c>
      <c r="C16" s="329">
        <v>0</v>
      </c>
      <c r="D16" s="329">
        <v>29</v>
      </c>
      <c r="E16" s="329">
        <v>27</v>
      </c>
      <c r="F16" s="329">
        <v>26</v>
      </c>
      <c r="G16" s="329">
        <v>41</v>
      </c>
      <c r="H16" s="329">
        <v>39</v>
      </c>
      <c r="I16" s="329">
        <v>34</v>
      </c>
      <c r="J16" s="329">
        <v>23</v>
      </c>
      <c r="K16" s="329">
        <v>31</v>
      </c>
      <c r="L16" s="329">
        <v>0</v>
      </c>
      <c r="M16" s="329">
        <v>0</v>
      </c>
      <c r="N16" s="329">
        <v>0</v>
      </c>
      <c r="O16" s="329">
        <v>0</v>
      </c>
      <c r="P16" s="329">
        <v>0</v>
      </c>
      <c r="Q16" s="329">
        <v>0</v>
      </c>
      <c r="R16" s="330">
        <v>250</v>
      </c>
    </row>
    <row r="17" spans="1:18" ht="19.5" customHeight="1" x14ac:dyDescent="0.25">
      <c r="A17" s="339" t="s">
        <v>1223</v>
      </c>
      <c r="B17" s="341" t="s">
        <v>1654</v>
      </c>
      <c r="C17" s="329">
        <v>0</v>
      </c>
      <c r="D17" s="329">
        <v>28</v>
      </c>
      <c r="E17" s="329">
        <v>52</v>
      </c>
      <c r="F17" s="329">
        <v>48</v>
      </c>
      <c r="G17" s="329">
        <v>54</v>
      </c>
      <c r="H17" s="329">
        <v>48</v>
      </c>
      <c r="I17" s="329">
        <v>34</v>
      </c>
      <c r="J17" s="329">
        <v>39</v>
      </c>
      <c r="K17" s="329">
        <v>43</v>
      </c>
      <c r="L17" s="329">
        <v>0</v>
      </c>
      <c r="M17" s="329">
        <v>0</v>
      </c>
      <c r="N17" s="329">
        <v>0</v>
      </c>
      <c r="O17" s="329">
        <v>0</v>
      </c>
      <c r="P17" s="329">
        <v>0</v>
      </c>
      <c r="Q17" s="329">
        <v>0</v>
      </c>
      <c r="R17" s="330">
        <v>346</v>
      </c>
    </row>
    <row r="18" spans="1:18" ht="19.5" customHeight="1" x14ac:dyDescent="0.25">
      <c r="A18" s="339" t="s">
        <v>1224</v>
      </c>
      <c r="B18" s="341" t="s">
        <v>1654</v>
      </c>
      <c r="C18" s="329">
        <v>0</v>
      </c>
      <c r="D18" s="329">
        <v>29</v>
      </c>
      <c r="E18" s="329">
        <v>40</v>
      </c>
      <c r="F18" s="329">
        <v>31</v>
      </c>
      <c r="G18" s="329">
        <v>41</v>
      </c>
      <c r="H18" s="329">
        <v>39</v>
      </c>
      <c r="I18" s="329">
        <v>33</v>
      </c>
      <c r="J18" s="329">
        <v>37</v>
      </c>
      <c r="K18" s="329">
        <v>34</v>
      </c>
      <c r="L18" s="329">
        <v>0</v>
      </c>
      <c r="M18" s="329">
        <v>0</v>
      </c>
      <c r="N18" s="329">
        <v>0</v>
      </c>
      <c r="O18" s="329">
        <v>0</v>
      </c>
      <c r="P18" s="329">
        <v>0</v>
      </c>
      <c r="Q18" s="329">
        <v>0</v>
      </c>
      <c r="R18" s="330">
        <v>284</v>
      </c>
    </row>
    <row r="19" spans="1:18" ht="19.5" customHeight="1" x14ac:dyDescent="0.25">
      <c r="A19" s="339" t="s">
        <v>1225</v>
      </c>
      <c r="B19" s="341" t="s">
        <v>1654</v>
      </c>
      <c r="C19" s="329">
        <v>0</v>
      </c>
      <c r="D19" s="329">
        <v>33</v>
      </c>
      <c r="E19" s="329">
        <v>32</v>
      </c>
      <c r="F19" s="329">
        <v>39</v>
      </c>
      <c r="G19" s="329">
        <v>33</v>
      </c>
      <c r="H19" s="329">
        <v>34</v>
      </c>
      <c r="I19" s="329">
        <v>26</v>
      </c>
      <c r="J19" s="329">
        <v>34</v>
      </c>
      <c r="K19" s="329">
        <v>26</v>
      </c>
      <c r="L19" s="329">
        <v>0</v>
      </c>
      <c r="M19" s="329">
        <v>0</v>
      </c>
      <c r="N19" s="329">
        <v>0</v>
      </c>
      <c r="O19" s="329">
        <v>0</v>
      </c>
      <c r="P19" s="329">
        <v>0</v>
      </c>
      <c r="Q19" s="329">
        <v>0</v>
      </c>
      <c r="R19" s="330">
        <v>257</v>
      </c>
    </row>
    <row r="20" spans="1:18" ht="19.5" customHeight="1" x14ac:dyDescent="0.25">
      <c r="A20" s="339" t="s">
        <v>1226</v>
      </c>
      <c r="B20" s="341" t="s">
        <v>1654</v>
      </c>
      <c r="C20" s="329">
        <v>0</v>
      </c>
      <c r="D20" s="329">
        <v>34</v>
      </c>
      <c r="E20" s="329">
        <v>49</v>
      </c>
      <c r="F20" s="329">
        <v>61</v>
      </c>
      <c r="G20" s="329">
        <v>52</v>
      </c>
      <c r="H20" s="329">
        <v>57</v>
      </c>
      <c r="I20" s="329">
        <v>60</v>
      </c>
      <c r="J20" s="329">
        <v>70</v>
      </c>
      <c r="K20" s="329">
        <v>69</v>
      </c>
      <c r="L20" s="329">
        <v>64</v>
      </c>
      <c r="M20" s="329">
        <v>63</v>
      </c>
      <c r="N20" s="329">
        <v>0</v>
      </c>
      <c r="O20" s="329">
        <v>0</v>
      </c>
      <c r="P20" s="329">
        <v>0</v>
      </c>
      <c r="Q20" s="329">
        <v>0</v>
      </c>
      <c r="R20" s="330">
        <v>579</v>
      </c>
    </row>
    <row r="21" spans="1:18" ht="19.5" customHeight="1" x14ac:dyDescent="0.25">
      <c r="A21" s="339" t="s">
        <v>1227</v>
      </c>
      <c r="B21" s="341" t="s">
        <v>1654</v>
      </c>
      <c r="C21" s="329">
        <v>0</v>
      </c>
      <c r="D21" s="329">
        <v>0</v>
      </c>
      <c r="E21" s="329">
        <v>0</v>
      </c>
      <c r="F21" s="329">
        <v>0</v>
      </c>
      <c r="G21" s="329">
        <v>0</v>
      </c>
      <c r="H21" s="329">
        <v>0</v>
      </c>
      <c r="I21" s="329">
        <v>0</v>
      </c>
      <c r="J21" s="329">
        <v>0</v>
      </c>
      <c r="K21" s="329">
        <v>0</v>
      </c>
      <c r="L21" s="329">
        <v>1</v>
      </c>
      <c r="M21" s="329">
        <v>2</v>
      </c>
      <c r="N21" s="329">
        <v>1</v>
      </c>
      <c r="O21" s="329">
        <v>0</v>
      </c>
      <c r="P21" s="329">
        <v>1</v>
      </c>
      <c r="Q21" s="329">
        <v>0</v>
      </c>
      <c r="R21" s="330">
        <v>5</v>
      </c>
    </row>
    <row r="22" spans="1:18" ht="19.5" customHeight="1" x14ac:dyDescent="0.25">
      <c r="A22" s="339" t="s">
        <v>1228</v>
      </c>
      <c r="B22" s="341" t="s">
        <v>1654</v>
      </c>
      <c r="C22" s="329">
        <v>0</v>
      </c>
      <c r="D22" s="329">
        <v>28</v>
      </c>
      <c r="E22" s="329">
        <v>34</v>
      </c>
      <c r="F22" s="329">
        <v>28</v>
      </c>
      <c r="G22" s="329">
        <v>41</v>
      </c>
      <c r="H22" s="329">
        <v>40</v>
      </c>
      <c r="I22" s="329">
        <v>31</v>
      </c>
      <c r="J22" s="329">
        <v>39</v>
      </c>
      <c r="K22" s="329">
        <v>46</v>
      </c>
      <c r="L22" s="329">
        <v>0</v>
      </c>
      <c r="M22" s="329">
        <v>0</v>
      </c>
      <c r="N22" s="329">
        <v>0</v>
      </c>
      <c r="O22" s="329">
        <v>0</v>
      </c>
      <c r="P22" s="329">
        <v>0</v>
      </c>
      <c r="Q22" s="329">
        <v>0</v>
      </c>
      <c r="R22" s="330">
        <v>287</v>
      </c>
    </row>
    <row r="23" spans="1:18" ht="19.5" customHeight="1" x14ac:dyDescent="0.25">
      <c r="A23" s="339" t="s">
        <v>1229</v>
      </c>
      <c r="B23" s="341" t="s">
        <v>1654</v>
      </c>
      <c r="C23" s="329">
        <v>1</v>
      </c>
      <c r="D23" s="329">
        <v>44</v>
      </c>
      <c r="E23" s="329">
        <v>44</v>
      </c>
      <c r="F23" s="329">
        <v>46</v>
      </c>
      <c r="G23" s="329">
        <v>45</v>
      </c>
      <c r="H23" s="329">
        <v>40</v>
      </c>
      <c r="I23" s="329">
        <v>45</v>
      </c>
      <c r="J23" s="329">
        <v>33</v>
      </c>
      <c r="K23" s="329">
        <v>49</v>
      </c>
      <c r="L23" s="329">
        <v>0</v>
      </c>
      <c r="M23" s="329">
        <v>0</v>
      </c>
      <c r="N23" s="329">
        <v>0</v>
      </c>
      <c r="O23" s="329">
        <v>0</v>
      </c>
      <c r="P23" s="329">
        <v>0</v>
      </c>
      <c r="Q23" s="329">
        <v>0</v>
      </c>
      <c r="R23" s="330">
        <v>347</v>
      </c>
    </row>
    <row r="24" spans="1:18" ht="19.5" customHeight="1" x14ac:dyDescent="0.25">
      <c r="A24" s="339" t="s">
        <v>1230</v>
      </c>
      <c r="B24" s="341" t="s">
        <v>1654</v>
      </c>
      <c r="C24" s="329">
        <v>0</v>
      </c>
      <c r="D24" s="329">
        <v>18</v>
      </c>
      <c r="E24" s="329">
        <v>31</v>
      </c>
      <c r="F24" s="329">
        <v>22</v>
      </c>
      <c r="G24" s="329">
        <v>32</v>
      </c>
      <c r="H24" s="329">
        <v>30</v>
      </c>
      <c r="I24" s="329">
        <v>42</v>
      </c>
      <c r="J24" s="329">
        <v>28</v>
      </c>
      <c r="K24" s="329">
        <v>30</v>
      </c>
      <c r="L24" s="329">
        <v>24</v>
      </c>
      <c r="M24" s="329">
        <v>30</v>
      </c>
      <c r="N24" s="329">
        <v>9</v>
      </c>
      <c r="O24" s="329">
        <v>18</v>
      </c>
      <c r="P24" s="329">
        <v>12</v>
      </c>
      <c r="Q24" s="329">
        <v>3</v>
      </c>
      <c r="R24" s="330">
        <v>329</v>
      </c>
    </row>
    <row r="25" spans="1:18" ht="19.5" customHeight="1" x14ac:dyDescent="0.25">
      <c r="A25" s="339" t="s">
        <v>1231</v>
      </c>
      <c r="B25" s="341" t="s">
        <v>1654</v>
      </c>
      <c r="C25" s="329">
        <v>0</v>
      </c>
      <c r="D25" s="329">
        <v>17</v>
      </c>
      <c r="E25" s="329">
        <v>37</v>
      </c>
      <c r="F25" s="329">
        <v>37</v>
      </c>
      <c r="G25" s="329">
        <v>32</v>
      </c>
      <c r="H25" s="329">
        <v>25</v>
      </c>
      <c r="I25" s="329">
        <v>35</v>
      </c>
      <c r="J25" s="329">
        <v>18</v>
      </c>
      <c r="K25" s="329">
        <v>20</v>
      </c>
      <c r="L25" s="329">
        <v>0</v>
      </c>
      <c r="M25" s="329">
        <v>0</v>
      </c>
      <c r="N25" s="329">
        <v>0</v>
      </c>
      <c r="O25" s="329">
        <v>0</v>
      </c>
      <c r="P25" s="329">
        <v>0</v>
      </c>
      <c r="Q25" s="329">
        <v>0</v>
      </c>
      <c r="R25" s="330">
        <v>221</v>
      </c>
    </row>
    <row r="26" spans="1:18" ht="19.5" customHeight="1" x14ac:dyDescent="0.25">
      <c r="A26" s="339" t="s">
        <v>1232</v>
      </c>
      <c r="B26" s="341" t="s">
        <v>1654</v>
      </c>
      <c r="C26" s="329">
        <v>0</v>
      </c>
      <c r="D26" s="329">
        <v>19</v>
      </c>
      <c r="E26" s="329">
        <v>22</v>
      </c>
      <c r="F26" s="329">
        <v>21</v>
      </c>
      <c r="G26" s="329">
        <v>22</v>
      </c>
      <c r="H26" s="329">
        <v>11</v>
      </c>
      <c r="I26" s="329">
        <v>19</v>
      </c>
      <c r="J26" s="329">
        <v>19</v>
      </c>
      <c r="K26" s="329">
        <v>19</v>
      </c>
      <c r="L26" s="329">
        <v>0</v>
      </c>
      <c r="M26" s="329">
        <v>0</v>
      </c>
      <c r="N26" s="329">
        <v>0</v>
      </c>
      <c r="O26" s="329">
        <v>0</v>
      </c>
      <c r="P26" s="329">
        <v>0</v>
      </c>
      <c r="Q26" s="329">
        <v>0</v>
      </c>
      <c r="R26" s="330">
        <v>152</v>
      </c>
    </row>
    <row r="27" spans="1:18" ht="19.5" customHeight="1" x14ac:dyDescent="0.25">
      <c r="A27" s="339" t="s">
        <v>1233</v>
      </c>
      <c r="B27" s="341" t="s">
        <v>1654</v>
      </c>
      <c r="C27" s="329">
        <v>0</v>
      </c>
      <c r="D27" s="329">
        <v>43</v>
      </c>
      <c r="E27" s="329">
        <v>31</v>
      </c>
      <c r="F27" s="329">
        <v>51</v>
      </c>
      <c r="G27" s="329">
        <v>50</v>
      </c>
      <c r="H27" s="329">
        <v>42</v>
      </c>
      <c r="I27" s="329">
        <v>34</v>
      </c>
      <c r="J27" s="329">
        <v>26</v>
      </c>
      <c r="K27" s="329">
        <v>42</v>
      </c>
      <c r="L27" s="329">
        <v>0</v>
      </c>
      <c r="M27" s="329">
        <v>0</v>
      </c>
      <c r="N27" s="329">
        <v>0</v>
      </c>
      <c r="O27" s="329">
        <v>0</v>
      </c>
      <c r="P27" s="329">
        <v>0</v>
      </c>
      <c r="Q27" s="329">
        <v>0</v>
      </c>
      <c r="R27" s="330">
        <v>319</v>
      </c>
    </row>
    <row r="28" spans="1:18" ht="19.5" customHeight="1" x14ac:dyDescent="0.25">
      <c r="A28" s="339" t="s">
        <v>2397</v>
      </c>
      <c r="B28" s="341" t="s">
        <v>1654</v>
      </c>
      <c r="C28" s="329">
        <v>0</v>
      </c>
      <c r="D28" s="329">
        <v>16</v>
      </c>
      <c r="E28" s="329">
        <v>25</v>
      </c>
      <c r="F28" s="329">
        <v>23</v>
      </c>
      <c r="G28" s="329">
        <v>25</v>
      </c>
      <c r="H28" s="329">
        <v>35</v>
      </c>
      <c r="I28" s="329">
        <v>36</v>
      </c>
      <c r="J28" s="329">
        <v>38</v>
      </c>
      <c r="K28" s="329">
        <v>25</v>
      </c>
      <c r="L28" s="329">
        <v>0</v>
      </c>
      <c r="M28" s="329">
        <v>0</v>
      </c>
      <c r="N28" s="329">
        <v>0</v>
      </c>
      <c r="O28" s="329">
        <v>0</v>
      </c>
      <c r="P28" s="329">
        <v>0</v>
      </c>
      <c r="Q28" s="329">
        <v>0</v>
      </c>
      <c r="R28" s="330">
        <v>223</v>
      </c>
    </row>
    <row r="29" spans="1:18" ht="19.5" customHeight="1" x14ac:dyDescent="0.25">
      <c r="A29" s="339" t="s">
        <v>2398</v>
      </c>
      <c r="B29" s="341" t="s">
        <v>1654</v>
      </c>
      <c r="C29" s="329">
        <v>0</v>
      </c>
      <c r="D29" s="329">
        <v>8</v>
      </c>
      <c r="E29" s="329">
        <v>20</v>
      </c>
      <c r="F29" s="329">
        <v>11</v>
      </c>
      <c r="G29" s="329">
        <v>25</v>
      </c>
      <c r="H29" s="329">
        <v>19</v>
      </c>
      <c r="I29" s="329">
        <v>21</v>
      </c>
      <c r="J29" s="329">
        <v>25</v>
      </c>
      <c r="K29" s="329">
        <v>19</v>
      </c>
      <c r="L29" s="329">
        <v>0</v>
      </c>
      <c r="M29" s="329">
        <v>0</v>
      </c>
      <c r="N29" s="329">
        <v>0</v>
      </c>
      <c r="O29" s="329">
        <v>0</v>
      </c>
      <c r="P29" s="329">
        <v>0</v>
      </c>
      <c r="Q29" s="329">
        <v>0</v>
      </c>
      <c r="R29" s="330">
        <v>148</v>
      </c>
    </row>
    <row r="30" spans="1:18" ht="19.5" customHeight="1" x14ac:dyDescent="0.25">
      <c r="A30" s="339" t="s">
        <v>2399</v>
      </c>
      <c r="B30" s="341" t="s">
        <v>1654</v>
      </c>
      <c r="C30" s="329">
        <v>0</v>
      </c>
      <c r="D30" s="329">
        <v>0</v>
      </c>
      <c r="E30" s="329">
        <v>0</v>
      </c>
      <c r="F30" s="329">
        <v>0</v>
      </c>
      <c r="G30" s="329">
        <v>0</v>
      </c>
      <c r="H30" s="329">
        <v>0</v>
      </c>
      <c r="I30" s="329">
        <v>0</v>
      </c>
      <c r="J30" s="329">
        <v>0</v>
      </c>
      <c r="K30" s="329">
        <v>0</v>
      </c>
      <c r="L30" s="329">
        <v>0</v>
      </c>
      <c r="M30" s="329">
        <v>0</v>
      </c>
      <c r="N30" s="329">
        <v>49</v>
      </c>
      <c r="O30" s="329">
        <v>64</v>
      </c>
      <c r="P30" s="329">
        <v>61</v>
      </c>
      <c r="Q30" s="329">
        <v>193</v>
      </c>
      <c r="R30" s="330">
        <v>367</v>
      </c>
    </row>
    <row r="31" spans="1:18" ht="19.5" customHeight="1" x14ac:dyDescent="0.25">
      <c r="A31" s="339" t="s">
        <v>2645</v>
      </c>
      <c r="B31" s="341" t="s">
        <v>1654</v>
      </c>
      <c r="C31" s="329">
        <v>0</v>
      </c>
      <c r="D31" s="329">
        <v>18</v>
      </c>
      <c r="E31" s="329">
        <v>26</v>
      </c>
      <c r="F31" s="329">
        <v>23</v>
      </c>
      <c r="G31" s="329">
        <v>31</v>
      </c>
      <c r="H31" s="329">
        <v>26</v>
      </c>
      <c r="I31" s="329">
        <v>31</v>
      </c>
      <c r="J31" s="329">
        <v>33</v>
      </c>
      <c r="K31" s="329">
        <v>22</v>
      </c>
      <c r="L31" s="329">
        <v>2</v>
      </c>
      <c r="M31" s="329">
        <v>0</v>
      </c>
      <c r="N31" s="329">
        <v>0</v>
      </c>
      <c r="O31" s="329">
        <v>0</v>
      </c>
      <c r="P31" s="329">
        <v>0</v>
      </c>
      <c r="Q31" s="329">
        <v>0</v>
      </c>
      <c r="R31" s="330">
        <v>212</v>
      </c>
    </row>
    <row r="32" spans="1:18" ht="19.5" customHeight="1" x14ac:dyDescent="0.25">
      <c r="A32" s="339" t="s">
        <v>390</v>
      </c>
      <c r="B32" s="341" t="s">
        <v>1654</v>
      </c>
      <c r="C32" s="329">
        <v>0</v>
      </c>
      <c r="D32" s="329">
        <v>29</v>
      </c>
      <c r="E32" s="329">
        <v>38</v>
      </c>
      <c r="F32" s="329">
        <v>51</v>
      </c>
      <c r="G32" s="329">
        <v>38</v>
      </c>
      <c r="H32" s="329">
        <v>35</v>
      </c>
      <c r="I32" s="329">
        <v>37</v>
      </c>
      <c r="J32" s="329">
        <v>38</v>
      </c>
      <c r="K32" s="329">
        <v>35</v>
      </c>
      <c r="L32" s="329">
        <v>0</v>
      </c>
      <c r="M32" s="329">
        <v>0</v>
      </c>
      <c r="N32" s="329">
        <v>0</v>
      </c>
      <c r="O32" s="329">
        <v>0</v>
      </c>
      <c r="P32" s="329">
        <v>0</v>
      </c>
      <c r="Q32" s="329">
        <v>0</v>
      </c>
      <c r="R32" s="330">
        <v>301</v>
      </c>
    </row>
    <row r="33" spans="1:18" ht="19.5" customHeight="1" x14ac:dyDescent="0.25">
      <c r="A33" s="339" t="s">
        <v>391</v>
      </c>
      <c r="B33" s="341" t="s">
        <v>1654</v>
      </c>
      <c r="C33" s="329">
        <v>0</v>
      </c>
      <c r="D33" s="329">
        <v>0</v>
      </c>
      <c r="E33" s="329">
        <v>0</v>
      </c>
      <c r="F33" s="329">
        <v>0</v>
      </c>
      <c r="G33" s="329">
        <v>0</v>
      </c>
      <c r="H33" s="329">
        <v>0</v>
      </c>
      <c r="I33" s="329">
        <v>0</v>
      </c>
      <c r="J33" s="329">
        <v>0</v>
      </c>
      <c r="K33" s="329">
        <v>0</v>
      </c>
      <c r="L33" s="329">
        <v>229</v>
      </c>
      <c r="M33" s="329">
        <v>212</v>
      </c>
      <c r="N33" s="329">
        <v>0</v>
      </c>
      <c r="O33" s="329">
        <v>0</v>
      </c>
      <c r="P33" s="329">
        <v>0</v>
      </c>
      <c r="Q33" s="329">
        <v>0</v>
      </c>
      <c r="R33" s="330">
        <v>441</v>
      </c>
    </row>
    <row r="34" spans="1:18" ht="19.5" customHeight="1" x14ac:dyDescent="0.25">
      <c r="A34" s="339" t="s">
        <v>2003</v>
      </c>
      <c r="B34" s="341" t="s">
        <v>1654</v>
      </c>
      <c r="C34" s="329">
        <v>0</v>
      </c>
      <c r="D34" s="329">
        <v>20</v>
      </c>
      <c r="E34" s="329">
        <v>33</v>
      </c>
      <c r="F34" s="329">
        <v>46</v>
      </c>
      <c r="G34" s="329">
        <v>58</v>
      </c>
      <c r="H34" s="329">
        <v>42</v>
      </c>
      <c r="I34" s="329">
        <v>50</v>
      </c>
      <c r="J34" s="329">
        <v>41</v>
      </c>
      <c r="K34" s="329">
        <v>45</v>
      </c>
      <c r="L34" s="329">
        <v>0</v>
      </c>
      <c r="M34" s="329">
        <v>0</v>
      </c>
      <c r="N34" s="329">
        <v>0</v>
      </c>
      <c r="O34" s="329">
        <v>0</v>
      </c>
      <c r="P34" s="329">
        <v>0</v>
      </c>
      <c r="Q34" s="329">
        <v>0</v>
      </c>
      <c r="R34" s="330">
        <v>335</v>
      </c>
    </row>
    <row r="35" spans="1:18" ht="19.5" customHeight="1" x14ac:dyDescent="0.25">
      <c r="A35" s="339" t="s">
        <v>392</v>
      </c>
      <c r="B35" s="341" t="s">
        <v>1654</v>
      </c>
      <c r="C35" s="329">
        <v>0</v>
      </c>
      <c r="D35" s="329">
        <v>29</v>
      </c>
      <c r="E35" s="329">
        <v>38</v>
      </c>
      <c r="F35" s="329">
        <v>48</v>
      </c>
      <c r="G35" s="329">
        <v>49</v>
      </c>
      <c r="H35" s="329">
        <v>51</v>
      </c>
      <c r="I35" s="329">
        <v>54</v>
      </c>
      <c r="J35" s="329">
        <v>63</v>
      </c>
      <c r="K35" s="329">
        <v>55</v>
      </c>
      <c r="L35" s="329">
        <v>0</v>
      </c>
      <c r="M35" s="329">
        <v>0</v>
      </c>
      <c r="N35" s="329">
        <v>0</v>
      </c>
      <c r="O35" s="329">
        <v>0</v>
      </c>
      <c r="P35" s="329">
        <v>0</v>
      </c>
      <c r="Q35" s="329">
        <v>0</v>
      </c>
      <c r="R35" s="330">
        <v>387</v>
      </c>
    </row>
    <row r="36" spans="1:18" ht="19.5" customHeight="1" x14ac:dyDescent="0.25">
      <c r="A36" s="339" t="s">
        <v>393</v>
      </c>
      <c r="B36" s="341" t="s">
        <v>1654</v>
      </c>
      <c r="C36" s="329">
        <v>39</v>
      </c>
      <c r="D36" s="329">
        <v>41</v>
      </c>
      <c r="E36" s="329">
        <v>39</v>
      </c>
      <c r="F36" s="329">
        <v>53</v>
      </c>
      <c r="G36" s="329">
        <v>41</v>
      </c>
      <c r="H36" s="329">
        <v>38</v>
      </c>
      <c r="I36" s="329">
        <v>59</v>
      </c>
      <c r="J36" s="329">
        <v>57</v>
      </c>
      <c r="K36" s="329">
        <v>62</v>
      </c>
      <c r="L36" s="329">
        <v>0</v>
      </c>
      <c r="M36" s="329">
        <v>0</v>
      </c>
      <c r="N36" s="329">
        <v>0</v>
      </c>
      <c r="O36" s="329">
        <v>0</v>
      </c>
      <c r="P36" s="329">
        <v>0</v>
      </c>
      <c r="Q36" s="329">
        <v>0</v>
      </c>
      <c r="R36" s="330">
        <v>429</v>
      </c>
    </row>
    <row r="37" spans="1:18" ht="19.5" customHeight="1" x14ac:dyDescent="0.25">
      <c r="A37" s="339" t="s">
        <v>394</v>
      </c>
      <c r="B37" s="341" t="s">
        <v>1654</v>
      </c>
      <c r="C37" s="329">
        <v>0</v>
      </c>
      <c r="D37" s="329">
        <v>8</v>
      </c>
      <c r="E37" s="329">
        <v>19</v>
      </c>
      <c r="F37" s="329">
        <v>17</v>
      </c>
      <c r="G37" s="329">
        <v>20</v>
      </c>
      <c r="H37" s="329">
        <v>24</v>
      </c>
      <c r="I37" s="329">
        <v>31</v>
      </c>
      <c r="J37" s="329">
        <v>16</v>
      </c>
      <c r="K37" s="329">
        <v>18</v>
      </c>
      <c r="L37" s="329">
        <v>0</v>
      </c>
      <c r="M37" s="329">
        <v>0</v>
      </c>
      <c r="N37" s="329">
        <v>0</v>
      </c>
      <c r="O37" s="329">
        <v>0</v>
      </c>
      <c r="P37" s="329">
        <v>0</v>
      </c>
      <c r="Q37" s="329">
        <v>0</v>
      </c>
      <c r="R37" s="330">
        <v>153</v>
      </c>
    </row>
    <row r="38" spans="1:18" ht="19.5" customHeight="1" x14ac:dyDescent="0.25">
      <c r="A38" s="339" t="s">
        <v>395</v>
      </c>
      <c r="B38" s="341" t="s">
        <v>1654</v>
      </c>
      <c r="C38" s="329">
        <v>0</v>
      </c>
      <c r="D38" s="329">
        <v>41</v>
      </c>
      <c r="E38" s="329">
        <v>42</v>
      </c>
      <c r="F38" s="329">
        <v>56</v>
      </c>
      <c r="G38" s="329">
        <v>43</v>
      </c>
      <c r="H38" s="329">
        <v>48</v>
      </c>
      <c r="I38" s="329">
        <v>64</v>
      </c>
      <c r="J38" s="329">
        <v>56</v>
      </c>
      <c r="K38" s="329">
        <v>62</v>
      </c>
      <c r="L38" s="329">
        <v>128</v>
      </c>
      <c r="M38" s="329">
        <v>123</v>
      </c>
      <c r="N38" s="329">
        <v>105</v>
      </c>
      <c r="O38" s="329">
        <v>0</v>
      </c>
      <c r="P38" s="329">
        <v>0</v>
      </c>
      <c r="Q38" s="329">
        <v>0</v>
      </c>
      <c r="R38" s="330">
        <v>768</v>
      </c>
    </row>
    <row r="39" spans="1:18" ht="20.100000000000001" customHeight="1" x14ac:dyDescent="0.25">
      <c r="A39" s="358"/>
      <c r="B39" s="358"/>
      <c r="C39" s="358"/>
      <c r="D39" s="358"/>
      <c r="E39" s="358"/>
      <c r="F39" s="358"/>
      <c r="G39" s="358"/>
      <c r="H39" s="358"/>
      <c r="I39" s="358"/>
      <c r="J39" s="358"/>
      <c r="K39" s="358"/>
      <c r="L39" s="358"/>
      <c r="M39" s="358"/>
      <c r="N39" s="358"/>
      <c r="O39" s="358"/>
      <c r="P39" s="358"/>
      <c r="Q39" s="358"/>
      <c r="R39" s="359"/>
    </row>
    <row r="40" spans="1:18" ht="20.100000000000001" customHeight="1" x14ac:dyDescent="0.25">
      <c r="A40" s="358"/>
      <c r="B40" s="358"/>
      <c r="C40" s="358"/>
      <c r="D40" s="358"/>
      <c r="E40" s="358"/>
      <c r="F40" s="358"/>
      <c r="G40" s="358"/>
      <c r="H40" s="358"/>
      <c r="I40" s="358"/>
      <c r="J40" s="358"/>
      <c r="K40" s="358"/>
      <c r="L40" s="358"/>
      <c r="M40" s="358"/>
      <c r="N40" s="358"/>
      <c r="O40" s="358"/>
      <c r="P40" s="358"/>
      <c r="Q40" s="358"/>
      <c r="R40" s="359"/>
    </row>
    <row r="41" spans="1:18" ht="20.100000000000001" customHeight="1" x14ac:dyDescent="0.25">
      <c r="A41" s="358"/>
      <c r="B41" s="358"/>
      <c r="C41" s="358"/>
      <c r="D41" s="358"/>
      <c r="E41" s="358"/>
      <c r="F41" s="358"/>
      <c r="G41" s="358"/>
      <c r="H41" s="358"/>
      <c r="I41" s="358"/>
      <c r="J41" s="358"/>
      <c r="K41" s="358"/>
      <c r="L41" s="358"/>
      <c r="M41" s="358"/>
      <c r="N41" s="358"/>
      <c r="O41" s="358"/>
      <c r="P41" s="358"/>
      <c r="Q41" s="358"/>
      <c r="R41" s="359"/>
    </row>
    <row r="42" spans="1:18" ht="20.100000000000001" customHeight="1" x14ac:dyDescent="0.25">
      <c r="A42" s="358"/>
      <c r="B42" s="358"/>
      <c r="C42" s="358"/>
      <c r="D42" s="358"/>
      <c r="E42" s="358"/>
      <c r="F42" s="358"/>
      <c r="G42" s="358"/>
      <c r="H42" s="358"/>
      <c r="I42" s="358"/>
      <c r="J42" s="358"/>
      <c r="K42" s="358"/>
      <c r="L42" s="358"/>
      <c r="M42" s="358"/>
      <c r="N42" s="358"/>
      <c r="O42" s="358"/>
      <c r="P42" s="358"/>
      <c r="Q42" s="358"/>
      <c r="R42" s="359"/>
    </row>
    <row r="43" spans="1:18" ht="20.100000000000001" customHeight="1" x14ac:dyDescent="0.25">
      <c r="A43" s="358"/>
      <c r="B43" s="358"/>
      <c r="C43" s="358"/>
      <c r="D43" s="358"/>
      <c r="E43" s="358"/>
      <c r="F43" s="358"/>
      <c r="G43" s="358"/>
      <c r="H43" s="358"/>
      <c r="I43" s="358"/>
      <c r="J43" s="358"/>
      <c r="K43" s="358"/>
      <c r="L43" s="358"/>
      <c r="M43" s="358"/>
      <c r="N43" s="358"/>
      <c r="O43" s="358"/>
      <c r="P43" s="358"/>
      <c r="Q43" s="358"/>
      <c r="R43" s="359"/>
    </row>
    <row r="44" spans="1:18" ht="20.100000000000001" customHeight="1" x14ac:dyDescent="0.25">
      <c r="A44" s="358"/>
      <c r="B44" s="358"/>
      <c r="C44" s="358"/>
      <c r="D44" s="358"/>
      <c r="E44" s="358"/>
      <c r="F44" s="358"/>
      <c r="G44" s="358"/>
      <c r="H44" s="358"/>
      <c r="I44" s="358"/>
      <c r="J44" s="358"/>
      <c r="K44" s="358"/>
      <c r="L44" s="358"/>
      <c r="M44" s="358"/>
      <c r="N44" s="358"/>
      <c r="O44" s="358"/>
      <c r="P44" s="358"/>
      <c r="Q44" s="358"/>
      <c r="R44" s="359"/>
    </row>
    <row r="45" spans="1:18" ht="20.100000000000001" customHeight="1" x14ac:dyDescent="0.25">
      <c r="A45" s="358"/>
      <c r="B45" s="358"/>
      <c r="C45" s="358"/>
      <c r="D45" s="358"/>
      <c r="E45" s="358"/>
      <c r="F45" s="358"/>
      <c r="G45" s="358"/>
      <c r="H45" s="358"/>
      <c r="I45" s="358"/>
      <c r="J45" s="358"/>
      <c r="K45" s="358"/>
      <c r="L45" s="358"/>
      <c r="M45" s="358"/>
      <c r="N45" s="358"/>
      <c r="O45" s="358"/>
      <c r="P45" s="358"/>
      <c r="Q45" s="358"/>
      <c r="R45" s="359"/>
    </row>
    <row r="46" spans="1:18" ht="20.100000000000001" customHeight="1" x14ac:dyDescent="0.25">
      <c r="A46" s="358"/>
      <c r="B46" s="358"/>
      <c r="C46" s="358"/>
      <c r="D46" s="358"/>
      <c r="E46" s="358"/>
      <c r="F46" s="358"/>
      <c r="G46" s="358"/>
      <c r="H46" s="358"/>
      <c r="I46" s="358"/>
      <c r="J46" s="358"/>
      <c r="K46" s="358"/>
      <c r="L46" s="358"/>
      <c r="M46" s="358"/>
      <c r="N46" s="358"/>
      <c r="O46" s="358"/>
      <c r="P46" s="358"/>
      <c r="Q46" s="358"/>
      <c r="R46" s="359"/>
    </row>
    <row r="47" spans="1:18" ht="20.100000000000001" customHeight="1" x14ac:dyDescent="0.25">
      <c r="A47" s="358"/>
      <c r="B47" s="358"/>
      <c r="C47" s="358"/>
      <c r="D47" s="358"/>
      <c r="E47" s="358"/>
      <c r="F47" s="358"/>
      <c r="G47" s="358"/>
      <c r="H47" s="358"/>
      <c r="I47" s="358"/>
      <c r="J47" s="358"/>
      <c r="K47" s="358"/>
      <c r="L47" s="358"/>
      <c r="M47" s="358"/>
      <c r="N47" s="358"/>
      <c r="O47" s="358"/>
      <c r="P47" s="358"/>
      <c r="Q47" s="358"/>
      <c r="R47" s="359"/>
    </row>
    <row r="48" spans="1:18" ht="20.100000000000001" customHeight="1" x14ac:dyDescent="0.25">
      <c r="A48" s="358"/>
      <c r="B48" s="358"/>
      <c r="C48" s="358"/>
      <c r="D48" s="358"/>
      <c r="E48" s="358"/>
      <c r="F48" s="358"/>
      <c r="G48" s="358"/>
      <c r="H48" s="358"/>
      <c r="I48" s="358"/>
      <c r="J48" s="358"/>
      <c r="K48" s="358"/>
      <c r="L48" s="358"/>
      <c r="M48" s="358"/>
      <c r="N48" s="358"/>
      <c r="O48" s="358"/>
      <c r="P48" s="358"/>
      <c r="Q48" s="358"/>
      <c r="R48" s="359"/>
    </row>
    <row r="49" spans="1:18" ht="20.100000000000001" customHeight="1" x14ac:dyDescent="0.25">
      <c r="A49" s="358"/>
      <c r="B49" s="358"/>
      <c r="C49" s="358"/>
      <c r="D49" s="358"/>
      <c r="E49" s="358"/>
      <c r="F49" s="358"/>
      <c r="G49" s="358"/>
      <c r="H49" s="358"/>
      <c r="I49" s="358"/>
      <c r="J49" s="358"/>
      <c r="K49" s="358"/>
      <c r="L49" s="358"/>
      <c r="M49" s="358"/>
      <c r="N49" s="358"/>
      <c r="O49" s="358"/>
      <c r="P49" s="358"/>
      <c r="Q49" s="358"/>
      <c r="R49" s="359"/>
    </row>
    <row r="50" spans="1:18" ht="20.100000000000001" customHeight="1" x14ac:dyDescent="0.25">
      <c r="A50" s="358"/>
      <c r="B50" s="358"/>
      <c r="C50" s="358"/>
      <c r="D50" s="358"/>
      <c r="E50" s="358"/>
      <c r="F50" s="358"/>
      <c r="G50" s="358"/>
      <c r="H50" s="358"/>
      <c r="I50" s="358"/>
      <c r="J50" s="358"/>
      <c r="K50" s="358"/>
      <c r="L50" s="358"/>
      <c r="M50" s="358"/>
      <c r="N50" s="358"/>
      <c r="O50" s="358"/>
      <c r="P50" s="358"/>
      <c r="Q50" s="358"/>
      <c r="R50" s="359"/>
    </row>
    <row r="51" spans="1:18" ht="20.100000000000001" customHeight="1" x14ac:dyDescent="0.25">
      <c r="A51" s="358"/>
      <c r="B51" s="358"/>
      <c r="C51" s="358"/>
      <c r="D51" s="358"/>
      <c r="E51" s="358"/>
      <c r="F51" s="358"/>
      <c r="G51" s="358"/>
      <c r="H51" s="358"/>
      <c r="I51" s="358"/>
      <c r="J51" s="358"/>
      <c r="K51" s="358"/>
      <c r="L51" s="358"/>
      <c r="M51" s="358"/>
      <c r="N51" s="358"/>
      <c r="O51" s="358"/>
      <c r="P51" s="358"/>
      <c r="Q51" s="358"/>
      <c r="R51" s="359"/>
    </row>
    <row r="52" spans="1:18" ht="20.100000000000001" customHeight="1" x14ac:dyDescent="0.25">
      <c r="A52" s="358"/>
      <c r="B52" s="358"/>
      <c r="C52" s="358"/>
      <c r="D52" s="358"/>
      <c r="E52" s="358"/>
      <c r="F52" s="358"/>
      <c r="G52" s="358"/>
      <c r="H52" s="358"/>
      <c r="I52" s="358"/>
      <c r="J52" s="358"/>
      <c r="K52" s="358"/>
      <c r="L52" s="358"/>
      <c r="M52" s="358"/>
      <c r="N52" s="358"/>
      <c r="O52" s="358"/>
      <c r="P52" s="358"/>
      <c r="Q52" s="358"/>
      <c r="R52" s="359"/>
    </row>
    <row r="53" spans="1:18" ht="20.100000000000001" customHeight="1" x14ac:dyDescent="0.2">
      <c r="A53" s="372"/>
      <c r="B53" s="372"/>
      <c r="C53" s="372"/>
      <c r="D53" s="372"/>
      <c r="E53" s="372"/>
      <c r="F53" s="372"/>
      <c r="G53" s="372"/>
      <c r="H53" s="372"/>
      <c r="I53" s="372"/>
      <c r="J53" s="372"/>
      <c r="K53" s="372"/>
      <c r="L53" s="372"/>
      <c r="M53" s="372"/>
      <c r="N53" s="372"/>
      <c r="O53" s="372"/>
      <c r="P53" s="372"/>
      <c r="Q53" s="372"/>
      <c r="R53" s="373"/>
    </row>
    <row r="54" spans="1:18" ht="20.100000000000001" customHeight="1" x14ac:dyDescent="0.2">
      <c r="A54" s="372"/>
      <c r="B54" s="372"/>
      <c r="C54" s="372"/>
      <c r="D54" s="372"/>
      <c r="E54" s="372"/>
      <c r="F54" s="372"/>
      <c r="G54" s="372"/>
      <c r="H54" s="372"/>
      <c r="I54" s="372"/>
      <c r="J54" s="372"/>
      <c r="K54" s="372"/>
      <c r="L54" s="372"/>
      <c r="M54" s="372"/>
      <c r="N54" s="372"/>
      <c r="O54" s="372"/>
      <c r="P54" s="372"/>
      <c r="Q54" s="372"/>
      <c r="R54" s="373"/>
    </row>
    <row r="55" spans="1:18" ht="20.100000000000001" customHeight="1" x14ac:dyDescent="0.2">
      <c r="A55" s="372"/>
      <c r="B55" s="372"/>
      <c r="C55" s="372"/>
      <c r="D55" s="372"/>
      <c r="E55" s="372"/>
      <c r="F55" s="372"/>
      <c r="G55" s="372"/>
      <c r="H55" s="372"/>
      <c r="I55" s="372"/>
      <c r="J55" s="372"/>
      <c r="K55" s="372"/>
      <c r="L55" s="372"/>
      <c r="M55" s="372"/>
      <c r="N55" s="372"/>
      <c r="O55" s="372"/>
      <c r="P55" s="372"/>
      <c r="Q55" s="372"/>
      <c r="R55" s="373"/>
    </row>
    <row r="56" spans="1:18" ht="20.100000000000001" customHeight="1" x14ac:dyDescent="0.2">
      <c r="A56" s="372"/>
      <c r="B56" s="372"/>
      <c r="C56" s="372"/>
      <c r="D56" s="372"/>
      <c r="E56" s="372"/>
      <c r="F56" s="372"/>
      <c r="G56" s="372"/>
      <c r="H56" s="372"/>
      <c r="I56" s="372"/>
      <c r="J56" s="372"/>
      <c r="K56" s="372"/>
      <c r="L56" s="372"/>
      <c r="M56" s="372"/>
      <c r="N56" s="372"/>
      <c r="O56" s="372"/>
      <c r="P56" s="372"/>
      <c r="Q56" s="372"/>
      <c r="R56" s="373"/>
    </row>
    <row r="57" spans="1:18" ht="20.100000000000001" customHeight="1" x14ac:dyDescent="0.2">
      <c r="A57" s="372"/>
      <c r="B57" s="372"/>
      <c r="C57" s="372"/>
      <c r="D57" s="372"/>
      <c r="E57" s="372"/>
      <c r="F57" s="372"/>
      <c r="G57" s="372"/>
      <c r="H57" s="372"/>
      <c r="I57" s="372"/>
      <c r="J57" s="372"/>
      <c r="K57" s="372"/>
      <c r="L57" s="372"/>
      <c r="M57" s="372"/>
      <c r="N57" s="372"/>
      <c r="O57" s="372"/>
      <c r="P57" s="372"/>
      <c r="Q57" s="372"/>
      <c r="R57" s="373"/>
    </row>
    <row r="58" spans="1:18" ht="20.100000000000001" customHeight="1" x14ac:dyDescent="0.2">
      <c r="A58" s="372"/>
      <c r="B58" s="372"/>
      <c r="C58" s="372"/>
      <c r="D58" s="372"/>
      <c r="E58" s="372"/>
      <c r="F58" s="372"/>
      <c r="G58" s="372"/>
      <c r="H58" s="372"/>
      <c r="I58" s="372"/>
      <c r="J58" s="372"/>
      <c r="K58" s="372"/>
      <c r="L58" s="372"/>
      <c r="M58" s="372"/>
      <c r="N58" s="372"/>
      <c r="O58" s="372"/>
      <c r="P58" s="372"/>
      <c r="Q58" s="372"/>
      <c r="R58" s="373"/>
    </row>
    <row r="59" spans="1:18" ht="20.100000000000001" customHeight="1" x14ac:dyDescent="0.2">
      <c r="A59" s="372"/>
      <c r="B59" s="372"/>
      <c r="C59" s="372"/>
      <c r="D59" s="372"/>
      <c r="E59" s="372"/>
      <c r="F59" s="372"/>
      <c r="G59" s="372"/>
      <c r="H59" s="372"/>
      <c r="I59" s="372"/>
      <c r="J59" s="372"/>
      <c r="K59" s="372"/>
      <c r="L59" s="372"/>
      <c r="M59" s="372"/>
      <c r="N59" s="372"/>
      <c r="O59" s="372"/>
      <c r="P59" s="372"/>
      <c r="Q59" s="372"/>
      <c r="R59" s="373"/>
    </row>
    <row r="60" spans="1:18" ht="20.100000000000001" customHeight="1" x14ac:dyDescent="0.2">
      <c r="A60" s="372"/>
      <c r="B60" s="372"/>
      <c r="C60" s="372"/>
      <c r="D60" s="372"/>
      <c r="E60" s="372"/>
      <c r="F60" s="372"/>
      <c r="G60" s="372"/>
      <c r="H60" s="372"/>
      <c r="I60" s="372"/>
      <c r="J60" s="372"/>
      <c r="K60" s="372"/>
      <c r="L60" s="372"/>
      <c r="M60" s="372"/>
      <c r="N60" s="372"/>
      <c r="O60" s="372"/>
      <c r="P60" s="372"/>
      <c r="Q60" s="372"/>
      <c r="R60" s="373"/>
    </row>
    <row r="61" spans="1:18" ht="20.100000000000001" customHeight="1" x14ac:dyDescent="0.2">
      <c r="A61" s="372"/>
      <c r="B61" s="372"/>
      <c r="C61" s="372"/>
      <c r="D61" s="372"/>
      <c r="E61" s="372"/>
      <c r="F61" s="372"/>
      <c r="G61" s="372"/>
      <c r="H61" s="372"/>
      <c r="I61" s="372"/>
      <c r="J61" s="372"/>
      <c r="K61" s="372"/>
      <c r="L61" s="372"/>
      <c r="M61" s="372"/>
      <c r="N61" s="372"/>
      <c r="O61" s="372"/>
      <c r="P61" s="372"/>
      <c r="Q61" s="372"/>
      <c r="R61" s="373"/>
    </row>
    <row r="62" spans="1:18" ht="20.100000000000001" customHeight="1" x14ac:dyDescent="0.2">
      <c r="A62" s="372"/>
      <c r="B62" s="372"/>
      <c r="C62" s="372"/>
      <c r="D62" s="372"/>
      <c r="E62" s="372"/>
      <c r="F62" s="372"/>
      <c r="G62" s="372"/>
      <c r="H62" s="372"/>
      <c r="I62" s="372"/>
      <c r="J62" s="372"/>
      <c r="K62" s="372"/>
      <c r="L62" s="372"/>
      <c r="M62" s="372"/>
      <c r="N62" s="372"/>
      <c r="O62" s="372"/>
      <c r="P62" s="372"/>
      <c r="Q62" s="372"/>
      <c r="R62" s="373"/>
    </row>
    <row r="63" spans="1:18" ht="20.100000000000001" customHeight="1" x14ac:dyDescent="0.2">
      <c r="A63" s="372"/>
      <c r="B63" s="372"/>
      <c r="C63" s="372"/>
      <c r="D63" s="372"/>
      <c r="E63" s="372"/>
      <c r="F63" s="372"/>
      <c r="G63" s="372"/>
      <c r="H63" s="372"/>
      <c r="I63" s="372"/>
      <c r="J63" s="372"/>
      <c r="K63" s="372"/>
      <c r="L63" s="372"/>
      <c r="M63" s="372"/>
      <c r="N63" s="372"/>
      <c r="O63" s="372"/>
      <c r="P63" s="372"/>
      <c r="Q63" s="372"/>
      <c r="R63" s="373"/>
    </row>
    <row r="64" spans="1:18" ht="20.100000000000001" customHeight="1" x14ac:dyDescent="0.2">
      <c r="A64" s="372"/>
      <c r="B64" s="372"/>
      <c r="C64" s="372"/>
      <c r="D64" s="372"/>
      <c r="E64" s="372"/>
      <c r="F64" s="372"/>
      <c r="G64" s="372"/>
      <c r="H64" s="372"/>
      <c r="I64" s="372"/>
      <c r="J64" s="372"/>
      <c r="K64" s="372"/>
      <c r="L64" s="372"/>
      <c r="M64" s="372"/>
      <c r="N64" s="372"/>
      <c r="O64" s="372"/>
      <c r="P64" s="372"/>
      <c r="Q64" s="372"/>
      <c r="R64" s="373"/>
    </row>
    <row r="65" spans="1:18" ht="20.100000000000001" customHeight="1" x14ac:dyDescent="0.2">
      <c r="A65" s="372"/>
      <c r="B65" s="372"/>
      <c r="C65" s="372"/>
      <c r="D65" s="372"/>
      <c r="E65" s="372"/>
      <c r="F65" s="372"/>
      <c r="G65" s="372"/>
      <c r="H65" s="372"/>
      <c r="I65" s="372"/>
      <c r="J65" s="372"/>
      <c r="K65" s="372"/>
      <c r="L65" s="372"/>
      <c r="M65" s="372"/>
      <c r="N65" s="372"/>
      <c r="O65" s="372"/>
      <c r="P65" s="372"/>
      <c r="Q65" s="372"/>
      <c r="R65" s="373"/>
    </row>
    <row r="66" spans="1:18" ht="20.100000000000001" customHeight="1" x14ac:dyDescent="0.2">
      <c r="A66" s="372"/>
      <c r="B66" s="372"/>
      <c r="C66" s="372"/>
      <c r="D66" s="372"/>
      <c r="E66" s="372"/>
      <c r="F66" s="372"/>
      <c r="G66" s="372"/>
      <c r="H66" s="372"/>
      <c r="I66" s="372"/>
      <c r="J66" s="372"/>
      <c r="K66" s="372"/>
      <c r="L66" s="372"/>
      <c r="M66" s="372"/>
      <c r="N66" s="372"/>
      <c r="O66" s="372"/>
      <c r="P66" s="372"/>
      <c r="Q66" s="372"/>
      <c r="R66" s="373"/>
    </row>
    <row r="67" spans="1:18" ht="20.100000000000001" customHeight="1" x14ac:dyDescent="0.2">
      <c r="A67" s="372"/>
      <c r="B67" s="372"/>
      <c r="C67" s="372"/>
      <c r="D67" s="372"/>
      <c r="E67" s="372"/>
      <c r="F67" s="372"/>
      <c r="G67" s="372"/>
      <c r="H67" s="372"/>
      <c r="I67" s="372"/>
      <c r="J67" s="372"/>
      <c r="K67" s="372"/>
      <c r="L67" s="372"/>
      <c r="M67" s="372"/>
      <c r="N67" s="372"/>
      <c r="O67" s="372"/>
      <c r="P67" s="372"/>
      <c r="Q67" s="372"/>
      <c r="R67" s="373"/>
    </row>
    <row r="68" spans="1:18" ht="20.100000000000001" customHeight="1" x14ac:dyDescent="0.2">
      <c r="A68" s="372"/>
      <c r="B68" s="372"/>
      <c r="C68" s="372"/>
      <c r="D68" s="372"/>
      <c r="E68" s="372"/>
      <c r="F68" s="372"/>
      <c r="G68" s="372"/>
      <c r="H68" s="372"/>
      <c r="I68" s="372"/>
      <c r="J68" s="372"/>
      <c r="K68" s="372"/>
      <c r="L68" s="372"/>
      <c r="M68" s="372"/>
      <c r="N68" s="372"/>
      <c r="O68" s="372"/>
      <c r="P68" s="372"/>
      <c r="Q68" s="372"/>
      <c r="R68" s="373"/>
    </row>
    <row r="69" spans="1:18" ht="20.100000000000001" customHeight="1" x14ac:dyDescent="0.2">
      <c r="A69" s="372"/>
      <c r="B69" s="372"/>
      <c r="C69" s="372"/>
      <c r="D69" s="372"/>
      <c r="E69" s="372"/>
      <c r="F69" s="372"/>
      <c r="G69" s="372"/>
      <c r="H69" s="372"/>
      <c r="I69" s="372"/>
      <c r="J69" s="372"/>
      <c r="K69" s="372"/>
      <c r="L69" s="372"/>
      <c r="M69" s="372"/>
      <c r="N69" s="372"/>
      <c r="O69" s="372"/>
      <c r="P69" s="372"/>
      <c r="Q69" s="372"/>
      <c r="R69" s="373"/>
    </row>
    <row r="70" spans="1:18" ht="20.100000000000001" customHeight="1" x14ac:dyDescent="0.2">
      <c r="A70" s="372"/>
      <c r="B70" s="372"/>
      <c r="C70" s="372"/>
      <c r="D70" s="372"/>
      <c r="E70" s="372"/>
      <c r="F70" s="372"/>
      <c r="G70" s="372"/>
      <c r="H70" s="372"/>
      <c r="I70" s="372"/>
      <c r="J70" s="372"/>
      <c r="K70" s="372"/>
      <c r="L70" s="372"/>
      <c r="M70" s="372"/>
      <c r="N70" s="372"/>
      <c r="O70" s="372"/>
      <c r="P70" s="372"/>
      <c r="Q70" s="372"/>
      <c r="R70" s="373"/>
    </row>
    <row r="71" spans="1:18" ht="20.100000000000001" customHeight="1" x14ac:dyDescent="0.2">
      <c r="A71" s="372"/>
      <c r="B71" s="372"/>
      <c r="C71" s="372"/>
      <c r="D71" s="372"/>
      <c r="E71" s="372"/>
      <c r="F71" s="372"/>
      <c r="G71" s="372"/>
      <c r="H71" s="372"/>
      <c r="I71" s="372"/>
      <c r="J71" s="372"/>
      <c r="K71" s="372"/>
      <c r="L71" s="372"/>
      <c r="M71" s="372"/>
      <c r="N71" s="372"/>
      <c r="O71" s="372"/>
      <c r="P71" s="372"/>
      <c r="Q71" s="372"/>
      <c r="R71" s="373"/>
    </row>
    <row r="72" spans="1:18" ht="20.100000000000001" customHeight="1" x14ac:dyDescent="0.2">
      <c r="A72" s="372"/>
      <c r="B72" s="372"/>
      <c r="C72" s="372"/>
      <c r="D72" s="372"/>
      <c r="E72" s="372"/>
      <c r="F72" s="372"/>
      <c r="G72" s="372"/>
      <c r="H72" s="372"/>
      <c r="I72" s="372"/>
      <c r="J72" s="372"/>
      <c r="K72" s="372"/>
      <c r="L72" s="372"/>
      <c r="M72" s="372"/>
      <c r="N72" s="372"/>
      <c r="O72" s="372"/>
      <c r="P72" s="372"/>
      <c r="Q72" s="372"/>
      <c r="R72" s="373"/>
    </row>
    <row r="73" spans="1:18" ht="20.100000000000001" customHeight="1" x14ac:dyDescent="0.2">
      <c r="A73" s="372"/>
      <c r="B73" s="372"/>
      <c r="C73" s="372"/>
      <c r="D73" s="372"/>
      <c r="E73" s="372"/>
      <c r="F73" s="372"/>
      <c r="G73" s="372"/>
      <c r="H73" s="372"/>
      <c r="I73" s="372"/>
      <c r="J73" s="372"/>
      <c r="K73" s="372"/>
      <c r="L73" s="372"/>
      <c r="M73" s="372"/>
      <c r="N73" s="372"/>
      <c r="O73" s="372"/>
      <c r="P73" s="372"/>
      <c r="Q73" s="372"/>
      <c r="R73" s="373"/>
    </row>
    <row r="74" spans="1:18" ht="20.100000000000001" customHeight="1" x14ac:dyDescent="0.2">
      <c r="A74" s="372"/>
      <c r="B74" s="372"/>
      <c r="C74" s="372"/>
      <c r="D74" s="372"/>
      <c r="E74" s="372"/>
      <c r="F74" s="372"/>
      <c r="G74" s="372"/>
      <c r="H74" s="372"/>
      <c r="I74" s="372"/>
      <c r="J74" s="372"/>
      <c r="K74" s="372"/>
      <c r="L74" s="372"/>
      <c r="M74" s="372"/>
      <c r="N74" s="372"/>
      <c r="O74" s="372"/>
      <c r="P74" s="372"/>
      <c r="Q74" s="372"/>
      <c r="R74" s="373"/>
    </row>
    <row r="75" spans="1:18" ht="20.100000000000001" customHeight="1" x14ac:dyDescent="0.2">
      <c r="A75" s="372"/>
      <c r="B75" s="372"/>
      <c r="C75" s="372"/>
      <c r="D75" s="372"/>
      <c r="E75" s="372"/>
      <c r="F75" s="372"/>
      <c r="G75" s="372"/>
      <c r="H75" s="372"/>
      <c r="I75" s="372"/>
      <c r="J75" s="372"/>
      <c r="K75" s="372"/>
      <c r="L75" s="372"/>
      <c r="M75" s="372"/>
      <c r="N75" s="372"/>
      <c r="O75" s="372"/>
      <c r="P75" s="372"/>
      <c r="Q75" s="372"/>
      <c r="R75" s="373"/>
    </row>
    <row r="76" spans="1:18" ht="20.100000000000001" customHeight="1" x14ac:dyDescent="0.2">
      <c r="A76" s="372"/>
      <c r="B76" s="372"/>
      <c r="C76" s="372"/>
      <c r="D76" s="372"/>
      <c r="E76" s="372"/>
      <c r="F76" s="372"/>
      <c r="G76" s="372"/>
      <c r="H76" s="372"/>
      <c r="I76" s="372"/>
      <c r="J76" s="372"/>
      <c r="K76" s="372"/>
      <c r="L76" s="372"/>
      <c r="M76" s="372"/>
      <c r="N76" s="372"/>
      <c r="O76" s="372"/>
      <c r="P76" s="372"/>
      <c r="Q76" s="372"/>
      <c r="R76" s="373"/>
    </row>
    <row r="77" spans="1:18" ht="20.100000000000001" customHeight="1" x14ac:dyDescent="0.2">
      <c r="A77" s="372"/>
      <c r="B77" s="372"/>
      <c r="C77" s="372"/>
      <c r="D77" s="372"/>
      <c r="E77" s="372"/>
      <c r="F77" s="372"/>
      <c r="G77" s="372"/>
      <c r="H77" s="372"/>
      <c r="I77" s="372"/>
      <c r="J77" s="372"/>
      <c r="K77" s="372"/>
      <c r="L77" s="372"/>
      <c r="M77" s="372"/>
      <c r="N77" s="372"/>
      <c r="O77" s="372"/>
      <c r="P77" s="372"/>
      <c r="Q77" s="372"/>
      <c r="R77" s="373"/>
    </row>
    <row r="78" spans="1:18" ht="20.100000000000001" customHeight="1" x14ac:dyDescent="0.2">
      <c r="A78" s="372"/>
      <c r="B78" s="372"/>
      <c r="C78" s="372"/>
      <c r="D78" s="372"/>
      <c r="E78" s="372"/>
      <c r="F78" s="372"/>
      <c r="G78" s="372"/>
      <c r="H78" s="372"/>
      <c r="I78" s="372"/>
      <c r="J78" s="372"/>
      <c r="K78" s="372"/>
      <c r="L78" s="372"/>
      <c r="M78" s="372"/>
      <c r="N78" s="372"/>
      <c r="O78" s="372"/>
      <c r="P78" s="372"/>
      <c r="Q78" s="372"/>
      <c r="R78" s="373"/>
    </row>
    <row r="79" spans="1:18" ht="20.100000000000001" customHeight="1" x14ac:dyDescent="0.2">
      <c r="A79" s="372"/>
      <c r="B79" s="372"/>
      <c r="C79" s="372"/>
      <c r="D79" s="372"/>
      <c r="E79" s="372"/>
      <c r="F79" s="372"/>
      <c r="G79" s="372"/>
      <c r="H79" s="372"/>
      <c r="I79" s="372"/>
      <c r="J79" s="372"/>
      <c r="K79" s="372"/>
      <c r="L79" s="372"/>
      <c r="M79" s="372"/>
      <c r="N79" s="372"/>
      <c r="O79" s="372"/>
      <c r="P79" s="372"/>
      <c r="Q79" s="372"/>
      <c r="R79" s="373"/>
    </row>
    <row r="80" spans="1:18" ht="20.100000000000001" customHeight="1" x14ac:dyDescent="0.2">
      <c r="A80" s="372"/>
      <c r="B80" s="372"/>
      <c r="C80" s="372"/>
      <c r="D80" s="372"/>
      <c r="E80" s="372"/>
      <c r="F80" s="372"/>
      <c r="G80" s="372"/>
      <c r="H80" s="372"/>
      <c r="I80" s="372"/>
      <c r="J80" s="372"/>
      <c r="K80" s="372"/>
      <c r="L80" s="372"/>
      <c r="M80" s="372"/>
      <c r="N80" s="372"/>
      <c r="O80" s="372"/>
      <c r="P80" s="372"/>
      <c r="Q80" s="372"/>
      <c r="R80" s="373"/>
    </row>
    <row r="81" spans="1:18" ht="20.100000000000001" customHeight="1" x14ac:dyDescent="0.2">
      <c r="A81" s="372"/>
      <c r="B81" s="372"/>
      <c r="C81" s="372"/>
      <c r="D81" s="372"/>
      <c r="E81" s="372"/>
      <c r="F81" s="372"/>
      <c r="G81" s="372"/>
      <c r="H81" s="372"/>
      <c r="I81" s="372"/>
      <c r="J81" s="372"/>
      <c r="K81" s="372"/>
      <c r="L81" s="372"/>
      <c r="M81" s="372"/>
      <c r="N81" s="372"/>
      <c r="O81" s="372"/>
      <c r="P81" s="372"/>
      <c r="Q81" s="372"/>
      <c r="R81" s="373"/>
    </row>
    <row r="82" spans="1:18" ht="20.100000000000001" customHeight="1" x14ac:dyDescent="0.2">
      <c r="A82" s="372"/>
      <c r="B82" s="372"/>
      <c r="C82" s="372"/>
      <c r="D82" s="372"/>
      <c r="E82" s="372"/>
      <c r="F82" s="372"/>
      <c r="G82" s="372"/>
      <c r="H82" s="372"/>
      <c r="I82" s="372"/>
      <c r="J82" s="372"/>
      <c r="K82" s="372"/>
      <c r="L82" s="372"/>
      <c r="M82" s="372"/>
      <c r="N82" s="372"/>
      <c r="O82" s="372"/>
      <c r="P82" s="372"/>
      <c r="Q82" s="372"/>
      <c r="R82" s="373"/>
    </row>
    <row r="83" spans="1:18" ht="20.100000000000001" customHeight="1" x14ac:dyDescent="0.2">
      <c r="A83" s="372"/>
      <c r="B83" s="372"/>
      <c r="C83" s="372"/>
      <c r="D83" s="372"/>
      <c r="E83" s="372"/>
      <c r="F83" s="372"/>
      <c r="G83" s="372"/>
      <c r="H83" s="372"/>
      <c r="I83" s="372"/>
      <c r="J83" s="372"/>
      <c r="K83" s="372"/>
      <c r="L83" s="372"/>
      <c r="M83" s="372"/>
      <c r="N83" s="372"/>
      <c r="O83" s="372"/>
      <c r="P83" s="372"/>
      <c r="Q83" s="372"/>
      <c r="R83" s="373"/>
    </row>
    <row r="84" spans="1:18" ht="20.100000000000001" customHeight="1" x14ac:dyDescent="0.2">
      <c r="A84" s="372"/>
      <c r="B84" s="372"/>
      <c r="C84" s="372"/>
      <c r="D84" s="372"/>
      <c r="E84" s="372"/>
      <c r="F84" s="372"/>
      <c r="G84" s="372"/>
      <c r="H84" s="372"/>
      <c r="I84" s="372"/>
      <c r="J84" s="372"/>
      <c r="K84" s="372"/>
      <c r="L84" s="372"/>
      <c r="M84" s="372"/>
      <c r="N84" s="372"/>
      <c r="O84" s="372"/>
      <c r="P84" s="372"/>
      <c r="Q84" s="372"/>
      <c r="R84" s="373"/>
    </row>
    <row r="85" spans="1:18" ht="20.100000000000001" customHeight="1" x14ac:dyDescent="0.2">
      <c r="A85" s="372"/>
      <c r="B85" s="372"/>
      <c r="C85" s="372"/>
      <c r="D85" s="372"/>
      <c r="E85" s="372"/>
      <c r="F85" s="372"/>
      <c r="G85" s="372"/>
      <c r="H85" s="372"/>
      <c r="I85" s="372"/>
      <c r="J85" s="372"/>
      <c r="K85" s="372"/>
      <c r="L85" s="372"/>
      <c r="M85" s="372"/>
      <c r="N85" s="372"/>
      <c r="O85" s="372"/>
      <c r="P85" s="372"/>
      <c r="Q85" s="372"/>
      <c r="R85" s="373"/>
    </row>
    <row r="86" spans="1:18" ht="20.100000000000001" customHeight="1" x14ac:dyDescent="0.2">
      <c r="A86" s="372"/>
      <c r="B86" s="372"/>
      <c r="C86" s="372"/>
      <c r="D86" s="372"/>
      <c r="E86" s="372"/>
      <c r="F86" s="372"/>
      <c r="G86" s="372"/>
      <c r="H86" s="372"/>
      <c r="I86" s="372"/>
      <c r="J86" s="372"/>
      <c r="K86" s="372"/>
      <c r="L86" s="372"/>
      <c r="M86" s="372"/>
      <c r="N86" s="372"/>
      <c r="O86" s="372"/>
      <c r="P86" s="372"/>
      <c r="Q86" s="372"/>
      <c r="R86" s="373"/>
    </row>
    <row r="87" spans="1:18" ht="20.100000000000001" customHeight="1" x14ac:dyDescent="0.2">
      <c r="A87" s="372"/>
      <c r="B87" s="372"/>
      <c r="C87" s="372"/>
      <c r="D87" s="372"/>
      <c r="E87" s="372"/>
      <c r="F87" s="372"/>
      <c r="G87" s="372"/>
      <c r="H87" s="372"/>
      <c r="I87" s="372"/>
      <c r="J87" s="372"/>
      <c r="K87" s="372"/>
      <c r="L87" s="372"/>
      <c r="M87" s="372"/>
      <c r="N87" s="372"/>
      <c r="O87" s="372"/>
      <c r="P87" s="372"/>
      <c r="Q87" s="372"/>
      <c r="R87" s="373"/>
    </row>
    <row r="88" spans="1:18" ht="20.100000000000001" customHeight="1" x14ac:dyDescent="0.2">
      <c r="A88" s="372"/>
      <c r="B88" s="372"/>
      <c r="C88" s="372"/>
      <c r="D88" s="372"/>
      <c r="E88" s="372"/>
      <c r="F88" s="372"/>
      <c r="G88" s="372"/>
      <c r="H88" s="372"/>
      <c r="I88" s="372"/>
      <c r="J88" s="372"/>
      <c r="K88" s="372"/>
      <c r="L88" s="372"/>
      <c r="M88" s="372"/>
      <c r="N88" s="372"/>
      <c r="O88" s="372"/>
      <c r="P88" s="372"/>
      <c r="Q88" s="372"/>
      <c r="R88" s="373"/>
    </row>
    <row r="89" spans="1:18" ht="20.100000000000001" customHeight="1" x14ac:dyDescent="0.2">
      <c r="A89" s="372"/>
      <c r="B89" s="372"/>
      <c r="C89" s="372"/>
      <c r="D89" s="372"/>
      <c r="E89" s="372"/>
      <c r="F89" s="372"/>
      <c r="G89" s="372"/>
      <c r="H89" s="372"/>
      <c r="I89" s="372"/>
      <c r="J89" s="372"/>
      <c r="K89" s="372"/>
      <c r="L89" s="372"/>
      <c r="M89" s="372"/>
      <c r="N89" s="372"/>
      <c r="O89" s="372"/>
      <c r="P89" s="372"/>
      <c r="Q89" s="372"/>
      <c r="R89" s="373"/>
    </row>
    <row r="90" spans="1:18" ht="20.100000000000001" customHeight="1" x14ac:dyDescent="0.2">
      <c r="A90" s="372"/>
      <c r="B90" s="372"/>
      <c r="C90" s="372"/>
      <c r="D90" s="372"/>
      <c r="E90" s="372"/>
      <c r="F90" s="372"/>
      <c r="G90" s="372"/>
      <c r="H90" s="372"/>
      <c r="I90" s="372"/>
      <c r="J90" s="372"/>
      <c r="K90" s="372"/>
      <c r="L90" s="372"/>
      <c r="M90" s="372"/>
      <c r="N90" s="372"/>
      <c r="O90" s="372"/>
      <c r="P90" s="372"/>
      <c r="Q90" s="372"/>
      <c r="R90" s="373"/>
    </row>
    <row r="91" spans="1:18" ht="20.100000000000001" customHeight="1" x14ac:dyDescent="0.2">
      <c r="A91" s="372"/>
      <c r="B91" s="372"/>
      <c r="C91" s="372"/>
      <c r="D91" s="372"/>
      <c r="E91" s="372"/>
      <c r="F91" s="372"/>
      <c r="G91" s="372"/>
      <c r="H91" s="372"/>
      <c r="I91" s="372"/>
      <c r="J91" s="372"/>
      <c r="K91" s="372"/>
      <c r="L91" s="372"/>
      <c r="M91" s="372"/>
      <c r="N91" s="372"/>
      <c r="O91" s="372"/>
      <c r="P91" s="372"/>
      <c r="Q91" s="372"/>
      <c r="R91" s="373"/>
    </row>
    <row r="92" spans="1:18" ht="20.100000000000001" customHeight="1" x14ac:dyDescent="0.2">
      <c r="A92" s="372"/>
      <c r="B92" s="372"/>
      <c r="C92" s="372"/>
      <c r="D92" s="372"/>
      <c r="E92" s="372"/>
      <c r="F92" s="372"/>
      <c r="G92" s="372"/>
      <c r="H92" s="372"/>
      <c r="I92" s="372"/>
      <c r="J92" s="372"/>
      <c r="K92" s="372"/>
      <c r="L92" s="372"/>
      <c r="M92" s="372"/>
      <c r="N92" s="372"/>
      <c r="O92" s="372"/>
      <c r="P92" s="372"/>
      <c r="Q92" s="372"/>
      <c r="R92" s="373"/>
    </row>
    <row r="93" spans="1:18" ht="20.100000000000001" customHeight="1" x14ac:dyDescent="0.2">
      <c r="A93" s="372"/>
      <c r="B93" s="372"/>
      <c r="C93" s="372"/>
      <c r="D93" s="372"/>
      <c r="E93" s="372"/>
      <c r="F93" s="372"/>
      <c r="G93" s="372"/>
      <c r="H93" s="372"/>
      <c r="I93" s="372"/>
      <c r="J93" s="372"/>
      <c r="K93" s="372"/>
      <c r="L93" s="372"/>
      <c r="M93" s="372"/>
      <c r="N93" s="372"/>
      <c r="O93" s="372"/>
      <c r="P93" s="372"/>
      <c r="Q93" s="372"/>
      <c r="R93" s="373"/>
    </row>
    <row r="94" spans="1:18" ht="20.100000000000001" customHeight="1" x14ac:dyDescent="0.2">
      <c r="A94" s="372"/>
      <c r="B94" s="372"/>
      <c r="C94" s="372"/>
      <c r="D94" s="372"/>
      <c r="E94" s="372"/>
      <c r="F94" s="372"/>
      <c r="G94" s="372"/>
      <c r="H94" s="372"/>
      <c r="I94" s="372"/>
      <c r="J94" s="372"/>
      <c r="K94" s="372"/>
      <c r="L94" s="372"/>
      <c r="M94" s="372"/>
      <c r="N94" s="372"/>
      <c r="O94" s="372"/>
      <c r="P94" s="372"/>
      <c r="Q94" s="372"/>
      <c r="R94" s="373"/>
    </row>
    <row r="95" spans="1:18" ht="20.100000000000001" customHeight="1" x14ac:dyDescent="0.2">
      <c r="A95" s="372"/>
      <c r="B95" s="372"/>
      <c r="C95" s="372"/>
      <c r="D95" s="372"/>
      <c r="E95" s="372"/>
      <c r="F95" s="372"/>
      <c r="G95" s="372"/>
      <c r="H95" s="372"/>
      <c r="I95" s="372"/>
      <c r="J95" s="372"/>
      <c r="K95" s="372"/>
      <c r="L95" s="372"/>
      <c r="M95" s="372"/>
      <c r="N95" s="372"/>
      <c r="O95" s="372"/>
      <c r="P95" s="372"/>
      <c r="Q95" s="372"/>
      <c r="R95" s="373"/>
    </row>
    <row r="96" spans="1:18" ht="20.100000000000001" customHeight="1" x14ac:dyDescent="0.2">
      <c r="A96" s="372"/>
      <c r="B96" s="372"/>
      <c r="C96" s="372"/>
      <c r="D96" s="372"/>
      <c r="E96" s="372"/>
      <c r="F96" s="372"/>
      <c r="G96" s="372"/>
      <c r="H96" s="372"/>
      <c r="I96" s="372"/>
      <c r="J96" s="372"/>
      <c r="K96" s="372"/>
      <c r="L96" s="372"/>
      <c r="M96" s="372"/>
      <c r="N96" s="372"/>
      <c r="O96" s="372"/>
      <c r="P96" s="372"/>
      <c r="Q96" s="372"/>
      <c r="R96" s="373"/>
    </row>
    <row r="97" spans="1:18" ht="20.100000000000001" customHeight="1" x14ac:dyDescent="0.2">
      <c r="A97" s="372"/>
      <c r="B97" s="372"/>
      <c r="C97" s="372"/>
      <c r="D97" s="372"/>
      <c r="E97" s="372"/>
      <c r="F97" s="372"/>
      <c r="G97" s="372"/>
      <c r="H97" s="372"/>
      <c r="I97" s="372"/>
      <c r="J97" s="372"/>
      <c r="K97" s="372"/>
      <c r="L97" s="372"/>
      <c r="M97" s="372"/>
      <c r="N97" s="372"/>
      <c r="O97" s="372"/>
      <c r="P97" s="372"/>
      <c r="Q97" s="372"/>
      <c r="R97" s="373"/>
    </row>
    <row r="98" spans="1:18" ht="20.100000000000001" customHeight="1" x14ac:dyDescent="0.2">
      <c r="A98" s="60"/>
      <c r="B98" s="60"/>
      <c r="C98" s="60"/>
      <c r="D98" s="60"/>
      <c r="E98" s="60"/>
      <c r="F98" s="60"/>
      <c r="G98" s="60"/>
      <c r="H98" s="60"/>
      <c r="I98" s="60"/>
      <c r="J98" s="60"/>
      <c r="K98" s="60"/>
      <c r="L98" s="60"/>
      <c r="M98" s="60"/>
      <c r="N98" s="60"/>
      <c r="O98" s="60"/>
      <c r="P98" s="60"/>
      <c r="Q98" s="60"/>
      <c r="R98" s="61"/>
    </row>
    <row r="99" spans="1:18" ht="20.100000000000001" customHeight="1" x14ac:dyDescent="0.2">
      <c r="A99" s="60"/>
      <c r="B99" s="60"/>
      <c r="C99" s="60"/>
      <c r="D99" s="60"/>
      <c r="E99" s="60"/>
      <c r="F99" s="60"/>
      <c r="G99" s="60"/>
      <c r="H99" s="60"/>
      <c r="I99" s="60"/>
      <c r="J99" s="60"/>
      <c r="K99" s="60"/>
      <c r="L99" s="60"/>
      <c r="M99" s="60"/>
      <c r="N99" s="60"/>
      <c r="O99" s="60"/>
      <c r="P99" s="60"/>
      <c r="Q99" s="60"/>
      <c r="R99" s="61"/>
    </row>
    <row r="100" spans="1:18" ht="20.100000000000001" customHeight="1" x14ac:dyDescent="0.2">
      <c r="A100" s="60"/>
      <c r="B100" s="60"/>
      <c r="C100" s="60"/>
      <c r="D100" s="60"/>
      <c r="E100" s="60"/>
      <c r="F100" s="60"/>
      <c r="G100" s="60"/>
      <c r="H100" s="60"/>
      <c r="I100" s="60"/>
      <c r="J100" s="60"/>
      <c r="K100" s="60"/>
      <c r="L100" s="60"/>
      <c r="M100" s="60"/>
      <c r="N100" s="60"/>
      <c r="O100" s="60"/>
      <c r="P100" s="60"/>
      <c r="Q100" s="60"/>
      <c r="R100" s="61"/>
    </row>
    <row r="101" spans="1:18" ht="20.100000000000001" customHeight="1" x14ac:dyDescent="0.2">
      <c r="A101" s="60"/>
      <c r="B101" s="60"/>
      <c r="C101" s="60"/>
      <c r="D101" s="60"/>
      <c r="E101" s="60"/>
      <c r="F101" s="60"/>
      <c r="G101" s="60"/>
      <c r="H101" s="60"/>
      <c r="I101" s="60"/>
      <c r="J101" s="60"/>
      <c r="K101" s="60"/>
      <c r="L101" s="60"/>
      <c r="M101" s="60"/>
      <c r="N101" s="60"/>
      <c r="O101" s="60"/>
      <c r="P101" s="60"/>
      <c r="Q101" s="60"/>
      <c r="R101" s="61"/>
    </row>
    <row r="102" spans="1:18" ht="20.100000000000001" customHeight="1" x14ac:dyDescent="0.2">
      <c r="A102" s="60"/>
      <c r="B102" s="60"/>
      <c r="C102" s="60"/>
      <c r="D102" s="60"/>
      <c r="E102" s="60"/>
      <c r="F102" s="60"/>
      <c r="G102" s="60"/>
      <c r="H102" s="60"/>
      <c r="I102" s="60"/>
      <c r="J102" s="60"/>
      <c r="K102" s="60"/>
      <c r="L102" s="60"/>
      <c r="M102" s="60"/>
      <c r="N102" s="60"/>
      <c r="O102" s="60"/>
      <c r="P102" s="60"/>
      <c r="Q102" s="60"/>
      <c r="R102" s="61"/>
    </row>
    <row r="103" spans="1:18" ht="20.100000000000001" customHeight="1" x14ac:dyDescent="0.2">
      <c r="A103" s="60"/>
      <c r="B103" s="60"/>
      <c r="C103" s="60"/>
      <c r="D103" s="60"/>
      <c r="E103" s="60"/>
      <c r="F103" s="60"/>
      <c r="G103" s="60"/>
      <c r="H103" s="60"/>
      <c r="I103" s="60"/>
      <c r="J103" s="60"/>
      <c r="K103" s="60"/>
      <c r="L103" s="60"/>
      <c r="M103" s="60"/>
      <c r="N103" s="60"/>
      <c r="O103" s="60"/>
      <c r="P103" s="60"/>
      <c r="Q103" s="60"/>
      <c r="R103" s="61"/>
    </row>
    <row r="104" spans="1:18" ht="20.100000000000001" customHeight="1" x14ac:dyDescent="0.2">
      <c r="A104" s="60"/>
      <c r="B104" s="60"/>
      <c r="C104" s="60"/>
      <c r="D104" s="60"/>
      <c r="E104" s="60"/>
      <c r="F104" s="60"/>
      <c r="G104" s="60"/>
      <c r="H104" s="60"/>
      <c r="I104" s="60"/>
      <c r="J104" s="60"/>
      <c r="K104" s="60"/>
      <c r="L104" s="60"/>
      <c r="M104" s="60"/>
      <c r="N104" s="60"/>
      <c r="O104" s="60"/>
      <c r="P104" s="60"/>
      <c r="Q104" s="60"/>
      <c r="R104" s="61"/>
    </row>
    <row r="105" spans="1:18" ht="20.100000000000001" customHeight="1" x14ac:dyDescent="0.2">
      <c r="A105" s="60"/>
      <c r="B105" s="60"/>
      <c r="C105" s="60"/>
      <c r="D105" s="60"/>
      <c r="E105" s="60"/>
      <c r="F105" s="60"/>
      <c r="G105" s="60"/>
      <c r="H105" s="60"/>
      <c r="I105" s="60"/>
      <c r="J105" s="60"/>
      <c r="K105" s="60"/>
      <c r="L105" s="60"/>
      <c r="M105" s="60"/>
      <c r="N105" s="60"/>
      <c r="O105" s="60"/>
      <c r="P105" s="60"/>
      <c r="Q105" s="60"/>
      <c r="R105" s="61"/>
    </row>
    <row r="106" spans="1:18" ht="20.100000000000001" customHeight="1" x14ac:dyDescent="0.2">
      <c r="A106" s="60"/>
      <c r="B106" s="60"/>
      <c r="C106" s="60"/>
      <c r="D106" s="60"/>
      <c r="E106" s="60"/>
      <c r="F106" s="60"/>
      <c r="G106" s="60"/>
      <c r="H106" s="60"/>
      <c r="I106" s="60"/>
      <c r="J106" s="60"/>
      <c r="K106" s="60"/>
      <c r="L106" s="60"/>
      <c r="M106" s="60"/>
      <c r="N106" s="60"/>
      <c r="O106" s="60"/>
      <c r="P106" s="60"/>
      <c r="Q106" s="60"/>
      <c r="R106" s="61"/>
    </row>
    <row r="107" spans="1:18" ht="20.100000000000001" customHeight="1" x14ac:dyDescent="0.2">
      <c r="A107" s="60"/>
      <c r="B107" s="60"/>
      <c r="C107" s="60"/>
      <c r="D107" s="60"/>
      <c r="E107" s="60"/>
      <c r="F107" s="60"/>
      <c r="G107" s="60"/>
      <c r="H107" s="60"/>
      <c r="I107" s="60"/>
      <c r="J107" s="60"/>
      <c r="K107" s="60"/>
      <c r="L107" s="60"/>
      <c r="M107" s="60"/>
      <c r="N107" s="60"/>
      <c r="O107" s="60"/>
      <c r="P107" s="60"/>
      <c r="Q107" s="60"/>
      <c r="R107" s="61"/>
    </row>
    <row r="108" spans="1:18" ht="20.100000000000001" customHeight="1" x14ac:dyDescent="0.2">
      <c r="A108" s="60"/>
      <c r="B108" s="60"/>
      <c r="C108" s="60"/>
      <c r="D108" s="60"/>
      <c r="E108" s="60"/>
      <c r="F108" s="60"/>
      <c r="G108" s="60"/>
      <c r="H108" s="60"/>
      <c r="I108" s="60"/>
      <c r="J108" s="60"/>
      <c r="K108" s="60"/>
      <c r="L108" s="60"/>
      <c r="M108" s="60"/>
      <c r="N108" s="60"/>
      <c r="O108" s="60"/>
      <c r="P108" s="60"/>
      <c r="Q108" s="60"/>
      <c r="R108" s="61"/>
    </row>
    <row r="109" spans="1:18" ht="20.100000000000001" customHeight="1" x14ac:dyDescent="0.2">
      <c r="A109" s="60"/>
      <c r="B109" s="60"/>
      <c r="C109" s="60"/>
      <c r="D109" s="60"/>
      <c r="E109" s="60"/>
      <c r="F109" s="60"/>
      <c r="G109" s="60"/>
      <c r="H109" s="60"/>
      <c r="I109" s="60"/>
      <c r="J109" s="60"/>
      <c r="K109" s="60"/>
      <c r="L109" s="60"/>
      <c r="M109" s="60"/>
      <c r="N109" s="60"/>
      <c r="O109" s="60"/>
      <c r="P109" s="60"/>
      <c r="Q109" s="60"/>
      <c r="R109" s="61"/>
    </row>
    <row r="110" spans="1:18" ht="20.100000000000001" customHeight="1" x14ac:dyDescent="0.2">
      <c r="A110" s="60"/>
      <c r="B110" s="60"/>
      <c r="C110" s="60"/>
      <c r="D110" s="60"/>
      <c r="E110" s="60"/>
      <c r="F110" s="60"/>
      <c r="G110" s="60"/>
      <c r="H110" s="60"/>
      <c r="I110" s="60"/>
      <c r="J110" s="60"/>
      <c r="K110" s="60"/>
      <c r="L110" s="60"/>
      <c r="M110" s="60"/>
      <c r="N110" s="60"/>
      <c r="O110" s="60"/>
      <c r="P110" s="60"/>
      <c r="Q110" s="60"/>
      <c r="R110" s="61"/>
    </row>
    <row r="111" spans="1:18" ht="20.100000000000001" customHeight="1" x14ac:dyDescent="0.2">
      <c r="A111" s="60"/>
      <c r="B111" s="60"/>
      <c r="C111" s="60"/>
      <c r="D111" s="60"/>
      <c r="E111" s="60"/>
      <c r="F111" s="60"/>
      <c r="G111" s="60"/>
      <c r="H111" s="60"/>
      <c r="I111" s="60"/>
      <c r="J111" s="60"/>
      <c r="K111" s="60"/>
      <c r="L111" s="60"/>
      <c r="M111" s="60"/>
      <c r="N111" s="60"/>
      <c r="O111" s="60"/>
      <c r="P111" s="60"/>
      <c r="Q111" s="60"/>
      <c r="R111" s="61"/>
    </row>
    <row r="112" spans="1:18" ht="20.100000000000001" customHeight="1" x14ac:dyDescent="0.2">
      <c r="A112" s="60"/>
      <c r="B112" s="60"/>
      <c r="C112" s="60"/>
      <c r="D112" s="60"/>
      <c r="E112" s="60"/>
      <c r="F112" s="60"/>
      <c r="G112" s="60"/>
      <c r="H112" s="60"/>
      <c r="I112" s="60"/>
      <c r="J112" s="60"/>
      <c r="K112" s="60"/>
      <c r="L112" s="60"/>
      <c r="M112" s="60"/>
      <c r="N112" s="60"/>
      <c r="O112" s="60"/>
      <c r="P112" s="60"/>
      <c r="Q112" s="60"/>
      <c r="R112" s="61"/>
    </row>
    <row r="113" spans="1:18" ht="20.100000000000001" customHeight="1" x14ac:dyDescent="0.2">
      <c r="A113" s="60"/>
      <c r="B113" s="60"/>
      <c r="C113" s="60"/>
      <c r="D113" s="60"/>
      <c r="E113" s="60"/>
      <c r="F113" s="60"/>
      <c r="G113" s="60"/>
      <c r="H113" s="60"/>
      <c r="I113" s="60"/>
      <c r="J113" s="60"/>
      <c r="K113" s="60"/>
      <c r="L113" s="60"/>
      <c r="M113" s="60"/>
      <c r="N113" s="60"/>
      <c r="O113" s="60"/>
      <c r="P113" s="60"/>
      <c r="Q113" s="60"/>
      <c r="R113" s="61"/>
    </row>
    <row r="114" spans="1:18" ht="20.100000000000001" customHeight="1" x14ac:dyDescent="0.2">
      <c r="A114" s="60"/>
      <c r="B114" s="60"/>
      <c r="C114" s="60"/>
      <c r="D114" s="60"/>
      <c r="E114" s="60"/>
      <c r="F114" s="60"/>
      <c r="G114" s="60"/>
      <c r="H114" s="60"/>
      <c r="I114" s="60"/>
      <c r="J114" s="60"/>
      <c r="K114" s="60"/>
      <c r="L114" s="60"/>
      <c r="M114" s="60"/>
      <c r="N114" s="60"/>
      <c r="O114" s="60"/>
      <c r="P114" s="60"/>
      <c r="Q114" s="60"/>
      <c r="R114" s="61"/>
    </row>
    <row r="115" spans="1:18" ht="20.100000000000001" customHeight="1" x14ac:dyDescent="0.2">
      <c r="A115" s="60"/>
      <c r="B115" s="60"/>
      <c r="C115" s="60"/>
      <c r="D115" s="60"/>
      <c r="E115" s="60"/>
      <c r="F115" s="60"/>
      <c r="G115" s="60"/>
      <c r="H115" s="60"/>
      <c r="I115" s="60"/>
      <c r="J115" s="60"/>
      <c r="K115" s="60"/>
      <c r="L115" s="60"/>
      <c r="M115" s="60"/>
      <c r="N115" s="60"/>
      <c r="O115" s="60"/>
      <c r="P115" s="60"/>
      <c r="Q115" s="60"/>
      <c r="R115" s="61"/>
    </row>
    <row r="116" spans="1:18" ht="20.100000000000001" customHeight="1" x14ac:dyDescent="0.2">
      <c r="A116" s="60"/>
      <c r="B116" s="60"/>
      <c r="C116" s="60"/>
      <c r="D116" s="60"/>
      <c r="E116" s="60"/>
      <c r="F116" s="60"/>
      <c r="G116" s="60"/>
      <c r="H116" s="60"/>
      <c r="I116" s="60"/>
      <c r="J116" s="60"/>
      <c r="K116" s="60"/>
      <c r="L116" s="60"/>
      <c r="M116" s="60"/>
      <c r="N116" s="60"/>
      <c r="O116" s="60"/>
      <c r="P116" s="60"/>
      <c r="Q116" s="60"/>
      <c r="R116" s="61"/>
    </row>
    <row r="117" spans="1:18" ht="20.100000000000001" customHeight="1" x14ac:dyDescent="0.2">
      <c r="A117" s="60"/>
      <c r="B117" s="60"/>
      <c r="C117" s="60"/>
      <c r="D117" s="60"/>
      <c r="E117" s="60"/>
      <c r="F117" s="60"/>
      <c r="G117" s="60"/>
      <c r="H117" s="60"/>
      <c r="I117" s="60"/>
      <c r="J117" s="60"/>
      <c r="K117" s="60"/>
      <c r="L117" s="60"/>
      <c r="M117" s="60"/>
      <c r="N117" s="60"/>
      <c r="O117" s="60"/>
      <c r="P117" s="60"/>
      <c r="Q117" s="60"/>
      <c r="R117" s="61"/>
    </row>
    <row r="118" spans="1:18" ht="20.100000000000001" customHeight="1" x14ac:dyDescent="0.2">
      <c r="A118" s="60"/>
      <c r="B118" s="60"/>
      <c r="C118" s="60"/>
      <c r="D118" s="60"/>
      <c r="E118" s="60"/>
      <c r="F118" s="60"/>
      <c r="G118" s="60"/>
      <c r="H118" s="60"/>
      <c r="I118" s="60"/>
      <c r="J118" s="60"/>
      <c r="K118" s="60"/>
      <c r="L118" s="60"/>
      <c r="M118" s="60"/>
      <c r="N118" s="60"/>
      <c r="O118" s="60"/>
      <c r="P118" s="60"/>
      <c r="Q118" s="60"/>
      <c r="R118" s="61"/>
    </row>
    <row r="119" spans="1:18" ht="20.100000000000001" customHeight="1" x14ac:dyDescent="0.2">
      <c r="A119" s="60"/>
      <c r="B119" s="60"/>
      <c r="C119" s="60"/>
      <c r="D119" s="60"/>
      <c r="E119" s="60"/>
      <c r="F119" s="60"/>
      <c r="G119" s="60"/>
      <c r="H119" s="60"/>
      <c r="I119" s="60"/>
      <c r="J119" s="60"/>
      <c r="K119" s="60"/>
      <c r="L119" s="60"/>
      <c r="M119" s="60"/>
      <c r="N119" s="60"/>
      <c r="O119" s="60"/>
      <c r="P119" s="60"/>
      <c r="Q119" s="60"/>
      <c r="R119" s="61"/>
    </row>
    <row r="120" spans="1:18" ht="20.100000000000001" customHeight="1" x14ac:dyDescent="0.2">
      <c r="A120" s="60"/>
      <c r="B120" s="60"/>
      <c r="C120" s="60"/>
      <c r="D120" s="60"/>
      <c r="E120" s="60"/>
      <c r="F120" s="60"/>
      <c r="G120" s="60"/>
      <c r="H120" s="60"/>
      <c r="I120" s="60"/>
      <c r="J120" s="60"/>
      <c r="K120" s="60"/>
      <c r="L120" s="60"/>
      <c r="M120" s="60"/>
      <c r="N120" s="60"/>
      <c r="O120" s="60"/>
      <c r="P120" s="60"/>
      <c r="Q120" s="60"/>
      <c r="R120" s="61"/>
    </row>
    <row r="121" spans="1:18" ht="20.100000000000001" customHeight="1" x14ac:dyDescent="0.2">
      <c r="A121" s="60"/>
      <c r="B121" s="60"/>
      <c r="C121" s="60"/>
      <c r="D121" s="60"/>
      <c r="E121" s="60"/>
      <c r="F121" s="60"/>
      <c r="G121" s="60"/>
      <c r="H121" s="60"/>
      <c r="I121" s="60"/>
      <c r="J121" s="60"/>
      <c r="K121" s="60"/>
      <c r="L121" s="60"/>
      <c r="M121" s="60"/>
      <c r="N121" s="60"/>
      <c r="O121" s="60"/>
      <c r="P121" s="60"/>
      <c r="Q121" s="60"/>
      <c r="R121" s="61"/>
    </row>
    <row r="122" spans="1:18" ht="20.100000000000001" customHeight="1" x14ac:dyDescent="0.2">
      <c r="A122" s="60"/>
      <c r="B122" s="60"/>
      <c r="C122" s="60"/>
      <c r="D122" s="60"/>
      <c r="E122" s="60"/>
      <c r="F122" s="60"/>
      <c r="G122" s="60"/>
      <c r="H122" s="60"/>
      <c r="I122" s="60"/>
      <c r="J122" s="60"/>
      <c r="K122" s="60"/>
      <c r="L122" s="60"/>
      <c r="M122" s="60"/>
      <c r="N122" s="60"/>
      <c r="O122" s="60"/>
      <c r="P122" s="60"/>
      <c r="Q122" s="60"/>
      <c r="R122" s="61"/>
    </row>
    <row r="123" spans="1:18" ht="20.100000000000001" customHeight="1" x14ac:dyDescent="0.2">
      <c r="A123" s="60"/>
      <c r="B123" s="60"/>
      <c r="C123" s="60"/>
      <c r="D123" s="60"/>
      <c r="E123" s="60"/>
      <c r="F123" s="60"/>
      <c r="G123" s="60"/>
      <c r="H123" s="60"/>
      <c r="I123" s="60"/>
      <c r="J123" s="60"/>
      <c r="K123" s="60"/>
      <c r="L123" s="60"/>
      <c r="M123" s="60"/>
      <c r="N123" s="60"/>
      <c r="O123" s="60"/>
      <c r="P123" s="60"/>
      <c r="Q123" s="60"/>
      <c r="R123" s="61"/>
    </row>
    <row r="124" spans="1:18" ht="20.100000000000001" customHeight="1" x14ac:dyDescent="0.2">
      <c r="A124" s="60"/>
      <c r="B124" s="60"/>
      <c r="C124" s="60"/>
      <c r="D124" s="60"/>
      <c r="E124" s="60"/>
      <c r="F124" s="60"/>
      <c r="G124" s="60"/>
      <c r="H124" s="60"/>
      <c r="I124" s="60"/>
      <c r="J124" s="60"/>
      <c r="K124" s="60"/>
      <c r="L124" s="60"/>
      <c r="M124" s="60"/>
      <c r="N124" s="60"/>
      <c r="O124" s="60"/>
      <c r="P124" s="60"/>
      <c r="Q124" s="60"/>
      <c r="R124" s="61"/>
    </row>
    <row r="125" spans="1:18" ht="20.100000000000001" customHeight="1" x14ac:dyDescent="0.2">
      <c r="A125" s="60"/>
      <c r="B125" s="60"/>
      <c r="C125" s="60"/>
      <c r="D125" s="60"/>
      <c r="E125" s="60"/>
      <c r="F125" s="60"/>
      <c r="G125" s="60"/>
      <c r="H125" s="60"/>
      <c r="I125" s="60"/>
      <c r="J125" s="60"/>
      <c r="K125" s="60"/>
      <c r="L125" s="60"/>
      <c r="M125" s="60"/>
      <c r="N125" s="60"/>
      <c r="O125" s="60"/>
      <c r="P125" s="60"/>
      <c r="Q125" s="60"/>
      <c r="R125" s="61"/>
    </row>
    <row r="126" spans="1:18" ht="20.100000000000001" customHeight="1" x14ac:dyDescent="0.2">
      <c r="A126" s="60"/>
      <c r="B126" s="60"/>
      <c r="C126" s="60"/>
      <c r="D126" s="60"/>
      <c r="E126" s="60"/>
      <c r="F126" s="60"/>
      <c r="G126" s="60"/>
      <c r="H126" s="60"/>
      <c r="I126" s="60"/>
      <c r="J126" s="60"/>
      <c r="K126" s="60"/>
      <c r="L126" s="60"/>
      <c r="M126" s="60"/>
      <c r="N126" s="60"/>
      <c r="O126" s="60"/>
      <c r="P126" s="60"/>
      <c r="Q126" s="60"/>
      <c r="R126" s="61"/>
    </row>
    <row r="127" spans="1:18" ht="20.100000000000001" customHeight="1" x14ac:dyDescent="0.2">
      <c r="A127" s="60"/>
      <c r="B127" s="60"/>
      <c r="C127" s="60"/>
      <c r="D127" s="60"/>
      <c r="E127" s="60"/>
      <c r="F127" s="60"/>
      <c r="G127" s="60"/>
      <c r="H127" s="60"/>
      <c r="I127" s="60"/>
      <c r="J127" s="60"/>
      <c r="K127" s="60"/>
      <c r="L127" s="60"/>
      <c r="M127" s="60"/>
      <c r="N127" s="60"/>
      <c r="O127" s="60"/>
      <c r="P127" s="60"/>
      <c r="Q127" s="60"/>
      <c r="R127" s="61"/>
    </row>
    <row r="128" spans="1:18" ht="20.100000000000001" customHeight="1" x14ac:dyDescent="0.2">
      <c r="A128" s="60"/>
      <c r="B128" s="60"/>
      <c r="C128" s="60"/>
      <c r="D128" s="60"/>
      <c r="E128" s="60"/>
      <c r="F128" s="60"/>
      <c r="G128" s="60"/>
      <c r="H128" s="60"/>
      <c r="I128" s="60"/>
      <c r="J128" s="60"/>
      <c r="K128" s="60"/>
      <c r="L128" s="60"/>
      <c r="M128" s="60"/>
      <c r="N128" s="60"/>
      <c r="O128" s="60"/>
      <c r="P128" s="60"/>
      <c r="Q128" s="60"/>
      <c r="R128" s="61"/>
    </row>
    <row r="129" spans="1:18" ht="20.100000000000001" customHeight="1" x14ac:dyDescent="0.2">
      <c r="A129" s="60"/>
      <c r="B129" s="60"/>
      <c r="C129" s="60"/>
      <c r="D129" s="60"/>
      <c r="E129" s="60"/>
      <c r="F129" s="60"/>
      <c r="G129" s="60"/>
      <c r="H129" s="60"/>
      <c r="I129" s="60"/>
      <c r="J129" s="60"/>
      <c r="K129" s="60"/>
      <c r="L129" s="60"/>
      <c r="M129" s="60"/>
      <c r="N129" s="60"/>
      <c r="O129" s="60"/>
      <c r="P129" s="60"/>
      <c r="Q129" s="60"/>
      <c r="R129" s="61"/>
    </row>
    <row r="130" spans="1:18" ht="20.100000000000001" customHeight="1" x14ac:dyDescent="0.2">
      <c r="A130" s="60"/>
      <c r="B130" s="60"/>
      <c r="C130" s="60"/>
      <c r="D130" s="60"/>
      <c r="E130" s="60"/>
      <c r="F130" s="60"/>
      <c r="G130" s="60"/>
      <c r="H130" s="60"/>
      <c r="I130" s="60"/>
      <c r="J130" s="60"/>
      <c r="K130" s="60"/>
      <c r="L130" s="60"/>
      <c r="M130" s="60"/>
      <c r="N130" s="60"/>
      <c r="O130" s="60"/>
      <c r="P130" s="60"/>
      <c r="Q130" s="60"/>
      <c r="R130" s="61"/>
    </row>
    <row r="131" spans="1:18" ht="20.100000000000001" customHeight="1" x14ac:dyDescent="0.2">
      <c r="A131" s="60"/>
      <c r="B131" s="60"/>
      <c r="C131" s="60"/>
      <c r="D131" s="60"/>
      <c r="E131" s="60"/>
      <c r="F131" s="60"/>
      <c r="G131" s="60"/>
      <c r="H131" s="60"/>
      <c r="I131" s="60"/>
      <c r="J131" s="60"/>
      <c r="K131" s="60"/>
      <c r="L131" s="60"/>
      <c r="M131" s="60"/>
      <c r="N131" s="60"/>
      <c r="O131" s="60"/>
      <c r="P131" s="60"/>
      <c r="Q131" s="60"/>
      <c r="R131" s="61"/>
    </row>
    <row r="132" spans="1:18" ht="20.100000000000001" customHeight="1" x14ac:dyDescent="0.2">
      <c r="A132" s="60"/>
      <c r="B132" s="60"/>
      <c r="C132" s="60"/>
      <c r="D132" s="60"/>
      <c r="E132" s="60"/>
      <c r="F132" s="60"/>
      <c r="G132" s="60"/>
      <c r="H132" s="60"/>
      <c r="I132" s="60"/>
      <c r="J132" s="60"/>
      <c r="K132" s="60"/>
      <c r="L132" s="60"/>
      <c r="M132" s="60"/>
      <c r="N132" s="60"/>
      <c r="O132" s="60"/>
      <c r="P132" s="60"/>
      <c r="Q132" s="60"/>
      <c r="R132" s="61"/>
    </row>
    <row r="133" spans="1:18" ht="20.100000000000001" customHeight="1" x14ac:dyDescent="0.2">
      <c r="A133" s="60"/>
      <c r="B133" s="60"/>
      <c r="C133" s="60"/>
      <c r="D133" s="60"/>
      <c r="E133" s="60"/>
      <c r="F133" s="60"/>
      <c r="G133" s="60"/>
      <c r="H133" s="60"/>
      <c r="I133" s="60"/>
      <c r="J133" s="60"/>
      <c r="K133" s="60"/>
      <c r="L133" s="60"/>
      <c r="M133" s="60"/>
      <c r="N133" s="60"/>
      <c r="O133" s="60"/>
      <c r="P133" s="60"/>
      <c r="Q133" s="60"/>
      <c r="R133" s="61"/>
    </row>
    <row r="134" spans="1:18" ht="20.100000000000001" customHeight="1" x14ac:dyDescent="0.2">
      <c r="A134" s="60"/>
      <c r="B134" s="60"/>
      <c r="C134" s="60"/>
      <c r="D134" s="60"/>
      <c r="E134" s="60"/>
      <c r="F134" s="60"/>
      <c r="G134" s="60"/>
      <c r="H134" s="60"/>
      <c r="I134" s="60"/>
      <c r="J134" s="60"/>
      <c r="K134" s="60"/>
      <c r="L134" s="60"/>
      <c r="M134" s="60"/>
      <c r="N134" s="60"/>
      <c r="O134" s="60"/>
      <c r="P134" s="60"/>
      <c r="Q134" s="60"/>
      <c r="R134" s="61"/>
    </row>
    <row r="135" spans="1:18" ht="20.100000000000001" customHeight="1" x14ac:dyDescent="0.2">
      <c r="A135" s="60"/>
      <c r="B135" s="60"/>
      <c r="C135" s="60"/>
      <c r="D135" s="60"/>
      <c r="E135" s="60"/>
      <c r="F135" s="60"/>
      <c r="G135" s="60"/>
      <c r="H135" s="60"/>
      <c r="I135" s="60"/>
      <c r="J135" s="60"/>
      <c r="K135" s="60"/>
      <c r="L135" s="60"/>
      <c r="M135" s="60"/>
      <c r="N135" s="60"/>
      <c r="O135" s="60"/>
      <c r="P135" s="60"/>
      <c r="Q135" s="60"/>
      <c r="R135" s="61"/>
    </row>
    <row r="136" spans="1:18" ht="20.100000000000001" customHeight="1" x14ac:dyDescent="0.2">
      <c r="A136" s="60"/>
      <c r="B136" s="60"/>
      <c r="C136" s="60"/>
      <c r="D136" s="60"/>
      <c r="E136" s="60"/>
      <c r="F136" s="60"/>
      <c r="G136" s="60"/>
      <c r="H136" s="60"/>
      <c r="I136" s="60"/>
      <c r="J136" s="60"/>
      <c r="K136" s="60"/>
      <c r="L136" s="60"/>
      <c r="M136" s="60"/>
      <c r="N136" s="60"/>
      <c r="O136" s="60"/>
      <c r="P136" s="60"/>
      <c r="Q136" s="60"/>
      <c r="R136" s="61"/>
    </row>
    <row r="137" spans="1:18" ht="20.100000000000001" customHeight="1" x14ac:dyDescent="0.2">
      <c r="A137" s="60"/>
      <c r="B137" s="60"/>
      <c r="C137" s="60"/>
      <c r="D137" s="60"/>
      <c r="E137" s="60"/>
      <c r="F137" s="60"/>
      <c r="G137" s="60"/>
      <c r="H137" s="60"/>
      <c r="I137" s="60"/>
      <c r="J137" s="60"/>
      <c r="K137" s="60"/>
      <c r="L137" s="60"/>
      <c r="M137" s="60"/>
      <c r="N137" s="60"/>
      <c r="O137" s="60"/>
      <c r="P137" s="60"/>
      <c r="Q137" s="60"/>
      <c r="R137" s="61"/>
    </row>
    <row r="138" spans="1:18" ht="20.100000000000001" customHeight="1" x14ac:dyDescent="0.2">
      <c r="A138" s="60"/>
      <c r="B138" s="60"/>
      <c r="C138" s="60"/>
      <c r="D138" s="60"/>
      <c r="E138" s="60"/>
      <c r="F138" s="60"/>
      <c r="G138" s="60"/>
      <c r="H138" s="60"/>
      <c r="I138" s="60"/>
      <c r="J138" s="60"/>
      <c r="K138" s="60"/>
      <c r="L138" s="60"/>
      <c r="M138" s="60"/>
      <c r="N138" s="60"/>
      <c r="O138" s="60"/>
      <c r="P138" s="60"/>
      <c r="Q138" s="60"/>
      <c r="R138" s="61"/>
    </row>
    <row r="139" spans="1:18" ht="20.100000000000001" customHeight="1" x14ac:dyDescent="0.2">
      <c r="A139" s="60"/>
      <c r="B139" s="60"/>
      <c r="C139" s="60"/>
      <c r="D139" s="60"/>
      <c r="E139" s="60"/>
      <c r="F139" s="60"/>
      <c r="G139" s="60"/>
      <c r="H139" s="60"/>
      <c r="I139" s="60"/>
      <c r="J139" s="60"/>
      <c r="K139" s="60"/>
      <c r="L139" s="60"/>
      <c r="M139" s="60"/>
      <c r="N139" s="60"/>
      <c r="O139" s="60"/>
      <c r="P139" s="60"/>
      <c r="Q139" s="60"/>
      <c r="R139" s="61"/>
    </row>
    <row r="140" spans="1:18" ht="20.100000000000001" customHeight="1" x14ac:dyDescent="0.2">
      <c r="A140" s="60"/>
      <c r="B140" s="60"/>
      <c r="C140" s="60"/>
      <c r="D140" s="60"/>
      <c r="E140" s="60"/>
      <c r="F140" s="60"/>
      <c r="G140" s="60"/>
      <c r="H140" s="60"/>
      <c r="I140" s="60"/>
      <c r="J140" s="60"/>
      <c r="K140" s="60"/>
      <c r="L140" s="60"/>
      <c r="M140" s="60"/>
      <c r="N140" s="60"/>
      <c r="O140" s="60"/>
      <c r="P140" s="60"/>
      <c r="Q140" s="60"/>
      <c r="R140" s="61"/>
    </row>
    <row r="141" spans="1:18" ht="20.100000000000001" customHeight="1" x14ac:dyDescent="0.2">
      <c r="A141" s="60"/>
      <c r="B141" s="60"/>
      <c r="C141" s="60"/>
      <c r="D141" s="60"/>
      <c r="E141" s="60"/>
      <c r="F141" s="60"/>
      <c r="G141" s="60"/>
      <c r="H141" s="60"/>
      <c r="I141" s="60"/>
      <c r="J141" s="60"/>
      <c r="K141" s="60"/>
      <c r="L141" s="60"/>
      <c r="M141" s="60"/>
      <c r="N141" s="60"/>
      <c r="O141" s="60"/>
      <c r="P141" s="60"/>
      <c r="Q141" s="60"/>
      <c r="R141" s="61"/>
    </row>
    <row r="142" spans="1:18" ht="20.100000000000001" customHeight="1" x14ac:dyDescent="0.2">
      <c r="A142" s="60"/>
      <c r="B142" s="60"/>
      <c r="C142" s="60"/>
      <c r="D142" s="60"/>
      <c r="E142" s="60"/>
      <c r="F142" s="60"/>
      <c r="G142" s="60"/>
      <c r="H142" s="60"/>
      <c r="I142" s="60"/>
      <c r="J142" s="60"/>
      <c r="K142" s="60"/>
      <c r="L142" s="60"/>
      <c r="M142" s="60"/>
      <c r="N142" s="60"/>
      <c r="O142" s="60"/>
      <c r="P142" s="60"/>
      <c r="Q142" s="60"/>
      <c r="R142" s="61"/>
    </row>
    <row r="143" spans="1:18" ht="20.100000000000001" customHeight="1" x14ac:dyDescent="0.2">
      <c r="A143" s="60"/>
      <c r="B143" s="60"/>
      <c r="C143" s="60"/>
      <c r="D143" s="60"/>
      <c r="E143" s="60"/>
      <c r="F143" s="60"/>
      <c r="G143" s="60"/>
      <c r="H143" s="60"/>
      <c r="I143" s="60"/>
      <c r="J143" s="60"/>
      <c r="K143" s="60"/>
      <c r="L143" s="60"/>
      <c r="M143" s="60"/>
      <c r="N143" s="60"/>
      <c r="O143" s="60"/>
      <c r="P143" s="60"/>
      <c r="Q143" s="60"/>
      <c r="R143" s="61"/>
    </row>
    <row r="144" spans="1:18" ht="20.100000000000001" customHeight="1" x14ac:dyDescent="0.2">
      <c r="A144" s="60"/>
      <c r="B144" s="60"/>
      <c r="C144" s="60"/>
      <c r="D144" s="60"/>
      <c r="E144" s="60"/>
      <c r="F144" s="60"/>
      <c r="G144" s="60"/>
      <c r="H144" s="60"/>
      <c r="I144" s="60"/>
      <c r="J144" s="60"/>
      <c r="K144" s="60"/>
      <c r="L144" s="60"/>
      <c r="M144" s="60"/>
      <c r="N144" s="60"/>
      <c r="O144" s="60"/>
      <c r="P144" s="60"/>
      <c r="Q144" s="60"/>
      <c r="R144" s="61"/>
    </row>
    <row r="145" spans="1:18" ht="20.100000000000001" customHeight="1" x14ac:dyDescent="0.2">
      <c r="A145" s="60"/>
      <c r="B145" s="60"/>
      <c r="C145" s="60"/>
      <c r="D145" s="60"/>
      <c r="E145" s="60"/>
      <c r="F145" s="60"/>
      <c r="G145" s="60"/>
      <c r="H145" s="60"/>
      <c r="I145" s="60"/>
      <c r="J145" s="60"/>
      <c r="K145" s="60"/>
      <c r="L145" s="60"/>
      <c r="M145" s="60"/>
      <c r="N145" s="60"/>
      <c r="O145" s="60"/>
      <c r="P145" s="60"/>
      <c r="Q145" s="60"/>
      <c r="R145" s="61"/>
    </row>
    <row r="146" spans="1:18" ht="20.100000000000001" customHeight="1" x14ac:dyDescent="0.2">
      <c r="A146" s="60"/>
      <c r="B146" s="60"/>
      <c r="C146" s="60"/>
      <c r="D146" s="60"/>
      <c r="E146" s="60"/>
      <c r="F146" s="60"/>
      <c r="G146" s="60"/>
      <c r="H146" s="60"/>
      <c r="I146" s="60"/>
      <c r="J146" s="60"/>
      <c r="K146" s="60"/>
      <c r="L146" s="60"/>
      <c r="M146" s="60"/>
      <c r="N146" s="60"/>
      <c r="O146" s="60"/>
      <c r="P146" s="60"/>
      <c r="Q146" s="60"/>
      <c r="R146" s="61"/>
    </row>
    <row r="147" spans="1:18" ht="20.100000000000001" customHeight="1" x14ac:dyDescent="0.2">
      <c r="A147" s="60"/>
      <c r="B147" s="60"/>
      <c r="C147" s="60"/>
      <c r="D147" s="60"/>
      <c r="E147" s="60"/>
      <c r="F147" s="60"/>
      <c r="G147" s="60"/>
      <c r="H147" s="60"/>
      <c r="I147" s="60"/>
      <c r="J147" s="60"/>
      <c r="K147" s="60"/>
      <c r="L147" s="60"/>
      <c r="M147" s="60"/>
      <c r="N147" s="60"/>
      <c r="O147" s="60"/>
      <c r="P147" s="60"/>
      <c r="Q147" s="60"/>
      <c r="R147" s="61"/>
    </row>
    <row r="148" spans="1:18" ht="20.100000000000001" customHeight="1" x14ac:dyDescent="0.2">
      <c r="A148" s="60"/>
      <c r="B148" s="60"/>
      <c r="C148" s="60"/>
      <c r="D148" s="60"/>
      <c r="E148" s="60"/>
      <c r="F148" s="60"/>
      <c r="G148" s="60"/>
      <c r="H148" s="60"/>
      <c r="I148" s="60"/>
      <c r="J148" s="60"/>
      <c r="K148" s="60"/>
      <c r="L148" s="60"/>
      <c r="M148" s="60"/>
      <c r="N148" s="60"/>
      <c r="O148" s="60"/>
      <c r="P148" s="60"/>
      <c r="Q148" s="60"/>
      <c r="R148" s="61"/>
    </row>
    <row r="149" spans="1:18" ht="20.100000000000001" customHeight="1" x14ac:dyDescent="0.2">
      <c r="A149" s="60"/>
      <c r="B149" s="60"/>
      <c r="C149" s="60"/>
      <c r="D149" s="60"/>
      <c r="E149" s="60"/>
      <c r="F149" s="60"/>
      <c r="G149" s="60"/>
      <c r="H149" s="60"/>
      <c r="I149" s="60"/>
      <c r="J149" s="60"/>
      <c r="K149" s="60"/>
      <c r="L149" s="60"/>
      <c r="M149" s="60"/>
      <c r="N149" s="60"/>
      <c r="O149" s="60"/>
      <c r="P149" s="60"/>
      <c r="Q149" s="60"/>
      <c r="R149" s="61"/>
    </row>
    <row r="150" spans="1:18" ht="20.100000000000001" customHeight="1" x14ac:dyDescent="0.2">
      <c r="A150" s="60"/>
      <c r="B150" s="60"/>
      <c r="C150" s="60"/>
      <c r="D150" s="60"/>
      <c r="E150" s="60"/>
      <c r="F150" s="60"/>
      <c r="G150" s="60"/>
      <c r="H150" s="60"/>
      <c r="I150" s="60"/>
      <c r="J150" s="60"/>
      <c r="K150" s="60"/>
      <c r="L150" s="60"/>
      <c r="M150" s="60"/>
      <c r="N150" s="60"/>
      <c r="O150" s="60"/>
      <c r="P150" s="60"/>
      <c r="Q150" s="60"/>
      <c r="R150" s="61"/>
    </row>
    <row r="151" spans="1:18" ht="20.100000000000001" customHeight="1" x14ac:dyDescent="0.2">
      <c r="A151" s="60"/>
      <c r="B151" s="60"/>
      <c r="C151" s="60"/>
      <c r="D151" s="60"/>
      <c r="E151" s="60"/>
      <c r="F151" s="60"/>
      <c r="G151" s="60"/>
      <c r="H151" s="60"/>
      <c r="I151" s="60"/>
      <c r="J151" s="60"/>
      <c r="K151" s="60"/>
      <c r="L151" s="60"/>
      <c r="M151" s="60"/>
      <c r="N151" s="60"/>
      <c r="O151" s="60"/>
      <c r="P151" s="60"/>
      <c r="Q151" s="60"/>
      <c r="R151" s="61"/>
    </row>
    <row r="152" spans="1:18" ht="20.100000000000001" customHeight="1" x14ac:dyDescent="0.2">
      <c r="A152" s="60"/>
      <c r="B152" s="60"/>
      <c r="C152" s="60"/>
      <c r="D152" s="60"/>
      <c r="E152" s="60"/>
      <c r="F152" s="60"/>
      <c r="G152" s="60"/>
      <c r="H152" s="60"/>
      <c r="I152" s="60"/>
      <c r="J152" s="60"/>
      <c r="K152" s="60"/>
      <c r="L152" s="60"/>
      <c r="M152" s="60"/>
      <c r="N152" s="60"/>
      <c r="O152" s="60"/>
      <c r="P152" s="60"/>
      <c r="Q152" s="60"/>
      <c r="R152" s="61"/>
    </row>
    <row r="153" spans="1:18" ht="20.100000000000001" customHeight="1" x14ac:dyDescent="0.2">
      <c r="A153" s="60"/>
      <c r="B153" s="60"/>
      <c r="C153" s="60"/>
      <c r="D153" s="60"/>
      <c r="E153" s="60"/>
      <c r="F153" s="60"/>
      <c r="G153" s="60"/>
      <c r="H153" s="60"/>
      <c r="I153" s="60"/>
      <c r="J153" s="60"/>
      <c r="K153" s="60"/>
      <c r="L153" s="60"/>
      <c r="M153" s="60"/>
      <c r="N153" s="60"/>
      <c r="O153" s="60"/>
      <c r="P153" s="60"/>
      <c r="Q153" s="60"/>
      <c r="R153" s="61"/>
    </row>
    <row r="154" spans="1:18" ht="20.100000000000001" customHeight="1" x14ac:dyDescent="0.2">
      <c r="A154" s="60"/>
      <c r="B154" s="60"/>
      <c r="C154" s="60"/>
      <c r="D154" s="60"/>
      <c r="E154" s="60"/>
      <c r="F154" s="60"/>
      <c r="G154" s="60"/>
      <c r="H154" s="60"/>
      <c r="I154" s="60"/>
      <c r="J154" s="60"/>
      <c r="K154" s="60"/>
      <c r="L154" s="60"/>
      <c r="M154" s="60"/>
      <c r="N154" s="60"/>
      <c r="O154" s="60"/>
      <c r="P154" s="60"/>
      <c r="Q154" s="60"/>
      <c r="R154" s="61"/>
    </row>
    <row r="155" spans="1:18" ht="20.100000000000001" customHeight="1" x14ac:dyDescent="0.2">
      <c r="A155" s="60"/>
      <c r="B155" s="60"/>
      <c r="C155" s="60"/>
      <c r="D155" s="60"/>
      <c r="E155" s="60"/>
      <c r="F155" s="60"/>
      <c r="G155" s="60"/>
      <c r="H155" s="60"/>
      <c r="I155" s="60"/>
      <c r="J155" s="60"/>
      <c r="K155" s="60"/>
      <c r="L155" s="60"/>
      <c r="M155" s="60"/>
      <c r="N155" s="60"/>
      <c r="O155" s="60"/>
      <c r="P155" s="60"/>
      <c r="Q155" s="60"/>
      <c r="R155" s="61"/>
    </row>
    <row r="156" spans="1:18" ht="20.100000000000001" customHeight="1" x14ac:dyDescent="0.2">
      <c r="A156" s="60"/>
      <c r="B156" s="60"/>
      <c r="C156" s="60"/>
      <c r="D156" s="60"/>
      <c r="E156" s="60"/>
      <c r="F156" s="60"/>
      <c r="G156" s="60"/>
      <c r="H156" s="60"/>
      <c r="I156" s="60"/>
      <c r="J156" s="60"/>
      <c r="K156" s="60"/>
      <c r="L156" s="60"/>
      <c r="M156" s="60"/>
      <c r="N156" s="60"/>
      <c r="O156" s="60"/>
      <c r="P156" s="60"/>
      <c r="Q156" s="60"/>
      <c r="R156" s="61"/>
    </row>
    <row r="157" spans="1:18" ht="20.100000000000001" customHeight="1" x14ac:dyDescent="0.2">
      <c r="A157" s="60"/>
      <c r="B157" s="60"/>
      <c r="C157" s="60"/>
      <c r="D157" s="60"/>
      <c r="E157" s="60"/>
      <c r="F157" s="60"/>
      <c r="G157" s="60"/>
      <c r="H157" s="60"/>
      <c r="I157" s="60"/>
      <c r="J157" s="60"/>
      <c r="K157" s="60"/>
      <c r="L157" s="60"/>
      <c r="M157" s="60"/>
      <c r="N157" s="60"/>
      <c r="O157" s="60"/>
      <c r="P157" s="60"/>
      <c r="Q157" s="60"/>
      <c r="R157" s="61"/>
    </row>
    <row r="158" spans="1:18" ht="20.100000000000001" customHeight="1" x14ac:dyDescent="0.2">
      <c r="A158" s="60"/>
      <c r="B158" s="60"/>
      <c r="C158" s="60"/>
      <c r="D158" s="60"/>
      <c r="E158" s="60"/>
      <c r="F158" s="60"/>
      <c r="G158" s="60"/>
      <c r="H158" s="60"/>
      <c r="I158" s="60"/>
      <c r="J158" s="60"/>
      <c r="K158" s="60"/>
      <c r="L158" s="60"/>
      <c r="M158" s="60"/>
      <c r="N158" s="60"/>
      <c r="O158" s="60"/>
      <c r="P158" s="60"/>
      <c r="Q158" s="60"/>
      <c r="R158" s="61"/>
    </row>
    <row r="159" spans="1:18" ht="20.100000000000001" customHeight="1" x14ac:dyDescent="0.2">
      <c r="A159" s="60"/>
      <c r="B159" s="60"/>
      <c r="C159" s="60"/>
      <c r="D159" s="60"/>
      <c r="E159" s="60"/>
      <c r="F159" s="60"/>
      <c r="G159" s="60"/>
      <c r="H159" s="60"/>
      <c r="I159" s="60"/>
      <c r="J159" s="60"/>
      <c r="K159" s="60"/>
      <c r="L159" s="60"/>
      <c r="M159" s="60"/>
      <c r="N159" s="60"/>
      <c r="O159" s="60"/>
      <c r="P159" s="60"/>
      <c r="Q159" s="60"/>
      <c r="R159" s="61"/>
    </row>
    <row r="160" spans="1:18" ht="20.100000000000001" customHeight="1" x14ac:dyDescent="0.2">
      <c r="A160" s="60"/>
      <c r="B160" s="60"/>
      <c r="C160" s="60"/>
      <c r="D160" s="60"/>
      <c r="E160" s="60"/>
      <c r="F160" s="60"/>
      <c r="G160" s="60"/>
      <c r="H160" s="60"/>
      <c r="I160" s="60"/>
      <c r="J160" s="60"/>
      <c r="K160" s="60"/>
      <c r="L160" s="60"/>
      <c r="M160" s="60"/>
      <c r="N160" s="60"/>
      <c r="O160" s="60"/>
      <c r="P160" s="60"/>
      <c r="Q160" s="60"/>
      <c r="R160" s="61"/>
    </row>
    <row r="161" spans="1:18" ht="20.100000000000001" customHeight="1" x14ac:dyDescent="0.2">
      <c r="A161" s="60"/>
      <c r="B161" s="60"/>
      <c r="C161" s="60"/>
      <c r="D161" s="60"/>
      <c r="E161" s="60"/>
      <c r="F161" s="60"/>
      <c r="G161" s="60"/>
      <c r="H161" s="60"/>
      <c r="I161" s="60"/>
      <c r="J161" s="60"/>
      <c r="K161" s="60"/>
      <c r="L161" s="60"/>
      <c r="M161" s="60"/>
      <c r="N161" s="60"/>
      <c r="O161" s="60"/>
      <c r="P161" s="60"/>
      <c r="Q161" s="60"/>
      <c r="R161" s="61"/>
    </row>
    <row r="162" spans="1:18" ht="20.100000000000001" customHeight="1" x14ac:dyDescent="0.2">
      <c r="A162" s="60"/>
      <c r="B162" s="60"/>
      <c r="C162" s="60"/>
      <c r="D162" s="60"/>
      <c r="E162" s="60"/>
      <c r="F162" s="60"/>
      <c r="G162" s="60"/>
      <c r="H162" s="60"/>
      <c r="I162" s="60"/>
      <c r="J162" s="60"/>
      <c r="K162" s="60"/>
      <c r="L162" s="60"/>
      <c r="M162" s="60"/>
      <c r="N162" s="60"/>
      <c r="O162" s="60"/>
      <c r="P162" s="60"/>
      <c r="Q162" s="60"/>
      <c r="R162" s="61"/>
    </row>
    <row r="163" spans="1:18" ht="20.100000000000001" customHeight="1" x14ac:dyDescent="0.2">
      <c r="A163" s="60"/>
      <c r="B163" s="60"/>
      <c r="C163" s="60"/>
      <c r="D163" s="60"/>
      <c r="E163" s="60"/>
      <c r="F163" s="60"/>
      <c r="G163" s="60"/>
      <c r="H163" s="60"/>
      <c r="I163" s="60"/>
      <c r="J163" s="60"/>
      <c r="K163" s="60"/>
      <c r="L163" s="60"/>
      <c r="M163" s="60"/>
      <c r="N163" s="60"/>
      <c r="O163" s="60"/>
      <c r="P163" s="60"/>
      <c r="Q163" s="60"/>
      <c r="R163" s="61"/>
    </row>
    <row r="164" spans="1:18" ht="20.100000000000001" customHeight="1" x14ac:dyDescent="0.2">
      <c r="A164" s="60"/>
      <c r="B164" s="60"/>
      <c r="C164" s="60"/>
      <c r="D164" s="60"/>
      <c r="E164" s="60"/>
      <c r="F164" s="60"/>
      <c r="G164" s="60"/>
      <c r="H164" s="60"/>
      <c r="I164" s="60"/>
      <c r="J164" s="60"/>
      <c r="K164" s="60"/>
      <c r="L164" s="60"/>
      <c r="M164" s="60"/>
      <c r="N164" s="60"/>
      <c r="O164" s="60"/>
      <c r="P164" s="60"/>
      <c r="Q164" s="60"/>
      <c r="R164" s="61"/>
    </row>
    <row r="165" spans="1:18" ht="20.100000000000001" customHeight="1" x14ac:dyDescent="0.2">
      <c r="A165" s="60"/>
      <c r="B165" s="60"/>
      <c r="C165" s="60"/>
      <c r="D165" s="60"/>
      <c r="E165" s="60"/>
      <c r="F165" s="60"/>
      <c r="G165" s="60"/>
      <c r="H165" s="60"/>
      <c r="I165" s="60"/>
      <c r="J165" s="60"/>
      <c r="K165" s="60"/>
      <c r="L165" s="60"/>
      <c r="M165" s="60"/>
      <c r="N165" s="60"/>
      <c r="O165" s="60"/>
      <c r="P165" s="60"/>
      <c r="Q165" s="60"/>
      <c r="R165" s="61"/>
    </row>
    <row r="166" spans="1:18" ht="20.100000000000001" customHeight="1" x14ac:dyDescent="0.2">
      <c r="A166" s="60"/>
      <c r="B166" s="60"/>
      <c r="C166" s="60"/>
      <c r="D166" s="60"/>
      <c r="E166" s="60"/>
      <c r="F166" s="60"/>
      <c r="G166" s="60"/>
      <c r="H166" s="60"/>
      <c r="I166" s="60"/>
      <c r="J166" s="60"/>
      <c r="K166" s="60"/>
      <c r="L166" s="60"/>
      <c r="M166" s="60"/>
      <c r="N166" s="60"/>
      <c r="O166" s="60"/>
      <c r="P166" s="60"/>
      <c r="Q166" s="60"/>
      <c r="R166" s="61"/>
    </row>
    <row r="167" spans="1:18" ht="20.100000000000001" customHeight="1" x14ac:dyDescent="0.2">
      <c r="A167" s="60"/>
      <c r="B167" s="60"/>
      <c r="C167" s="60"/>
      <c r="D167" s="60"/>
      <c r="E167" s="60"/>
      <c r="F167" s="60"/>
      <c r="G167" s="60"/>
      <c r="H167" s="60"/>
      <c r="I167" s="60"/>
      <c r="J167" s="60"/>
      <c r="K167" s="60"/>
      <c r="L167" s="60"/>
      <c r="M167" s="60"/>
      <c r="N167" s="60"/>
      <c r="O167" s="60"/>
      <c r="P167" s="60"/>
      <c r="Q167" s="60"/>
      <c r="R167" s="61"/>
    </row>
    <row r="168" spans="1:18" ht="20.100000000000001" customHeight="1" x14ac:dyDescent="0.2">
      <c r="A168" s="60"/>
      <c r="B168" s="60"/>
      <c r="C168" s="60"/>
      <c r="D168" s="60"/>
      <c r="E168" s="60"/>
      <c r="F168" s="60"/>
      <c r="G168" s="60"/>
      <c r="H168" s="60"/>
      <c r="I168" s="60"/>
      <c r="J168" s="60"/>
      <c r="K168" s="60"/>
      <c r="L168" s="60"/>
      <c r="M168" s="60"/>
      <c r="N168" s="60"/>
      <c r="O168" s="60"/>
      <c r="P168" s="60"/>
      <c r="Q168" s="60"/>
      <c r="R168" s="61"/>
    </row>
    <row r="169" spans="1:18" ht="20.100000000000001" customHeight="1" x14ac:dyDescent="0.2">
      <c r="A169" s="60"/>
      <c r="B169" s="60"/>
      <c r="C169" s="60"/>
      <c r="D169" s="60"/>
      <c r="E169" s="60"/>
      <c r="F169" s="60"/>
      <c r="G169" s="60"/>
      <c r="H169" s="60"/>
      <c r="I169" s="60"/>
      <c r="J169" s="60"/>
      <c r="K169" s="60"/>
      <c r="L169" s="60"/>
      <c r="M169" s="60"/>
      <c r="N169" s="60"/>
      <c r="O169" s="60"/>
      <c r="P169" s="60"/>
      <c r="Q169" s="60"/>
      <c r="R169" s="61"/>
    </row>
    <row r="170" spans="1:18" ht="20.100000000000001" customHeight="1" x14ac:dyDescent="0.2">
      <c r="A170" s="60"/>
      <c r="B170" s="60"/>
      <c r="C170" s="60"/>
      <c r="D170" s="60"/>
      <c r="E170" s="60"/>
      <c r="F170" s="60"/>
      <c r="G170" s="60"/>
      <c r="H170" s="60"/>
      <c r="I170" s="60"/>
      <c r="J170" s="60"/>
      <c r="K170" s="60"/>
      <c r="L170" s="60"/>
      <c r="M170" s="60"/>
      <c r="N170" s="60"/>
      <c r="O170" s="60"/>
      <c r="P170" s="60"/>
      <c r="Q170" s="60"/>
      <c r="R170" s="61"/>
    </row>
    <row r="171" spans="1:18" ht="20.100000000000001" customHeight="1" x14ac:dyDescent="0.2">
      <c r="A171" s="60"/>
      <c r="B171" s="60"/>
      <c r="C171" s="60"/>
      <c r="D171" s="60"/>
      <c r="E171" s="60"/>
      <c r="F171" s="60"/>
      <c r="G171" s="60"/>
      <c r="H171" s="60"/>
      <c r="I171" s="60"/>
      <c r="J171" s="60"/>
      <c r="K171" s="60"/>
      <c r="L171" s="60"/>
      <c r="M171" s="60"/>
      <c r="N171" s="60"/>
      <c r="O171" s="60"/>
      <c r="P171" s="60"/>
      <c r="Q171" s="60"/>
      <c r="R171" s="61"/>
    </row>
    <row r="172" spans="1:18" ht="20.100000000000001" customHeight="1" x14ac:dyDescent="0.2">
      <c r="A172" s="60"/>
      <c r="B172" s="60"/>
      <c r="C172" s="60"/>
      <c r="D172" s="60"/>
      <c r="E172" s="60"/>
      <c r="F172" s="60"/>
      <c r="G172" s="60"/>
      <c r="H172" s="60"/>
      <c r="I172" s="60"/>
      <c r="J172" s="60"/>
      <c r="K172" s="60"/>
      <c r="L172" s="60"/>
      <c r="M172" s="60"/>
      <c r="N172" s="60"/>
      <c r="O172" s="60"/>
      <c r="P172" s="60"/>
      <c r="Q172" s="60"/>
      <c r="R172" s="61"/>
    </row>
    <row r="173" spans="1:18" ht="20.100000000000001" customHeight="1" x14ac:dyDescent="0.2">
      <c r="A173" s="60"/>
      <c r="B173" s="60"/>
      <c r="C173" s="60"/>
      <c r="D173" s="60"/>
      <c r="E173" s="60"/>
      <c r="F173" s="60"/>
      <c r="G173" s="60"/>
      <c r="H173" s="60"/>
      <c r="I173" s="60"/>
      <c r="J173" s="60"/>
      <c r="K173" s="60"/>
      <c r="L173" s="60"/>
      <c r="M173" s="60"/>
      <c r="N173" s="60"/>
      <c r="O173" s="60"/>
      <c r="P173" s="60"/>
      <c r="Q173" s="60"/>
      <c r="R173" s="61"/>
    </row>
    <row r="174" spans="1:18" ht="20.100000000000001" customHeight="1" x14ac:dyDescent="0.2">
      <c r="A174" s="60"/>
      <c r="B174" s="60"/>
      <c r="C174" s="60"/>
      <c r="D174" s="60"/>
      <c r="E174" s="60"/>
      <c r="F174" s="60"/>
      <c r="G174" s="60"/>
      <c r="H174" s="60"/>
      <c r="I174" s="60"/>
      <c r="J174" s="60"/>
      <c r="K174" s="60"/>
      <c r="L174" s="60"/>
      <c r="M174" s="60"/>
      <c r="N174" s="60"/>
      <c r="O174" s="60"/>
      <c r="P174" s="60"/>
      <c r="Q174" s="60"/>
      <c r="R174" s="61"/>
    </row>
    <row r="175" spans="1:18" ht="20.100000000000001" customHeight="1" x14ac:dyDescent="0.2">
      <c r="A175" s="60"/>
      <c r="B175" s="60"/>
      <c r="C175" s="60"/>
      <c r="D175" s="60"/>
      <c r="E175" s="60"/>
      <c r="F175" s="60"/>
      <c r="G175" s="60"/>
      <c r="H175" s="60"/>
      <c r="I175" s="60"/>
      <c r="J175" s="60"/>
      <c r="K175" s="60"/>
      <c r="L175" s="60"/>
      <c r="M175" s="60"/>
      <c r="N175" s="60"/>
      <c r="O175" s="60"/>
      <c r="P175" s="60"/>
      <c r="Q175" s="60"/>
      <c r="R175" s="61"/>
    </row>
    <row r="176" spans="1:18" ht="20.100000000000001" customHeight="1" x14ac:dyDescent="0.2">
      <c r="A176" s="60"/>
      <c r="B176" s="60"/>
      <c r="C176" s="60"/>
      <c r="D176" s="60"/>
      <c r="E176" s="60"/>
      <c r="F176" s="60"/>
      <c r="G176" s="60"/>
      <c r="H176" s="60"/>
      <c r="I176" s="60"/>
      <c r="J176" s="60"/>
      <c r="K176" s="60"/>
      <c r="L176" s="60"/>
      <c r="M176" s="60"/>
      <c r="N176" s="60"/>
      <c r="O176" s="60"/>
      <c r="P176" s="60"/>
      <c r="Q176" s="60"/>
      <c r="R176" s="61"/>
    </row>
    <row r="177" spans="1:18" ht="20.100000000000001" customHeight="1" x14ac:dyDescent="0.2">
      <c r="A177" s="60"/>
      <c r="B177" s="60"/>
      <c r="C177" s="60"/>
      <c r="D177" s="60"/>
      <c r="E177" s="60"/>
      <c r="F177" s="60"/>
      <c r="G177" s="60"/>
      <c r="H177" s="60"/>
      <c r="I177" s="60"/>
      <c r="J177" s="60"/>
      <c r="K177" s="60"/>
      <c r="L177" s="60"/>
      <c r="M177" s="60"/>
      <c r="N177" s="60"/>
      <c r="O177" s="60"/>
      <c r="P177" s="60"/>
      <c r="Q177" s="60"/>
      <c r="R177" s="61"/>
    </row>
    <row r="178" spans="1:18" ht="20.100000000000001" customHeight="1" x14ac:dyDescent="0.2">
      <c r="A178" s="60"/>
      <c r="B178" s="60"/>
      <c r="C178" s="60"/>
      <c r="D178" s="60"/>
      <c r="E178" s="60"/>
      <c r="F178" s="60"/>
      <c r="G178" s="60"/>
      <c r="H178" s="60"/>
      <c r="I178" s="60"/>
      <c r="J178" s="60"/>
      <c r="K178" s="60"/>
      <c r="L178" s="60"/>
      <c r="M178" s="60"/>
      <c r="N178" s="60"/>
      <c r="O178" s="60"/>
      <c r="P178" s="60"/>
      <c r="Q178" s="60"/>
      <c r="R178" s="61"/>
    </row>
    <row r="179" spans="1:18" ht="20.100000000000001" customHeight="1" x14ac:dyDescent="0.2">
      <c r="A179" s="60"/>
      <c r="B179" s="60"/>
      <c r="C179" s="60"/>
      <c r="D179" s="60"/>
      <c r="E179" s="60"/>
      <c r="F179" s="60"/>
      <c r="G179" s="60"/>
      <c r="H179" s="60"/>
      <c r="I179" s="60"/>
      <c r="J179" s="60"/>
      <c r="K179" s="60"/>
      <c r="L179" s="60"/>
      <c r="M179" s="60"/>
      <c r="N179" s="60"/>
      <c r="O179" s="60"/>
      <c r="P179" s="60"/>
      <c r="Q179" s="60"/>
      <c r="R179" s="61"/>
    </row>
    <row r="180" spans="1:18" ht="20.100000000000001" customHeight="1" x14ac:dyDescent="0.2">
      <c r="A180" s="60"/>
      <c r="B180" s="60"/>
      <c r="C180" s="60"/>
      <c r="D180" s="60"/>
      <c r="E180" s="60"/>
      <c r="F180" s="60"/>
      <c r="G180" s="60"/>
      <c r="H180" s="60"/>
      <c r="I180" s="60"/>
      <c r="J180" s="60"/>
      <c r="K180" s="60"/>
      <c r="L180" s="60"/>
      <c r="M180" s="60"/>
      <c r="N180" s="60"/>
      <c r="O180" s="60"/>
      <c r="P180" s="60"/>
      <c r="Q180" s="60"/>
      <c r="R180" s="61"/>
    </row>
    <row r="181" spans="1:18" ht="20.100000000000001" customHeight="1" x14ac:dyDescent="0.2">
      <c r="A181" s="60"/>
      <c r="B181" s="60"/>
      <c r="C181" s="60"/>
      <c r="D181" s="60"/>
      <c r="E181" s="60"/>
      <c r="F181" s="60"/>
      <c r="G181" s="60"/>
      <c r="H181" s="60"/>
      <c r="I181" s="60"/>
      <c r="J181" s="60"/>
      <c r="K181" s="60"/>
      <c r="L181" s="60"/>
      <c r="M181" s="60"/>
      <c r="N181" s="60"/>
      <c r="O181" s="60"/>
      <c r="P181" s="60"/>
      <c r="Q181" s="60"/>
      <c r="R181" s="61"/>
    </row>
    <row r="182" spans="1:18" ht="20.100000000000001" customHeight="1" x14ac:dyDescent="0.2">
      <c r="A182" s="60"/>
      <c r="B182" s="60"/>
      <c r="C182" s="60"/>
      <c r="D182" s="60"/>
      <c r="E182" s="60"/>
      <c r="F182" s="60"/>
      <c r="G182" s="60"/>
      <c r="H182" s="60"/>
      <c r="I182" s="60"/>
      <c r="J182" s="60"/>
      <c r="K182" s="60"/>
      <c r="L182" s="60"/>
      <c r="M182" s="60"/>
      <c r="N182" s="60"/>
      <c r="O182" s="60"/>
      <c r="P182" s="60"/>
      <c r="Q182" s="60"/>
      <c r="R182" s="61"/>
    </row>
    <row r="183" spans="1:18" ht="20.100000000000001" customHeight="1" x14ac:dyDescent="0.2">
      <c r="A183" s="60"/>
      <c r="B183" s="60"/>
      <c r="C183" s="60"/>
      <c r="D183" s="60"/>
      <c r="E183" s="60"/>
      <c r="F183" s="60"/>
      <c r="G183" s="60"/>
      <c r="H183" s="60"/>
      <c r="I183" s="60"/>
      <c r="J183" s="60"/>
      <c r="K183" s="60"/>
      <c r="L183" s="60"/>
      <c r="M183" s="60"/>
      <c r="N183" s="60"/>
      <c r="O183" s="60"/>
      <c r="P183" s="60"/>
      <c r="Q183" s="60"/>
      <c r="R183" s="61"/>
    </row>
    <row r="184" spans="1:18" ht="20.100000000000001" customHeight="1" x14ac:dyDescent="0.2">
      <c r="A184" s="60"/>
      <c r="B184" s="60"/>
      <c r="C184" s="60"/>
      <c r="D184" s="60"/>
      <c r="E184" s="60"/>
      <c r="F184" s="60"/>
      <c r="G184" s="60"/>
      <c r="H184" s="60"/>
      <c r="I184" s="60"/>
      <c r="J184" s="60"/>
      <c r="K184" s="60"/>
      <c r="L184" s="60"/>
      <c r="M184" s="60"/>
      <c r="N184" s="60"/>
      <c r="O184" s="60"/>
      <c r="P184" s="60"/>
      <c r="Q184" s="60"/>
      <c r="R184" s="61"/>
    </row>
    <row r="185" spans="1:18" ht="20.100000000000001" customHeight="1" x14ac:dyDescent="0.2">
      <c r="A185" s="60"/>
      <c r="B185" s="60"/>
      <c r="C185" s="60"/>
      <c r="D185" s="60"/>
      <c r="E185" s="60"/>
      <c r="F185" s="60"/>
      <c r="G185" s="60"/>
      <c r="H185" s="60"/>
      <c r="I185" s="60"/>
      <c r="J185" s="60"/>
      <c r="K185" s="60"/>
      <c r="L185" s="60"/>
      <c r="M185" s="60"/>
      <c r="N185" s="60"/>
      <c r="O185" s="60"/>
      <c r="P185" s="60"/>
      <c r="Q185" s="60"/>
      <c r="R185" s="61"/>
    </row>
    <row r="186" spans="1:18" ht="20.100000000000001" customHeight="1" x14ac:dyDescent="0.2">
      <c r="A186" s="60"/>
      <c r="B186" s="60"/>
      <c r="C186" s="60"/>
      <c r="D186" s="60"/>
      <c r="E186" s="60"/>
      <c r="F186" s="60"/>
      <c r="G186" s="60"/>
      <c r="H186" s="60"/>
      <c r="I186" s="60"/>
      <c r="J186" s="60"/>
      <c r="K186" s="60"/>
      <c r="L186" s="60"/>
      <c r="M186" s="60"/>
      <c r="N186" s="60"/>
      <c r="O186" s="60"/>
      <c r="P186" s="60"/>
      <c r="Q186" s="60"/>
      <c r="R186" s="61"/>
    </row>
    <row r="187" spans="1:18" ht="20.100000000000001" customHeight="1" x14ac:dyDescent="0.2">
      <c r="A187" s="60"/>
      <c r="B187" s="60"/>
      <c r="C187" s="60"/>
      <c r="D187" s="60"/>
      <c r="E187" s="60"/>
      <c r="F187" s="60"/>
      <c r="G187" s="60"/>
      <c r="H187" s="60"/>
      <c r="I187" s="60"/>
      <c r="J187" s="60"/>
      <c r="K187" s="60"/>
      <c r="L187" s="60"/>
      <c r="M187" s="60"/>
      <c r="N187" s="60"/>
      <c r="O187" s="60"/>
      <c r="P187" s="60"/>
      <c r="Q187" s="60"/>
      <c r="R187" s="61"/>
    </row>
    <row r="188" spans="1:18" ht="20.100000000000001" customHeight="1" x14ac:dyDescent="0.2">
      <c r="A188" s="60"/>
      <c r="B188" s="60"/>
      <c r="C188" s="60"/>
      <c r="D188" s="60"/>
      <c r="E188" s="60"/>
      <c r="F188" s="60"/>
      <c r="G188" s="60"/>
      <c r="H188" s="60"/>
      <c r="I188" s="60"/>
      <c r="J188" s="60"/>
      <c r="K188" s="60"/>
      <c r="L188" s="60"/>
      <c r="M188" s="60"/>
      <c r="N188" s="60"/>
      <c r="O188" s="60"/>
      <c r="P188" s="60"/>
      <c r="Q188" s="60"/>
      <c r="R188" s="61"/>
    </row>
    <row r="189" spans="1:18" ht="20.100000000000001" customHeight="1" x14ac:dyDescent="0.2">
      <c r="A189" s="60"/>
      <c r="B189" s="60"/>
      <c r="C189" s="60"/>
      <c r="D189" s="60"/>
      <c r="E189" s="60"/>
      <c r="F189" s="60"/>
      <c r="G189" s="60"/>
      <c r="H189" s="60"/>
      <c r="I189" s="60"/>
      <c r="J189" s="60"/>
      <c r="K189" s="60"/>
      <c r="L189" s="60"/>
      <c r="M189" s="60"/>
      <c r="N189" s="60"/>
      <c r="O189" s="60"/>
      <c r="P189" s="60"/>
      <c r="Q189" s="60"/>
      <c r="R189" s="61"/>
    </row>
    <row r="190" spans="1:18" ht="20.100000000000001" customHeight="1" x14ac:dyDescent="0.2">
      <c r="A190" s="60"/>
      <c r="B190" s="60"/>
      <c r="C190" s="60"/>
      <c r="D190" s="60"/>
      <c r="E190" s="60"/>
      <c r="F190" s="60"/>
      <c r="G190" s="60"/>
      <c r="H190" s="60"/>
      <c r="I190" s="60"/>
      <c r="J190" s="60"/>
      <c r="K190" s="60"/>
      <c r="L190" s="60"/>
      <c r="M190" s="60"/>
      <c r="N190" s="60"/>
      <c r="O190" s="60"/>
      <c r="P190" s="60"/>
      <c r="Q190" s="60"/>
      <c r="R190" s="61"/>
    </row>
    <row r="191" spans="1:18" ht="20.100000000000001" customHeight="1" x14ac:dyDescent="0.2">
      <c r="A191" s="60"/>
      <c r="B191" s="60"/>
      <c r="C191" s="60"/>
      <c r="D191" s="60"/>
      <c r="E191" s="60"/>
      <c r="F191" s="60"/>
      <c r="G191" s="60"/>
      <c r="H191" s="60"/>
      <c r="I191" s="60"/>
      <c r="J191" s="60"/>
      <c r="K191" s="60"/>
      <c r="L191" s="60"/>
      <c r="M191" s="60"/>
      <c r="N191" s="60"/>
      <c r="O191" s="60"/>
      <c r="P191" s="60"/>
      <c r="Q191" s="60"/>
      <c r="R191" s="61"/>
    </row>
    <row r="192" spans="1:18" ht="20.100000000000001" customHeight="1" x14ac:dyDescent="0.2">
      <c r="A192" s="60"/>
      <c r="B192" s="60"/>
      <c r="C192" s="60"/>
      <c r="D192" s="60"/>
      <c r="E192" s="60"/>
      <c r="F192" s="60"/>
      <c r="G192" s="60"/>
      <c r="H192" s="60"/>
      <c r="I192" s="60"/>
      <c r="J192" s="60"/>
      <c r="K192" s="60"/>
      <c r="L192" s="60"/>
      <c r="M192" s="60"/>
      <c r="N192" s="60"/>
      <c r="O192" s="60"/>
      <c r="P192" s="60"/>
      <c r="Q192" s="60"/>
      <c r="R192" s="61"/>
    </row>
    <row r="193" spans="1:18" ht="20.100000000000001" customHeight="1" x14ac:dyDescent="0.2">
      <c r="A193" s="60"/>
      <c r="B193" s="60"/>
      <c r="C193" s="60"/>
      <c r="D193" s="60"/>
      <c r="E193" s="60"/>
      <c r="F193" s="60"/>
      <c r="G193" s="60"/>
      <c r="H193" s="60"/>
      <c r="I193" s="60"/>
      <c r="J193" s="60"/>
      <c r="K193" s="60"/>
      <c r="L193" s="60"/>
      <c r="M193" s="60"/>
      <c r="N193" s="60"/>
      <c r="O193" s="60"/>
      <c r="P193" s="60"/>
      <c r="Q193" s="60"/>
      <c r="R193" s="61"/>
    </row>
    <row r="194" spans="1:18" ht="20.100000000000001" customHeight="1" x14ac:dyDescent="0.2">
      <c r="A194" s="60"/>
      <c r="B194" s="60"/>
      <c r="C194" s="60"/>
      <c r="D194" s="60"/>
      <c r="E194" s="60"/>
      <c r="F194" s="60"/>
      <c r="G194" s="60"/>
      <c r="H194" s="60"/>
      <c r="I194" s="60"/>
      <c r="J194" s="60"/>
      <c r="K194" s="60"/>
      <c r="L194" s="60"/>
      <c r="M194" s="60"/>
      <c r="N194" s="60"/>
      <c r="O194" s="60"/>
      <c r="P194" s="60"/>
      <c r="Q194" s="60"/>
      <c r="R194" s="61"/>
    </row>
    <row r="195" spans="1:18" ht="20.100000000000001" customHeight="1" x14ac:dyDescent="0.2">
      <c r="A195" s="60"/>
      <c r="B195" s="60"/>
      <c r="C195" s="60"/>
      <c r="D195" s="60"/>
      <c r="E195" s="60"/>
      <c r="F195" s="60"/>
      <c r="G195" s="60"/>
      <c r="H195" s="60"/>
      <c r="I195" s="60"/>
      <c r="J195" s="60"/>
      <c r="K195" s="60"/>
      <c r="L195" s="60"/>
      <c r="M195" s="60"/>
      <c r="N195" s="60"/>
      <c r="O195" s="60"/>
      <c r="P195" s="60"/>
      <c r="Q195" s="60"/>
      <c r="R195" s="61"/>
    </row>
    <row r="196" spans="1:18" ht="20.100000000000001" customHeight="1" x14ac:dyDescent="0.2">
      <c r="A196" s="60"/>
      <c r="B196" s="60"/>
      <c r="C196" s="60"/>
      <c r="D196" s="60"/>
      <c r="E196" s="60"/>
      <c r="F196" s="60"/>
      <c r="G196" s="60"/>
      <c r="H196" s="60"/>
      <c r="I196" s="60"/>
      <c r="J196" s="60"/>
      <c r="K196" s="60"/>
      <c r="L196" s="60"/>
      <c r="M196" s="60"/>
      <c r="N196" s="60"/>
      <c r="O196" s="60"/>
      <c r="P196" s="60"/>
      <c r="Q196" s="60"/>
      <c r="R196" s="61"/>
    </row>
    <row r="197" spans="1:18" ht="20.100000000000001" customHeight="1" x14ac:dyDescent="0.2">
      <c r="A197" s="60"/>
      <c r="B197" s="60"/>
      <c r="C197" s="60"/>
      <c r="D197" s="60"/>
      <c r="E197" s="60"/>
      <c r="F197" s="60"/>
      <c r="G197" s="60"/>
      <c r="H197" s="60"/>
      <c r="I197" s="60"/>
      <c r="J197" s="60"/>
      <c r="K197" s="60"/>
      <c r="L197" s="60"/>
      <c r="M197" s="60"/>
      <c r="N197" s="60"/>
      <c r="O197" s="60"/>
      <c r="P197" s="60"/>
      <c r="Q197" s="60"/>
      <c r="R197" s="61"/>
    </row>
    <row r="198" spans="1:18" ht="20.100000000000001" customHeight="1" x14ac:dyDescent="0.2">
      <c r="A198" s="60"/>
      <c r="B198" s="60"/>
      <c r="C198" s="60"/>
      <c r="D198" s="60"/>
      <c r="E198" s="60"/>
      <c r="F198" s="60"/>
      <c r="G198" s="60"/>
      <c r="H198" s="60"/>
      <c r="I198" s="60"/>
      <c r="J198" s="60"/>
      <c r="K198" s="60"/>
      <c r="L198" s="60"/>
      <c r="M198" s="60"/>
      <c r="N198" s="60"/>
      <c r="O198" s="60"/>
      <c r="P198" s="60"/>
      <c r="Q198" s="60"/>
      <c r="R198" s="61"/>
    </row>
    <row r="199" spans="1:18" ht="20.100000000000001" customHeight="1" x14ac:dyDescent="0.2">
      <c r="A199" s="60"/>
      <c r="B199" s="60"/>
      <c r="C199" s="60"/>
      <c r="D199" s="60"/>
      <c r="E199" s="60"/>
      <c r="F199" s="60"/>
      <c r="G199" s="60"/>
      <c r="H199" s="60"/>
      <c r="I199" s="60"/>
      <c r="J199" s="60"/>
      <c r="K199" s="60"/>
      <c r="L199" s="60"/>
      <c r="M199" s="60"/>
      <c r="N199" s="60"/>
      <c r="O199" s="60"/>
      <c r="P199" s="60"/>
      <c r="Q199" s="60"/>
      <c r="R199" s="61"/>
    </row>
    <row r="200" spans="1:18" ht="20.100000000000001" customHeight="1" x14ac:dyDescent="0.2">
      <c r="A200" s="60"/>
      <c r="B200" s="60"/>
      <c r="C200" s="60"/>
      <c r="D200" s="60"/>
      <c r="E200" s="60"/>
      <c r="F200" s="60"/>
      <c r="G200" s="60"/>
      <c r="H200" s="60"/>
      <c r="I200" s="60"/>
      <c r="J200" s="60"/>
      <c r="K200" s="60"/>
      <c r="L200" s="60"/>
      <c r="M200" s="60"/>
      <c r="N200" s="60"/>
      <c r="O200" s="60"/>
      <c r="P200" s="60"/>
      <c r="Q200" s="60"/>
      <c r="R200" s="61"/>
    </row>
    <row r="201" spans="1:18" ht="20.100000000000001" customHeight="1" x14ac:dyDescent="0.2">
      <c r="A201" s="60"/>
      <c r="B201" s="60"/>
      <c r="C201" s="60"/>
      <c r="D201" s="60"/>
      <c r="E201" s="60"/>
      <c r="F201" s="60"/>
      <c r="G201" s="60"/>
      <c r="H201" s="60"/>
      <c r="I201" s="60"/>
      <c r="J201" s="60"/>
      <c r="K201" s="60"/>
      <c r="L201" s="60"/>
      <c r="M201" s="60"/>
      <c r="N201" s="60"/>
      <c r="O201" s="60"/>
      <c r="P201" s="60"/>
      <c r="Q201" s="60"/>
      <c r="R201" s="61"/>
    </row>
    <row r="202" spans="1:18" ht="20.100000000000001" customHeight="1" x14ac:dyDescent="0.2">
      <c r="A202" s="60"/>
      <c r="B202" s="60"/>
      <c r="C202" s="60"/>
      <c r="D202" s="60"/>
      <c r="E202" s="60"/>
      <c r="F202" s="60"/>
      <c r="G202" s="60"/>
      <c r="H202" s="60"/>
      <c r="I202" s="60"/>
      <c r="J202" s="60"/>
      <c r="K202" s="60"/>
      <c r="L202" s="60"/>
      <c r="M202" s="60"/>
      <c r="N202" s="60"/>
      <c r="O202" s="60"/>
      <c r="P202" s="60"/>
      <c r="Q202" s="60"/>
      <c r="R202" s="61"/>
    </row>
    <row r="203" spans="1:18" ht="20.100000000000001" customHeight="1" x14ac:dyDescent="0.2">
      <c r="A203" s="60"/>
      <c r="B203" s="60"/>
      <c r="C203" s="60"/>
      <c r="D203" s="60"/>
      <c r="E203" s="60"/>
      <c r="F203" s="60"/>
      <c r="G203" s="60"/>
      <c r="H203" s="60"/>
      <c r="I203" s="60"/>
      <c r="J203" s="60"/>
      <c r="K203" s="60"/>
      <c r="L203" s="60"/>
      <c r="M203" s="60"/>
      <c r="N203" s="60"/>
      <c r="O203" s="60"/>
      <c r="P203" s="60"/>
      <c r="Q203" s="60"/>
      <c r="R203" s="61"/>
    </row>
    <row r="204" spans="1:18" ht="20.100000000000001" customHeight="1" x14ac:dyDescent="0.2">
      <c r="A204" s="60"/>
      <c r="B204" s="60"/>
      <c r="C204" s="60"/>
      <c r="D204" s="60"/>
      <c r="E204" s="60"/>
      <c r="F204" s="60"/>
      <c r="G204" s="60"/>
      <c r="H204" s="60"/>
      <c r="I204" s="60"/>
      <c r="J204" s="60"/>
      <c r="K204" s="60"/>
      <c r="L204" s="60"/>
      <c r="M204" s="60"/>
      <c r="N204" s="60"/>
      <c r="O204" s="60"/>
      <c r="P204" s="60"/>
      <c r="Q204" s="60"/>
      <c r="R204" s="61"/>
    </row>
    <row r="205" spans="1:18" ht="20.100000000000001" customHeight="1" x14ac:dyDescent="0.2">
      <c r="A205" s="60"/>
      <c r="B205" s="60"/>
      <c r="C205" s="60"/>
      <c r="D205" s="60"/>
      <c r="E205" s="60"/>
      <c r="F205" s="60"/>
      <c r="G205" s="60"/>
      <c r="H205" s="60"/>
      <c r="I205" s="60"/>
      <c r="J205" s="60"/>
      <c r="K205" s="60"/>
      <c r="L205" s="60"/>
      <c r="M205" s="60"/>
      <c r="N205" s="60"/>
      <c r="O205" s="60"/>
      <c r="P205" s="60"/>
      <c r="Q205" s="60"/>
      <c r="R205" s="61"/>
    </row>
    <row r="206" spans="1:18" ht="20.100000000000001" customHeight="1" x14ac:dyDescent="0.2">
      <c r="A206" s="60"/>
      <c r="B206" s="60"/>
      <c r="C206" s="60"/>
      <c r="D206" s="60"/>
      <c r="E206" s="60"/>
      <c r="F206" s="60"/>
      <c r="G206" s="60"/>
      <c r="H206" s="60"/>
      <c r="I206" s="60"/>
      <c r="J206" s="60"/>
      <c r="K206" s="60"/>
      <c r="L206" s="60"/>
      <c r="M206" s="60"/>
      <c r="N206" s="60"/>
      <c r="O206" s="60"/>
      <c r="P206" s="60"/>
      <c r="Q206" s="60"/>
      <c r="R206" s="61"/>
    </row>
    <row r="207" spans="1:18" ht="20.100000000000001" customHeight="1" x14ac:dyDescent="0.2">
      <c r="A207" s="60"/>
      <c r="B207" s="60"/>
      <c r="C207" s="60"/>
      <c r="D207" s="60"/>
      <c r="E207" s="60"/>
      <c r="F207" s="60"/>
      <c r="G207" s="60"/>
      <c r="H207" s="60"/>
      <c r="I207" s="60"/>
      <c r="J207" s="60"/>
      <c r="K207" s="60"/>
      <c r="L207" s="60"/>
      <c r="M207" s="60"/>
      <c r="N207" s="60"/>
      <c r="O207" s="60"/>
      <c r="P207" s="60"/>
      <c r="Q207" s="60"/>
      <c r="R207" s="61"/>
    </row>
    <row r="208" spans="1:18" ht="20.100000000000001" customHeight="1" x14ac:dyDescent="0.2">
      <c r="A208" s="60"/>
      <c r="B208" s="60"/>
      <c r="C208" s="60"/>
      <c r="D208" s="60"/>
      <c r="E208" s="60"/>
      <c r="F208" s="60"/>
      <c r="G208" s="60"/>
      <c r="H208" s="60"/>
      <c r="I208" s="60"/>
      <c r="J208" s="60"/>
      <c r="K208" s="60"/>
      <c r="L208" s="60"/>
      <c r="M208" s="60"/>
      <c r="N208" s="60"/>
      <c r="O208" s="60"/>
      <c r="P208" s="60"/>
      <c r="Q208" s="60"/>
      <c r="R208" s="61"/>
    </row>
    <row r="209" spans="1:18" ht="20.100000000000001" customHeight="1" x14ac:dyDescent="0.2">
      <c r="A209" s="60"/>
      <c r="B209" s="60"/>
      <c r="C209" s="60"/>
      <c r="D209" s="60"/>
      <c r="E209" s="60"/>
      <c r="F209" s="60"/>
      <c r="G209" s="60"/>
      <c r="H209" s="60"/>
      <c r="I209" s="60"/>
      <c r="J209" s="60"/>
      <c r="K209" s="60"/>
      <c r="L209" s="60"/>
      <c r="M209" s="60"/>
      <c r="N209" s="60"/>
      <c r="O209" s="60"/>
      <c r="P209" s="60"/>
      <c r="Q209" s="60"/>
      <c r="R209" s="61"/>
    </row>
    <row r="210" spans="1:18" ht="20.100000000000001" customHeight="1" x14ac:dyDescent="0.2">
      <c r="A210" s="60"/>
      <c r="B210" s="60"/>
      <c r="C210" s="60"/>
      <c r="D210" s="60"/>
      <c r="E210" s="60"/>
      <c r="F210" s="60"/>
      <c r="G210" s="60"/>
      <c r="H210" s="60"/>
      <c r="I210" s="60"/>
      <c r="J210" s="60"/>
      <c r="K210" s="60"/>
      <c r="L210" s="60"/>
      <c r="M210" s="60"/>
      <c r="N210" s="60"/>
      <c r="O210" s="60"/>
      <c r="P210" s="60"/>
      <c r="Q210" s="60"/>
      <c r="R210" s="61"/>
    </row>
    <row r="211" spans="1:18" ht="20.100000000000001" customHeight="1" x14ac:dyDescent="0.2">
      <c r="A211" s="60"/>
      <c r="B211" s="60"/>
      <c r="C211" s="60"/>
      <c r="D211" s="60"/>
      <c r="E211" s="60"/>
      <c r="F211" s="60"/>
      <c r="G211" s="60"/>
      <c r="H211" s="60"/>
      <c r="I211" s="60"/>
      <c r="J211" s="60"/>
      <c r="K211" s="60"/>
      <c r="L211" s="60"/>
      <c r="M211" s="60"/>
      <c r="N211" s="60"/>
      <c r="O211" s="60"/>
      <c r="P211" s="60"/>
      <c r="Q211" s="60"/>
      <c r="R211" s="61"/>
    </row>
    <row r="212" spans="1:18" ht="20.100000000000001" customHeight="1" x14ac:dyDescent="0.2">
      <c r="A212" s="60"/>
      <c r="B212" s="60"/>
      <c r="C212" s="60"/>
      <c r="D212" s="60"/>
      <c r="E212" s="60"/>
      <c r="F212" s="60"/>
      <c r="G212" s="60"/>
      <c r="H212" s="60"/>
      <c r="I212" s="60"/>
      <c r="J212" s="60"/>
      <c r="K212" s="60"/>
      <c r="L212" s="60"/>
      <c r="M212" s="60"/>
      <c r="N212" s="60"/>
      <c r="O212" s="60"/>
      <c r="P212" s="60"/>
      <c r="Q212" s="60"/>
      <c r="R212" s="61"/>
    </row>
    <row r="213" spans="1:18" ht="20.100000000000001" customHeight="1" x14ac:dyDescent="0.2">
      <c r="A213" s="60"/>
      <c r="B213" s="60"/>
      <c r="C213" s="60"/>
      <c r="D213" s="60"/>
      <c r="E213" s="60"/>
      <c r="F213" s="60"/>
      <c r="G213" s="60"/>
      <c r="H213" s="60"/>
      <c r="I213" s="60"/>
      <c r="J213" s="60"/>
      <c r="K213" s="60"/>
      <c r="L213" s="60"/>
      <c r="M213" s="60"/>
      <c r="N213" s="60"/>
      <c r="O213" s="60"/>
      <c r="P213" s="60"/>
      <c r="Q213" s="60"/>
      <c r="R213" s="61"/>
    </row>
    <row r="214" spans="1:18" ht="20.100000000000001" customHeight="1" x14ac:dyDescent="0.2">
      <c r="A214" s="60"/>
      <c r="B214" s="60"/>
      <c r="C214" s="60"/>
      <c r="D214" s="60"/>
      <c r="E214" s="60"/>
      <c r="F214" s="60"/>
      <c r="G214" s="60"/>
      <c r="H214" s="60"/>
      <c r="I214" s="60"/>
      <c r="J214" s="60"/>
      <c r="K214" s="60"/>
      <c r="L214" s="60"/>
      <c r="M214" s="60"/>
      <c r="N214" s="60"/>
      <c r="O214" s="60"/>
      <c r="P214" s="60"/>
      <c r="Q214" s="60"/>
      <c r="R214" s="61"/>
    </row>
    <row r="215" spans="1:18" ht="20.100000000000001" customHeight="1" x14ac:dyDescent="0.2">
      <c r="A215" s="60"/>
      <c r="B215" s="60"/>
      <c r="C215" s="60"/>
      <c r="D215" s="60"/>
      <c r="E215" s="60"/>
      <c r="F215" s="60"/>
      <c r="G215" s="60"/>
      <c r="H215" s="60"/>
      <c r="I215" s="60"/>
      <c r="J215" s="60"/>
      <c r="K215" s="60"/>
      <c r="L215" s="60"/>
      <c r="M215" s="60"/>
      <c r="N215" s="60"/>
      <c r="O215" s="60"/>
      <c r="P215" s="60"/>
      <c r="Q215" s="60"/>
      <c r="R215" s="61"/>
    </row>
    <row r="216" spans="1:18" ht="20.100000000000001" customHeight="1" x14ac:dyDescent="0.2">
      <c r="A216" s="60"/>
      <c r="B216" s="60"/>
      <c r="C216" s="60"/>
      <c r="D216" s="60"/>
      <c r="E216" s="60"/>
      <c r="F216" s="60"/>
      <c r="G216" s="60"/>
      <c r="H216" s="60"/>
      <c r="I216" s="60"/>
      <c r="J216" s="60"/>
      <c r="K216" s="60"/>
      <c r="L216" s="60"/>
      <c r="M216" s="60"/>
      <c r="N216" s="60"/>
      <c r="O216" s="60"/>
      <c r="P216" s="60"/>
      <c r="Q216" s="60"/>
      <c r="R216" s="61"/>
    </row>
    <row r="217" spans="1:18" ht="20.100000000000001" customHeight="1" x14ac:dyDescent="0.2">
      <c r="A217" s="60"/>
      <c r="B217" s="60"/>
      <c r="C217" s="60"/>
      <c r="D217" s="60"/>
      <c r="E217" s="60"/>
      <c r="F217" s="60"/>
      <c r="G217" s="60"/>
      <c r="H217" s="60"/>
      <c r="I217" s="60"/>
      <c r="J217" s="60"/>
      <c r="K217" s="60"/>
      <c r="L217" s="60"/>
      <c r="M217" s="60"/>
      <c r="N217" s="60"/>
      <c r="O217" s="60"/>
      <c r="P217" s="60"/>
      <c r="Q217" s="60"/>
      <c r="R217" s="61"/>
    </row>
    <row r="218" spans="1:18" ht="20.100000000000001" customHeight="1" x14ac:dyDescent="0.2">
      <c r="A218" s="60"/>
      <c r="B218" s="60"/>
      <c r="C218" s="60"/>
      <c r="D218" s="60"/>
      <c r="E218" s="60"/>
      <c r="F218" s="60"/>
      <c r="G218" s="60"/>
      <c r="H218" s="60"/>
      <c r="I218" s="60"/>
      <c r="J218" s="60"/>
      <c r="K218" s="60"/>
      <c r="L218" s="60"/>
      <c r="M218" s="60"/>
      <c r="N218" s="60"/>
      <c r="O218" s="60"/>
      <c r="P218" s="60"/>
      <c r="Q218" s="60"/>
      <c r="R218" s="61"/>
    </row>
    <row r="219" spans="1:18" ht="20.100000000000001" customHeight="1" x14ac:dyDescent="0.2">
      <c r="A219" s="60"/>
      <c r="B219" s="60"/>
      <c r="C219" s="60"/>
      <c r="D219" s="60"/>
      <c r="E219" s="60"/>
      <c r="F219" s="60"/>
      <c r="G219" s="60"/>
      <c r="H219" s="60"/>
      <c r="I219" s="60"/>
      <c r="J219" s="60"/>
      <c r="K219" s="60"/>
      <c r="L219" s="60"/>
      <c r="M219" s="60"/>
      <c r="N219" s="60"/>
      <c r="O219" s="60"/>
      <c r="P219" s="60"/>
      <c r="Q219" s="60"/>
      <c r="R219" s="61"/>
    </row>
    <row r="220" spans="1:18" ht="20.100000000000001" customHeight="1" x14ac:dyDescent="0.2">
      <c r="A220" s="60"/>
      <c r="B220" s="60"/>
      <c r="C220" s="60"/>
      <c r="D220" s="60"/>
      <c r="E220" s="60"/>
      <c r="F220" s="60"/>
      <c r="G220" s="60"/>
      <c r="H220" s="60"/>
      <c r="I220" s="60"/>
      <c r="J220" s="60"/>
      <c r="K220" s="60"/>
      <c r="L220" s="60"/>
      <c r="M220" s="60"/>
      <c r="N220" s="60"/>
      <c r="O220" s="60"/>
      <c r="P220" s="60"/>
      <c r="Q220" s="60"/>
      <c r="R220" s="61"/>
    </row>
    <row r="221" spans="1:18" ht="20.100000000000001" customHeight="1" x14ac:dyDescent="0.2">
      <c r="A221" s="60"/>
      <c r="B221" s="60"/>
      <c r="C221" s="60"/>
      <c r="D221" s="60"/>
      <c r="E221" s="60"/>
      <c r="F221" s="60"/>
      <c r="G221" s="60"/>
      <c r="H221" s="60"/>
      <c r="I221" s="60"/>
      <c r="J221" s="60"/>
      <c r="K221" s="60"/>
      <c r="L221" s="60"/>
      <c r="M221" s="60"/>
      <c r="N221" s="60"/>
      <c r="O221" s="60"/>
      <c r="P221" s="60"/>
      <c r="Q221" s="60"/>
      <c r="R221" s="61"/>
    </row>
    <row r="222" spans="1:18" ht="20.100000000000001" customHeight="1" x14ac:dyDescent="0.2">
      <c r="A222" s="60"/>
      <c r="B222" s="60"/>
      <c r="C222" s="60"/>
      <c r="D222" s="60"/>
      <c r="E222" s="60"/>
      <c r="F222" s="60"/>
      <c r="G222" s="60"/>
      <c r="H222" s="60"/>
      <c r="I222" s="60"/>
      <c r="J222" s="60"/>
      <c r="K222" s="60"/>
      <c r="L222" s="60"/>
      <c r="M222" s="60"/>
      <c r="N222" s="60"/>
      <c r="O222" s="60"/>
      <c r="P222" s="60"/>
      <c r="Q222" s="60"/>
      <c r="R222" s="61"/>
    </row>
    <row r="223" spans="1:18" ht="20.100000000000001" customHeight="1" x14ac:dyDescent="0.2">
      <c r="A223" s="60"/>
      <c r="B223" s="60"/>
      <c r="C223" s="60"/>
      <c r="D223" s="60"/>
      <c r="E223" s="60"/>
      <c r="F223" s="60"/>
      <c r="G223" s="60"/>
      <c r="H223" s="60"/>
      <c r="I223" s="60"/>
      <c r="J223" s="60"/>
      <c r="K223" s="60"/>
      <c r="L223" s="60"/>
      <c r="M223" s="60"/>
      <c r="N223" s="60"/>
      <c r="O223" s="60"/>
      <c r="P223" s="60"/>
      <c r="Q223" s="60"/>
      <c r="R223" s="61"/>
    </row>
    <row r="224" spans="1:18" ht="20.100000000000001" customHeight="1" x14ac:dyDescent="0.2">
      <c r="A224" s="60"/>
      <c r="B224" s="60"/>
      <c r="C224" s="60"/>
      <c r="D224" s="60"/>
      <c r="E224" s="60"/>
      <c r="F224" s="60"/>
      <c r="G224" s="60"/>
      <c r="H224" s="60"/>
      <c r="I224" s="60"/>
      <c r="J224" s="60"/>
      <c r="K224" s="60"/>
      <c r="L224" s="60"/>
      <c r="M224" s="60"/>
      <c r="N224" s="60"/>
      <c r="O224" s="60"/>
      <c r="P224" s="60"/>
      <c r="Q224" s="60"/>
      <c r="R224" s="61"/>
    </row>
    <row r="225" spans="1:18" ht="20.100000000000001" customHeight="1" x14ac:dyDescent="0.2">
      <c r="A225" s="60"/>
      <c r="B225" s="60"/>
      <c r="C225" s="60"/>
      <c r="D225" s="60"/>
      <c r="E225" s="60"/>
      <c r="F225" s="60"/>
      <c r="G225" s="60"/>
      <c r="H225" s="60"/>
      <c r="I225" s="60"/>
      <c r="J225" s="60"/>
      <c r="K225" s="60"/>
      <c r="L225" s="60"/>
      <c r="M225" s="60"/>
      <c r="N225" s="60"/>
      <c r="O225" s="60"/>
      <c r="P225" s="60"/>
      <c r="Q225" s="60"/>
      <c r="R225" s="61"/>
    </row>
    <row r="226" spans="1:18" ht="20.100000000000001" customHeight="1" x14ac:dyDescent="0.2">
      <c r="A226" s="60"/>
      <c r="B226" s="60"/>
      <c r="C226" s="60"/>
      <c r="D226" s="60"/>
      <c r="E226" s="60"/>
      <c r="F226" s="60"/>
      <c r="G226" s="60"/>
      <c r="H226" s="60"/>
      <c r="I226" s="60"/>
      <c r="J226" s="60"/>
      <c r="K226" s="60"/>
      <c r="L226" s="60"/>
      <c r="M226" s="60"/>
      <c r="N226" s="60"/>
      <c r="O226" s="60"/>
      <c r="P226" s="60"/>
      <c r="Q226" s="60"/>
      <c r="R226" s="61"/>
    </row>
    <row r="227" spans="1:18" ht="20.100000000000001" customHeight="1" x14ac:dyDescent="0.2">
      <c r="A227" s="60"/>
      <c r="B227" s="60"/>
      <c r="C227" s="60"/>
      <c r="D227" s="60"/>
      <c r="E227" s="60"/>
      <c r="F227" s="60"/>
      <c r="G227" s="60"/>
      <c r="H227" s="60"/>
      <c r="I227" s="60"/>
      <c r="J227" s="60"/>
      <c r="K227" s="60"/>
      <c r="L227" s="60"/>
      <c r="M227" s="60"/>
      <c r="N227" s="60"/>
      <c r="O227" s="60"/>
      <c r="P227" s="60"/>
      <c r="Q227" s="60"/>
      <c r="R227" s="61"/>
    </row>
    <row r="228" spans="1:18" ht="20.100000000000001" customHeight="1" x14ac:dyDescent="0.2">
      <c r="A228" s="60"/>
      <c r="B228" s="60"/>
      <c r="C228" s="60"/>
      <c r="D228" s="60"/>
      <c r="E228" s="60"/>
      <c r="F228" s="60"/>
      <c r="G228" s="60"/>
      <c r="H228" s="60"/>
      <c r="I228" s="60"/>
      <c r="J228" s="60"/>
      <c r="K228" s="60"/>
      <c r="L228" s="60"/>
      <c r="M228" s="60"/>
      <c r="N228" s="60"/>
      <c r="O228" s="60"/>
      <c r="P228" s="60"/>
      <c r="Q228" s="60"/>
      <c r="R228" s="61"/>
    </row>
    <row r="229" spans="1:18" ht="20.100000000000001" customHeight="1" x14ac:dyDescent="0.2">
      <c r="A229" s="60"/>
      <c r="B229" s="60"/>
      <c r="C229" s="60"/>
      <c r="D229" s="60"/>
      <c r="E229" s="60"/>
      <c r="F229" s="60"/>
      <c r="G229" s="60"/>
      <c r="H229" s="60"/>
      <c r="I229" s="60"/>
      <c r="J229" s="60"/>
      <c r="K229" s="60"/>
      <c r="L229" s="60"/>
      <c r="M229" s="60"/>
      <c r="N229" s="60"/>
      <c r="O229" s="60"/>
      <c r="P229" s="60"/>
      <c r="Q229" s="60"/>
      <c r="R229" s="61"/>
    </row>
    <row r="230" spans="1:18" ht="20.100000000000001" customHeight="1" x14ac:dyDescent="0.2">
      <c r="A230" s="60"/>
      <c r="B230" s="60"/>
      <c r="C230" s="60"/>
      <c r="D230" s="60"/>
      <c r="E230" s="60"/>
      <c r="F230" s="60"/>
      <c r="G230" s="60"/>
      <c r="H230" s="60"/>
      <c r="I230" s="60"/>
      <c r="J230" s="60"/>
      <c r="K230" s="60"/>
      <c r="L230" s="60"/>
      <c r="M230" s="60"/>
      <c r="N230" s="60"/>
      <c r="O230" s="60"/>
      <c r="P230" s="60"/>
      <c r="Q230" s="60"/>
      <c r="R230" s="61"/>
    </row>
    <row r="231" spans="1:18" ht="20.100000000000001" customHeight="1" x14ac:dyDescent="0.2">
      <c r="A231" s="60"/>
      <c r="B231" s="60"/>
      <c r="C231" s="60"/>
      <c r="D231" s="60"/>
      <c r="E231" s="60"/>
      <c r="F231" s="60"/>
      <c r="G231" s="60"/>
      <c r="H231" s="60"/>
      <c r="I231" s="60"/>
      <c r="J231" s="60"/>
      <c r="K231" s="60"/>
      <c r="L231" s="60"/>
      <c r="M231" s="60"/>
      <c r="N231" s="60"/>
      <c r="O231" s="60"/>
      <c r="P231" s="60"/>
      <c r="Q231" s="60"/>
      <c r="R231" s="61"/>
    </row>
    <row r="232" spans="1:18" ht="20.100000000000001" customHeight="1" x14ac:dyDescent="0.2">
      <c r="A232" s="60"/>
      <c r="B232" s="60"/>
      <c r="C232" s="60"/>
      <c r="D232" s="60"/>
      <c r="E232" s="60"/>
      <c r="F232" s="60"/>
      <c r="G232" s="60"/>
      <c r="H232" s="60"/>
      <c r="I232" s="60"/>
      <c r="J232" s="60"/>
      <c r="K232" s="60"/>
      <c r="L232" s="60"/>
      <c r="M232" s="60"/>
      <c r="N232" s="60"/>
      <c r="O232" s="60"/>
      <c r="P232" s="60"/>
      <c r="Q232" s="60"/>
      <c r="R232" s="61"/>
    </row>
    <row r="233" spans="1:18" ht="20.100000000000001" customHeight="1" x14ac:dyDescent="0.2">
      <c r="A233" s="60"/>
      <c r="B233" s="60"/>
      <c r="C233" s="60"/>
      <c r="D233" s="60"/>
      <c r="E233" s="60"/>
      <c r="F233" s="60"/>
      <c r="G233" s="60"/>
      <c r="H233" s="60"/>
      <c r="I233" s="60"/>
      <c r="J233" s="60"/>
      <c r="K233" s="60"/>
      <c r="L233" s="60"/>
      <c r="M233" s="60"/>
      <c r="N233" s="60"/>
      <c r="O233" s="60"/>
      <c r="P233" s="60"/>
      <c r="Q233" s="60"/>
      <c r="R233" s="61"/>
    </row>
    <row r="234" spans="1:18" ht="20.100000000000001" customHeight="1" x14ac:dyDescent="0.2">
      <c r="A234" s="60"/>
      <c r="B234" s="60"/>
      <c r="C234" s="60"/>
      <c r="D234" s="60"/>
      <c r="E234" s="60"/>
      <c r="F234" s="60"/>
      <c r="G234" s="60"/>
      <c r="H234" s="60"/>
      <c r="I234" s="60"/>
      <c r="J234" s="60"/>
      <c r="K234" s="60"/>
      <c r="L234" s="60"/>
      <c r="M234" s="60"/>
      <c r="N234" s="60"/>
      <c r="O234" s="60"/>
      <c r="P234" s="60"/>
      <c r="Q234" s="60"/>
      <c r="R234" s="61"/>
    </row>
    <row r="235" spans="1:18" ht="20.100000000000001" customHeight="1" x14ac:dyDescent="0.2">
      <c r="A235" s="60"/>
      <c r="B235" s="60"/>
      <c r="C235" s="60"/>
      <c r="D235" s="60"/>
      <c r="E235" s="60"/>
      <c r="F235" s="60"/>
      <c r="G235" s="60"/>
      <c r="H235" s="60"/>
      <c r="I235" s="60"/>
      <c r="J235" s="60"/>
      <c r="K235" s="60"/>
      <c r="L235" s="60"/>
      <c r="M235" s="60"/>
      <c r="N235" s="60"/>
      <c r="O235" s="60"/>
      <c r="P235" s="60"/>
      <c r="Q235" s="60"/>
      <c r="R235" s="61"/>
    </row>
    <row r="236" spans="1:18" ht="20.100000000000001" customHeight="1" x14ac:dyDescent="0.2">
      <c r="A236" s="60"/>
      <c r="B236" s="60"/>
      <c r="C236" s="60"/>
      <c r="D236" s="60"/>
      <c r="E236" s="60"/>
      <c r="F236" s="60"/>
      <c r="G236" s="60"/>
      <c r="H236" s="60"/>
      <c r="I236" s="60"/>
      <c r="J236" s="60"/>
      <c r="K236" s="60"/>
      <c r="L236" s="60"/>
      <c r="M236" s="60"/>
      <c r="N236" s="60"/>
      <c r="O236" s="60"/>
      <c r="P236" s="60"/>
      <c r="Q236" s="60"/>
      <c r="R236" s="61"/>
    </row>
    <row r="237" spans="1:18" ht="20.100000000000001" customHeight="1" x14ac:dyDescent="0.2">
      <c r="A237" s="60"/>
      <c r="B237" s="60"/>
      <c r="C237" s="60"/>
      <c r="D237" s="60"/>
      <c r="E237" s="60"/>
      <c r="F237" s="60"/>
      <c r="G237" s="60"/>
      <c r="H237" s="60"/>
      <c r="I237" s="60"/>
      <c r="J237" s="60"/>
      <c r="K237" s="60"/>
      <c r="L237" s="60"/>
      <c r="M237" s="60"/>
      <c r="N237" s="60"/>
      <c r="O237" s="60"/>
      <c r="P237" s="60"/>
      <c r="Q237" s="60"/>
      <c r="R237" s="61"/>
    </row>
    <row r="238" spans="1:18" ht="20.100000000000001" customHeight="1" x14ac:dyDescent="0.2">
      <c r="A238" s="60"/>
      <c r="B238" s="60"/>
      <c r="C238" s="60"/>
      <c r="D238" s="60"/>
      <c r="E238" s="60"/>
      <c r="F238" s="60"/>
      <c r="G238" s="60"/>
      <c r="H238" s="60"/>
      <c r="I238" s="60"/>
      <c r="J238" s="60"/>
      <c r="K238" s="60"/>
      <c r="L238" s="60"/>
      <c r="M238" s="60"/>
      <c r="N238" s="60"/>
      <c r="O238" s="60"/>
      <c r="P238" s="60"/>
      <c r="Q238" s="60"/>
      <c r="R238" s="61"/>
    </row>
    <row r="239" spans="1:18" ht="20.100000000000001" customHeight="1" x14ac:dyDescent="0.2">
      <c r="A239" s="60"/>
      <c r="B239" s="60"/>
      <c r="C239" s="60"/>
      <c r="D239" s="60"/>
      <c r="E239" s="60"/>
      <c r="F239" s="60"/>
      <c r="G239" s="60"/>
      <c r="H239" s="60"/>
      <c r="I239" s="60"/>
      <c r="J239" s="60"/>
      <c r="K239" s="60"/>
      <c r="L239" s="60"/>
      <c r="M239" s="60"/>
      <c r="N239" s="60"/>
      <c r="O239" s="60"/>
      <c r="P239" s="60"/>
      <c r="Q239" s="60"/>
      <c r="R239" s="61"/>
    </row>
    <row r="240" spans="1:18" ht="20.100000000000001" customHeight="1" x14ac:dyDescent="0.2">
      <c r="A240" s="60"/>
      <c r="B240" s="60"/>
      <c r="C240" s="60"/>
      <c r="D240" s="60"/>
      <c r="E240" s="60"/>
      <c r="F240" s="60"/>
      <c r="G240" s="60"/>
      <c r="H240" s="60"/>
      <c r="I240" s="60"/>
      <c r="J240" s="60"/>
      <c r="K240" s="60"/>
      <c r="L240" s="60"/>
      <c r="M240" s="60"/>
      <c r="N240" s="60"/>
      <c r="O240" s="60"/>
      <c r="P240" s="60"/>
      <c r="Q240" s="60"/>
      <c r="R240" s="61"/>
    </row>
    <row r="241" spans="1:18" ht="20.100000000000001" customHeight="1" x14ac:dyDescent="0.2">
      <c r="A241" s="60"/>
      <c r="B241" s="60"/>
      <c r="C241" s="60"/>
      <c r="D241" s="60"/>
      <c r="E241" s="60"/>
      <c r="F241" s="60"/>
      <c r="G241" s="60"/>
      <c r="H241" s="60"/>
      <c r="I241" s="60"/>
      <c r="J241" s="60"/>
      <c r="K241" s="60"/>
      <c r="L241" s="60"/>
      <c r="M241" s="60"/>
      <c r="N241" s="60"/>
      <c r="O241" s="60"/>
      <c r="P241" s="60"/>
      <c r="Q241" s="60"/>
      <c r="R241" s="61"/>
    </row>
    <row r="242" spans="1:18" ht="20.100000000000001" customHeight="1" x14ac:dyDescent="0.2">
      <c r="A242" s="60"/>
      <c r="B242" s="60"/>
      <c r="C242" s="60"/>
      <c r="D242" s="60"/>
      <c r="E242" s="60"/>
      <c r="F242" s="60"/>
      <c r="G242" s="60"/>
      <c r="H242" s="60"/>
      <c r="I242" s="60"/>
      <c r="J242" s="60"/>
      <c r="K242" s="60"/>
      <c r="L242" s="60"/>
      <c r="M242" s="60"/>
      <c r="N242" s="60"/>
      <c r="O242" s="60"/>
      <c r="P242" s="60"/>
      <c r="Q242" s="60"/>
      <c r="R242" s="61"/>
    </row>
    <row r="243" spans="1:18" ht="20.100000000000001" customHeight="1" x14ac:dyDescent="0.2">
      <c r="A243" s="60"/>
      <c r="B243" s="60"/>
      <c r="C243" s="60"/>
      <c r="D243" s="60"/>
      <c r="E243" s="60"/>
      <c r="F243" s="60"/>
      <c r="G243" s="60"/>
      <c r="H243" s="60"/>
      <c r="I243" s="60"/>
      <c r="J243" s="60"/>
      <c r="K243" s="60"/>
      <c r="L243" s="60"/>
      <c r="M243" s="60"/>
      <c r="N243" s="60"/>
      <c r="O243" s="60"/>
      <c r="P243" s="60"/>
      <c r="Q243" s="60"/>
      <c r="R243" s="61"/>
    </row>
    <row r="244" spans="1:18" ht="20.100000000000001" customHeight="1" x14ac:dyDescent="0.2">
      <c r="A244" s="60"/>
      <c r="B244" s="60"/>
      <c r="C244" s="60"/>
      <c r="D244" s="60"/>
      <c r="E244" s="60"/>
      <c r="F244" s="60"/>
      <c r="G244" s="60"/>
      <c r="H244" s="60"/>
      <c r="I244" s="60"/>
      <c r="J244" s="60"/>
      <c r="K244" s="60"/>
      <c r="L244" s="60"/>
      <c r="M244" s="60"/>
      <c r="N244" s="60"/>
      <c r="O244" s="60"/>
      <c r="P244" s="60"/>
      <c r="Q244" s="60"/>
      <c r="R244" s="61"/>
    </row>
    <row r="245" spans="1:18" ht="20.100000000000001" customHeight="1" x14ac:dyDescent="0.2">
      <c r="A245" s="60"/>
      <c r="B245" s="60"/>
      <c r="C245" s="60"/>
      <c r="D245" s="60"/>
      <c r="E245" s="60"/>
      <c r="F245" s="60"/>
      <c r="G245" s="60"/>
      <c r="H245" s="60"/>
      <c r="I245" s="60"/>
      <c r="J245" s="60"/>
      <c r="K245" s="60"/>
      <c r="L245" s="60"/>
      <c r="M245" s="60"/>
      <c r="N245" s="60"/>
      <c r="O245" s="60"/>
      <c r="P245" s="60"/>
      <c r="Q245" s="60"/>
      <c r="R245" s="61"/>
    </row>
    <row r="246" spans="1:18" ht="20.100000000000001" customHeight="1" x14ac:dyDescent="0.2">
      <c r="A246" s="60"/>
      <c r="B246" s="60"/>
      <c r="C246" s="60"/>
      <c r="D246" s="60"/>
      <c r="E246" s="60"/>
      <c r="F246" s="60"/>
      <c r="G246" s="60"/>
      <c r="H246" s="60"/>
      <c r="I246" s="60"/>
      <c r="J246" s="60"/>
      <c r="K246" s="60"/>
      <c r="L246" s="60"/>
      <c r="M246" s="60"/>
      <c r="N246" s="60"/>
      <c r="O246" s="60"/>
      <c r="P246" s="60"/>
      <c r="Q246" s="60"/>
      <c r="R246" s="61"/>
    </row>
    <row r="247" spans="1:18" ht="20.100000000000001" customHeight="1" x14ac:dyDescent="0.2">
      <c r="A247" s="60"/>
      <c r="B247" s="60"/>
      <c r="C247" s="60"/>
      <c r="D247" s="60"/>
      <c r="E247" s="60"/>
      <c r="F247" s="60"/>
      <c r="G247" s="60"/>
      <c r="H247" s="60"/>
      <c r="I247" s="60"/>
      <c r="J247" s="60"/>
      <c r="K247" s="60"/>
      <c r="L247" s="60"/>
      <c r="M247" s="60"/>
      <c r="N247" s="60"/>
      <c r="O247" s="60"/>
      <c r="P247" s="60"/>
      <c r="Q247" s="60"/>
      <c r="R247" s="61"/>
    </row>
    <row r="248" spans="1:18" ht="20.100000000000001" customHeight="1" x14ac:dyDescent="0.2">
      <c r="A248" s="60"/>
      <c r="B248" s="60"/>
      <c r="C248" s="60"/>
      <c r="D248" s="60"/>
      <c r="E248" s="60"/>
      <c r="F248" s="60"/>
      <c r="G248" s="60"/>
      <c r="H248" s="60"/>
      <c r="I248" s="60"/>
      <c r="J248" s="60"/>
      <c r="K248" s="60"/>
      <c r="L248" s="60"/>
      <c r="M248" s="60"/>
      <c r="N248" s="60"/>
      <c r="O248" s="60"/>
      <c r="P248" s="60"/>
      <c r="Q248" s="60"/>
      <c r="R248" s="61"/>
    </row>
    <row r="249" spans="1:18" ht="20.100000000000001" customHeight="1" x14ac:dyDescent="0.2">
      <c r="A249" s="60"/>
      <c r="B249" s="60"/>
      <c r="C249" s="60"/>
      <c r="D249" s="60"/>
      <c r="E249" s="60"/>
      <c r="F249" s="60"/>
      <c r="G249" s="60"/>
      <c r="H249" s="60"/>
      <c r="I249" s="60"/>
      <c r="J249" s="60"/>
      <c r="K249" s="60"/>
      <c r="L249" s="60"/>
      <c r="M249" s="60"/>
      <c r="N249" s="60"/>
      <c r="O249" s="60"/>
      <c r="P249" s="60"/>
      <c r="Q249" s="60"/>
      <c r="R249" s="61"/>
    </row>
    <row r="250" spans="1:18" ht="20.100000000000001" customHeight="1" x14ac:dyDescent="0.2">
      <c r="A250" s="60"/>
      <c r="B250" s="60"/>
      <c r="C250" s="60"/>
      <c r="D250" s="60"/>
      <c r="E250" s="60"/>
      <c r="F250" s="60"/>
      <c r="G250" s="60"/>
      <c r="H250" s="60"/>
      <c r="I250" s="60"/>
      <c r="J250" s="60"/>
      <c r="K250" s="60"/>
      <c r="L250" s="60"/>
      <c r="M250" s="60"/>
      <c r="N250" s="60"/>
      <c r="O250" s="60"/>
      <c r="P250" s="60"/>
      <c r="Q250" s="60"/>
      <c r="R250" s="61"/>
    </row>
    <row r="251" spans="1:18" ht="20.100000000000001" customHeight="1" x14ac:dyDescent="0.2">
      <c r="A251" s="60"/>
      <c r="B251" s="60"/>
      <c r="C251" s="60"/>
      <c r="D251" s="60"/>
      <c r="E251" s="60"/>
      <c r="F251" s="60"/>
      <c r="G251" s="60"/>
      <c r="H251" s="60"/>
      <c r="I251" s="60"/>
      <c r="J251" s="60"/>
      <c r="K251" s="60"/>
      <c r="L251" s="60"/>
      <c r="M251" s="60"/>
      <c r="N251" s="60"/>
      <c r="O251" s="60"/>
      <c r="P251" s="60"/>
      <c r="Q251" s="60"/>
      <c r="R251" s="61"/>
    </row>
    <row r="252" spans="1:18" ht="20.100000000000001" customHeight="1" x14ac:dyDescent="0.2">
      <c r="A252" s="60"/>
      <c r="B252" s="60"/>
      <c r="C252" s="60"/>
      <c r="D252" s="60"/>
      <c r="E252" s="60"/>
      <c r="F252" s="60"/>
      <c r="G252" s="60"/>
      <c r="H252" s="60"/>
      <c r="I252" s="60"/>
      <c r="J252" s="60"/>
      <c r="K252" s="60"/>
      <c r="L252" s="60"/>
      <c r="M252" s="60"/>
      <c r="N252" s="60"/>
      <c r="O252" s="60"/>
      <c r="P252" s="60"/>
      <c r="Q252" s="60"/>
      <c r="R252" s="61"/>
    </row>
    <row r="253" spans="1:18" ht="20.100000000000001" customHeight="1" x14ac:dyDescent="0.2">
      <c r="A253" s="60"/>
      <c r="B253" s="60"/>
      <c r="C253" s="60"/>
      <c r="D253" s="60"/>
      <c r="E253" s="60"/>
      <c r="F253" s="60"/>
      <c r="G253" s="60"/>
      <c r="H253" s="60"/>
      <c r="I253" s="60"/>
      <c r="J253" s="60"/>
      <c r="K253" s="60"/>
      <c r="L253" s="60"/>
      <c r="M253" s="60"/>
      <c r="N253" s="60"/>
      <c r="O253" s="60"/>
      <c r="P253" s="60"/>
      <c r="Q253" s="60"/>
      <c r="R253" s="61"/>
    </row>
    <row r="254" spans="1:18" ht="20.100000000000001" customHeight="1" x14ac:dyDescent="0.2">
      <c r="A254" s="60"/>
      <c r="B254" s="60"/>
      <c r="C254" s="60"/>
      <c r="D254" s="60"/>
      <c r="E254" s="60"/>
      <c r="F254" s="60"/>
      <c r="G254" s="60"/>
      <c r="H254" s="60"/>
      <c r="I254" s="60"/>
      <c r="J254" s="60"/>
      <c r="K254" s="60"/>
      <c r="L254" s="60"/>
      <c r="M254" s="60"/>
      <c r="N254" s="60"/>
      <c r="O254" s="60"/>
      <c r="P254" s="60"/>
      <c r="Q254" s="60"/>
      <c r="R254" s="61"/>
    </row>
    <row r="255" spans="1:18" ht="20.100000000000001" customHeight="1" x14ac:dyDescent="0.2">
      <c r="A255" s="60"/>
      <c r="B255" s="60"/>
      <c r="C255" s="60"/>
      <c r="D255" s="60"/>
      <c r="E255" s="60"/>
      <c r="F255" s="60"/>
      <c r="G255" s="60"/>
      <c r="H255" s="60"/>
      <c r="I255" s="60"/>
      <c r="J255" s="60"/>
      <c r="K255" s="60"/>
      <c r="L255" s="60"/>
      <c r="M255" s="60"/>
      <c r="N255" s="60"/>
      <c r="O255" s="60"/>
      <c r="P255" s="60"/>
      <c r="Q255" s="60"/>
      <c r="R255" s="61"/>
    </row>
    <row r="256" spans="1:18" ht="20.100000000000001" customHeight="1" x14ac:dyDescent="0.2">
      <c r="A256" s="60"/>
      <c r="B256" s="60"/>
      <c r="C256" s="60"/>
      <c r="D256" s="60"/>
      <c r="E256" s="60"/>
      <c r="F256" s="60"/>
      <c r="G256" s="60"/>
      <c r="H256" s="60"/>
      <c r="I256" s="60"/>
      <c r="J256" s="60"/>
      <c r="K256" s="60"/>
      <c r="L256" s="60"/>
      <c r="M256" s="60"/>
      <c r="N256" s="60"/>
      <c r="O256" s="60"/>
      <c r="P256" s="60"/>
      <c r="Q256" s="60"/>
      <c r="R256" s="61"/>
    </row>
    <row r="257" spans="1:18" ht="20.100000000000001" customHeight="1" x14ac:dyDescent="0.2">
      <c r="A257" s="60"/>
      <c r="B257" s="60"/>
      <c r="C257" s="60"/>
      <c r="D257" s="60"/>
      <c r="E257" s="60"/>
      <c r="F257" s="60"/>
      <c r="G257" s="60"/>
      <c r="H257" s="60"/>
      <c r="I257" s="60"/>
      <c r="J257" s="60"/>
      <c r="K257" s="60"/>
      <c r="L257" s="60"/>
      <c r="M257" s="60"/>
      <c r="N257" s="60"/>
      <c r="O257" s="60"/>
      <c r="P257" s="60"/>
      <c r="Q257" s="60"/>
      <c r="R257" s="61"/>
    </row>
    <row r="258" spans="1:18" ht="20.100000000000001" customHeight="1" x14ac:dyDescent="0.2">
      <c r="A258" s="60"/>
      <c r="B258" s="60"/>
      <c r="C258" s="60"/>
      <c r="D258" s="60"/>
      <c r="E258" s="60"/>
      <c r="F258" s="60"/>
      <c r="G258" s="60"/>
      <c r="H258" s="60"/>
      <c r="I258" s="60"/>
      <c r="J258" s="60"/>
      <c r="K258" s="60"/>
      <c r="L258" s="60"/>
      <c r="M258" s="60"/>
      <c r="N258" s="60"/>
      <c r="O258" s="60"/>
      <c r="P258" s="60"/>
      <c r="Q258" s="60"/>
      <c r="R258" s="61"/>
    </row>
    <row r="259" spans="1:18" ht="20.100000000000001" customHeight="1" x14ac:dyDescent="0.2">
      <c r="A259" s="60"/>
      <c r="B259" s="60"/>
      <c r="C259" s="60"/>
      <c r="D259" s="60"/>
      <c r="E259" s="60"/>
      <c r="F259" s="60"/>
      <c r="G259" s="60"/>
      <c r="H259" s="60"/>
      <c r="I259" s="60"/>
      <c r="J259" s="60"/>
      <c r="K259" s="60"/>
      <c r="L259" s="60"/>
      <c r="M259" s="60"/>
      <c r="N259" s="60"/>
      <c r="O259" s="60"/>
      <c r="P259" s="60"/>
      <c r="Q259" s="60"/>
      <c r="R259" s="61"/>
    </row>
    <row r="260" spans="1:18" ht="20.100000000000001" customHeight="1" x14ac:dyDescent="0.2">
      <c r="A260" s="60"/>
      <c r="B260" s="60"/>
      <c r="C260" s="60"/>
      <c r="D260" s="60"/>
      <c r="E260" s="60"/>
      <c r="F260" s="60"/>
      <c r="G260" s="60"/>
      <c r="H260" s="60"/>
      <c r="I260" s="60"/>
      <c r="J260" s="60"/>
      <c r="K260" s="60"/>
      <c r="L260" s="60"/>
      <c r="M260" s="60"/>
      <c r="N260" s="60"/>
      <c r="O260" s="60"/>
      <c r="P260" s="60"/>
      <c r="Q260" s="60"/>
      <c r="R260" s="61"/>
    </row>
    <row r="261" spans="1:18" ht="20.100000000000001" customHeight="1" x14ac:dyDescent="0.2">
      <c r="A261" s="60"/>
      <c r="B261" s="60"/>
      <c r="C261" s="60"/>
      <c r="D261" s="60"/>
      <c r="E261" s="60"/>
      <c r="F261" s="60"/>
      <c r="G261" s="60"/>
      <c r="H261" s="60"/>
      <c r="I261" s="60"/>
      <c r="J261" s="60"/>
      <c r="K261" s="60"/>
      <c r="L261" s="60"/>
      <c r="M261" s="60"/>
      <c r="N261" s="60"/>
      <c r="O261" s="60"/>
      <c r="P261" s="60"/>
      <c r="Q261" s="60"/>
      <c r="R261" s="61"/>
    </row>
    <row r="262" spans="1:18" ht="20.100000000000001" customHeight="1" x14ac:dyDescent="0.2">
      <c r="A262" s="60"/>
      <c r="B262" s="60"/>
      <c r="C262" s="60"/>
      <c r="D262" s="60"/>
      <c r="E262" s="60"/>
      <c r="F262" s="60"/>
      <c r="G262" s="60"/>
      <c r="H262" s="60"/>
      <c r="I262" s="60"/>
      <c r="J262" s="60"/>
      <c r="K262" s="60"/>
      <c r="L262" s="60"/>
      <c r="M262" s="60"/>
      <c r="N262" s="60"/>
      <c r="O262" s="60"/>
      <c r="P262" s="60"/>
      <c r="Q262" s="60"/>
      <c r="R262" s="61"/>
    </row>
    <row r="263" spans="1:18" ht="20.100000000000001" customHeight="1" x14ac:dyDescent="0.2">
      <c r="A263" s="60"/>
      <c r="B263" s="60"/>
      <c r="C263" s="60"/>
      <c r="D263" s="60"/>
      <c r="E263" s="60"/>
      <c r="F263" s="60"/>
      <c r="G263" s="60"/>
      <c r="H263" s="60"/>
      <c r="I263" s="60"/>
      <c r="J263" s="60"/>
      <c r="K263" s="60"/>
      <c r="L263" s="60"/>
      <c r="M263" s="60"/>
      <c r="N263" s="60"/>
      <c r="O263" s="60"/>
      <c r="P263" s="60"/>
      <c r="Q263" s="60"/>
      <c r="R263" s="61"/>
    </row>
    <row r="264" spans="1:18" ht="20.100000000000001" customHeight="1" x14ac:dyDescent="0.2">
      <c r="A264" s="60"/>
      <c r="B264" s="60"/>
      <c r="C264" s="60"/>
      <c r="D264" s="60"/>
      <c r="E264" s="60"/>
      <c r="F264" s="60"/>
      <c r="G264" s="60"/>
      <c r="H264" s="60"/>
      <c r="I264" s="60"/>
      <c r="J264" s="60"/>
      <c r="K264" s="60"/>
      <c r="L264" s="60"/>
      <c r="M264" s="60"/>
      <c r="N264" s="60"/>
      <c r="O264" s="60"/>
      <c r="P264" s="60"/>
      <c r="Q264" s="60"/>
      <c r="R264" s="61"/>
    </row>
    <row r="265" spans="1:18" ht="20.100000000000001" customHeight="1" x14ac:dyDescent="0.2">
      <c r="A265" s="60"/>
      <c r="B265" s="60"/>
      <c r="C265" s="60"/>
      <c r="D265" s="60"/>
      <c r="E265" s="60"/>
      <c r="F265" s="60"/>
      <c r="G265" s="60"/>
      <c r="H265" s="60"/>
      <c r="I265" s="60"/>
      <c r="J265" s="60"/>
      <c r="K265" s="60"/>
      <c r="L265" s="60"/>
      <c r="M265" s="60"/>
      <c r="N265" s="60"/>
      <c r="O265" s="60"/>
      <c r="P265" s="60"/>
      <c r="Q265" s="60"/>
      <c r="R265" s="61"/>
    </row>
    <row r="266" spans="1:18" ht="20.100000000000001" customHeight="1" x14ac:dyDescent="0.2">
      <c r="A266" s="60"/>
      <c r="B266" s="60"/>
      <c r="C266" s="60"/>
      <c r="D266" s="60"/>
      <c r="E266" s="60"/>
      <c r="F266" s="60"/>
      <c r="G266" s="60"/>
      <c r="H266" s="60"/>
      <c r="I266" s="60"/>
      <c r="J266" s="60"/>
      <c r="K266" s="60"/>
      <c r="L266" s="60"/>
      <c r="M266" s="60"/>
      <c r="N266" s="60"/>
      <c r="O266" s="60"/>
      <c r="P266" s="60"/>
      <c r="Q266" s="60"/>
      <c r="R266" s="61"/>
    </row>
    <row r="267" spans="1:18" ht="20.100000000000001" customHeight="1" x14ac:dyDescent="0.2">
      <c r="A267" s="60"/>
      <c r="B267" s="60"/>
      <c r="C267" s="60"/>
      <c r="D267" s="60"/>
      <c r="E267" s="60"/>
      <c r="F267" s="60"/>
      <c r="G267" s="60"/>
      <c r="H267" s="60"/>
      <c r="I267" s="60"/>
      <c r="J267" s="60"/>
      <c r="K267" s="60"/>
      <c r="L267" s="60"/>
      <c r="M267" s="60"/>
      <c r="N267" s="60"/>
      <c r="O267" s="60"/>
      <c r="P267" s="60"/>
      <c r="Q267" s="60"/>
      <c r="R267" s="61"/>
    </row>
    <row r="268" spans="1:18" ht="20.100000000000001" customHeight="1" x14ac:dyDescent="0.2">
      <c r="A268" s="60"/>
      <c r="B268" s="60"/>
      <c r="C268" s="60"/>
      <c r="D268" s="60"/>
      <c r="E268" s="60"/>
      <c r="F268" s="60"/>
      <c r="G268" s="60"/>
      <c r="H268" s="60"/>
      <c r="I268" s="60"/>
      <c r="J268" s="60"/>
      <c r="K268" s="60"/>
      <c r="L268" s="60"/>
      <c r="M268" s="60"/>
      <c r="N268" s="60"/>
      <c r="O268" s="60"/>
      <c r="P268" s="60"/>
      <c r="Q268" s="60"/>
      <c r="R268" s="61"/>
    </row>
    <row r="269" spans="1:18" ht="20.100000000000001" customHeight="1" x14ac:dyDescent="0.2">
      <c r="A269" s="60"/>
      <c r="B269" s="60"/>
      <c r="C269" s="60"/>
      <c r="D269" s="60"/>
      <c r="E269" s="60"/>
      <c r="F269" s="60"/>
      <c r="G269" s="60"/>
      <c r="H269" s="60"/>
      <c r="I269" s="60"/>
      <c r="J269" s="60"/>
      <c r="K269" s="60"/>
      <c r="L269" s="60"/>
      <c r="M269" s="60"/>
      <c r="N269" s="60"/>
      <c r="O269" s="60"/>
      <c r="P269" s="60"/>
      <c r="Q269" s="60"/>
      <c r="R269" s="61"/>
    </row>
    <row r="270" spans="1:18" ht="20.100000000000001" customHeight="1" x14ac:dyDescent="0.2">
      <c r="A270" s="60"/>
      <c r="B270" s="60"/>
      <c r="C270" s="60"/>
      <c r="D270" s="60"/>
      <c r="E270" s="60"/>
      <c r="F270" s="60"/>
      <c r="G270" s="60"/>
      <c r="H270" s="60"/>
      <c r="I270" s="60"/>
      <c r="J270" s="60"/>
      <c r="K270" s="60"/>
      <c r="L270" s="60"/>
      <c r="M270" s="60"/>
      <c r="N270" s="60"/>
      <c r="O270" s="60"/>
      <c r="P270" s="60"/>
      <c r="Q270" s="60"/>
      <c r="R270" s="61"/>
    </row>
    <row r="271" spans="1:18" ht="20.100000000000001" customHeight="1" x14ac:dyDescent="0.2">
      <c r="A271" s="60"/>
      <c r="B271" s="60"/>
      <c r="C271" s="60"/>
      <c r="D271" s="60"/>
      <c r="E271" s="60"/>
      <c r="F271" s="60"/>
      <c r="G271" s="60"/>
      <c r="H271" s="60"/>
      <c r="I271" s="60"/>
      <c r="J271" s="60"/>
      <c r="K271" s="60"/>
      <c r="L271" s="60"/>
      <c r="M271" s="60"/>
      <c r="N271" s="60"/>
      <c r="O271" s="60"/>
      <c r="P271" s="60"/>
      <c r="Q271" s="60"/>
      <c r="R271" s="61"/>
    </row>
    <row r="272" spans="1:18" ht="20.100000000000001" customHeight="1" x14ac:dyDescent="0.2">
      <c r="A272" s="60"/>
      <c r="B272" s="60"/>
      <c r="C272" s="60"/>
      <c r="D272" s="60"/>
      <c r="E272" s="60"/>
      <c r="F272" s="60"/>
      <c r="G272" s="60"/>
      <c r="H272" s="60"/>
      <c r="I272" s="60"/>
      <c r="J272" s="60"/>
      <c r="K272" s="60"/>
      <c r="L272" s="60"/>
      <c r="M272" s="60"/>
      <c r="N272" s="60"/>
      <c r="O272" s="60"/>
      <c r="P272" s="60"/>
      <c r="Q272" s="60"/>
      <c r="R272" s="61"/>
    </row>
    <row r="273" spans="1:18" ht="20.100000000000001" customHeight="1" x14ac:dyDescent="0.2">
      <c r="A273" s="60"/>
      <c r="B273" s="60"/>
      <c r="C273" s="60"/>
      <c r="D273" s="60"/>
      <c r="E273" s="60"/>
      <c r="F273" s="60"/>
      <c r="G273" s="60"/>
      <c r="H273" s="60"/>
      <c r="I273" s="60"/>
      <c r="J273" s="60"/>
      <c r="K273" s="60"/>
      <c r="L273" s="60"/>
      <c r="M273" s="60"/>
      <c r="N273" s="60"/>
      <c r="O273" s="60"/>
      <c r="P273" s="60"/>
      <c r="Q273" s="60"/>
      <c r="R273" s="61"/>
    </row>
    <row r="274" spans="1:18" ht="20.100000000000001" customHeight="1" x14ac:dyDescent="0.2">
      <c r="A274" s="60"/>
      <c r="B274" s="60"/>
      <c r="C274" s="60"/>
      <c r="D274" s="60"/>
      <c r="E274" s="60"/>
      <c r="F274" s="60"/>
      <c r="G274" s="60"/>
      <c r="H274" s="60"/>
      <c r="I274" s="60"/>
      <c r="J274" s="60"/>
      <c r="K274" s="60"/>
      <c r="L274" s="60"/>
      <c r="M274" s="60"/>
      <c r="N274" s="60"/>
      <c r="O274" s="60"/>
      <c r="P274" s="60"/>
      <c r="Q274" s="60"/>
      <c r="R274" s="61"/>
    </row>
    <row r="275" spans="1:18" ht="20.100000000000001" customHeight="1" x14ac:dyDescent="0.2">
      <c r="A275" s="60"/>
      <c r="B275" s="60"/>
      <c r="C275" s="60"/>
      <c r="D275" s="60"/>
      <c r="E275" s="60"/>
      <c r="F275" s="60"/>
      <c r="G275" s="60"/>
      <c r="H275" s="60"/>
      <c r="I275" s="60"/>
      <c r="J275" s="60"/>
      <c r="K275" s="60"/>
      <c r="L275" s="60"/>
      <c r="M275" s="60"/>
      <c r="N275" s="60"/>
      <c r="O275" s="60"/>
      <c r="P275" s="60"/>
      <c r="Q275" s="60"/>
      <c r="R275" s="61"/>
    </row>
    <row r="276" spans="1:18" ht="20.100000000000001" customHeight="1" x14ac:dyDescent="0.2">
      <c r="A276" s="60"/>
      <c r="B276" s="60"/>
      <c r="C276" s="60"/>
      <c r="D276" s="60"/>
      <c r="E276" s="60"/>
      <c r="F276" s="60"/>
      <c r="G276" s="60"/>
      <c r="H276" s="60"/>
      <c r="I276" s="60"/>
      <c r="J276" s="60"/>
      <c r="K276" s="60"/>
      <c r="L276" s="60"/>
      <c r="M276" s="60"/>
      <c r="N276" s="60"/>
      <c r="O276" s="60"/>
      <c r="P276" s="60"/>
      <c r="Q276" s="60"/>
      <c r="R276" s="61"/>
    </row>
    <row r="277" spans="1:18" ht="20.100000000000001" customHeight="1" x14ac:dyDescent="0.2">
      <c r="A277" s="60"/>
      <c r="B277" s="60"/>
      <c r="C277" s="60"/>
      <c r="D277" s="60"/>
      <c r="E277" s="60"/>
      <c r="F277" s="60"/>
      <c r="G277" s="60"/>
      <c r="H277" s="60"/>
      <c r="I277" s="60"/>
      <c r="J277" s="60"/>
      <c r="K277" s="60"/>
      <c r="L277" s="60"/>
      <c r="M277" s="60"/>
      <c r="N277" s="60"/>
      <c r="O277" s="60"/>
      <c r="P277" s="60"/>
      <c r="Q277" s="60"/>
      <c r="R277" s="61"/>
    </row>
    <row r="278" spans="1:18" ht="20.100000000000001" customHeight="1" x14ac:dyDescent="0.2">
      <c r="A278" s="60"/>
      <c r="B278" s="60"/>
      <c r="C278" s="60"/>
      <c r="D278" s="60"/>
      <c r="E278" s="60"/>
      <c r="F278" s="60"/>
      <c r="G278" s="60"/>
      <c r="H278" s="60"/>
      <c r="I278" s="60"/>
      <c r="J278" s="60"/>
      <c r="K278" s="60"/>
      <c r="L278" s="60"/>
      <c r="M278" s="60"/>
      <c r="N278" s="60"/>
      <c r="O278" s="60"/>
      <c r="P278" s="60"/>
      <c r="Q278" s="60"/>
      <c r="R278" s="61"/>
    </row>
    <row r="279" spans="1:18" ht="20.100000000000001" customHeight="1" x14ac:dyDescent="0.2">
      <c r="A279" s="60"/>
      <c r="B279" s="60"/>
      <c r="C279" s="60"/>
      <c r="D279" s="60"/>
      <c r="E279" s="60"/>
      <c r="F279" s="60"/>
      <c r="G279" s="60"/>
      <c r="H279" s="60"/>
      <c r="I279" s="60"/>
      <c r="J279" s="60"/>
      <c r="K279" s="60"/>
      <c r="L279" s="60"/>
      <c r="M279" s="60"/>
      <c r="N279" s="60"/>
      <c r="O279" s="60"/>
      <c r="P279" s="60"/>
      <c r="Q279" s="60"/>
      <c r="R279" s="61"/>
    </row>
    <row r="280" spans="1:18" ht="20.100000000000001" customHeight="1" x14ac:dyDescent="0.2">
      <c r="A280" s="60"/>
      <c r="B280" s="60"/>
      <c r="C280" s="60"/>
      <c r="D280" s="60"/>
      <c r="E280" s="60"/>
      <c r="F280" s="60"/>
      <c r="G280" s="60"/>
      <c r="H280" s="60"/>
      <c r="I280" s="60"/>
      <c r="J280" s="60"/>
      <c r="K280" s="60"/>
      <c r="L280" s="60"/>
      <c r="M280" s="60"/>
      <c r="N280" s="60"/>
      <c r="O280" s="60"/>
      <c r="P280" s="60"/>
      <c r="Q280" s="60"/>
      <c r="R280" s="61"/>
    </row>
    <row r="281" spans="1:18" ht="20.100000000000001" customHeight="1" x14ac:dyDescent="0.2">
      <c r="A281" s="60"/>
      <c r="B281" s="60"/>
      <c r="C281" s="60"/>
      <c r="D281" s="60"/>
      <c r="E281" s="60"/>
      <c r="F281" s="60"/>
      <c r="G281" s="60"/>
      <c r="H281" s="60"/>
      <c r="I281" s="60"/>
      <c r="J281" s="60"/>
      <c r="K281" s="60"/>
      <c r="L281" s="60"/>
      <c r="M281" s="60"/>
      <c r="N281" s="60"/>
      <c r="O281" s="60"/>
      <c r="P281" s="60"/>
      <c r="Q281" s="60"/>
      <c r="R281" s="61"/>
    </row>
    <row r="282" spans="1:18" ht="20.100000000000001" customHeight="1" x14ac:dyDescent="0.2">
      <c r="A282" s="60"/>
      <c r="B282" s="60"/>
      <c r="C282" s="60"/>
      <c r="D282" s="60"/>
      <c r="E282" s="60"/>
      <c r="F282" s="60"/>
      <c r="G282" s="60"/>
      <c r="H282" s="60"/>
      <c r="I282" s="60"/>
      <c r="J282" s="60"/>
      <c r="K282" s="60"/>
      <c r="L282" s="60"/>
      <c r="M282" s="60"/>
      <c r="N282" s="60"/>
      <c r="O282" s="60"/>
      <c r="P282" s="60"/>
      <c r="Q282" s="60"/>
      <c r="R282" s="61"/>
    </row>
    <row r="283" spans="1:18" ht="20.100000000000001" customHeight="1" x14ac:dyDescent="0.2">
      <c r="A283" s="60"/>
      <c r="B283" s="60"/>
      <c r="C283" s="60"/>
      <c r="D283" s="60"/>
      <c r="E283" s="60"/>
      <c r="F283" s="60"/>
      <c r="G283" s="60"/>
      <c r="H283" s="60"/>
      <c r="I283" s="60"/>
      <c r="J283" s="60"/>
      <c r="K283" s="60"/>
      <c r="L283" s="60"/>
      <c r="M283" s="60"/>
      <c r="N283" s="60"/>
      <c r="O283" s="60"/>
      <c r="P283" s="60"/>
      <c r="Q283" s="60"/>
      <c r="R283" s="61"/>
    </row>
    <row r="284" spans="1:18" ht="20.100000000000001" customHeight="1" x14ac:dyDescent="0.2">
      <c r="A284" s="60"/>
      <c r="B284" s="60"/>
      <c r="C284" s="60"/>
      <c r="D284" s="60"/>
      <c r="E284" s="60"/>
      <c r="F284" s="60"/>
      <c r="G284" s="60"/>
      <c r="H284" s="60"/>
      <c r="I284" s="60"/>
      <c r="J284" s="60"/>
      <c r="K284" s="60"/>
      <c r="L284" s="60"/>
      <c r="M284" s="60"/>
      <c r="N284" s="60"/>
      <c r="O284" s="60"/>
      <c r="P284" s="60"/>
      <c r="Q284" s="60"/>
      <c r="R284" s="61"/>
    </row>
    <row r="285" spans="1:18" ht="20.100000000000001" customHeight="1" x14ac:dyDescent="0.2">
      <c r="A285" s="60"/>
      <c r="B285" s="60"/>
      <c r="C285" s="60"/>
      <c r="D285" s="60"/>
      <c r="E285" s="60"/>
      <c r="F285" s="60"/>
      <c r="G285" s="60"/>
      <c r="H285" s="60"/>
      <c r="I285" s="60"/>
      <c r="J285" s="60"/>
      <c r="K285" s="60"/>
      <c r="L285" s="60"/>
      <c r="M285" s="60"/>
      <c r="N285" s="60"/>
      <c r="O285" s="60"/>
      <c r="P285" s="60"/>
      <c r="Q285" s="60"/>
      <c r="R285" s="61"/>
    </row>
    <row r="286" spans="1:18" ht="20.100000000000001" customHeight="1" x14ac:dyDescent="0.2">
      <c r="A286" s="60"/>
      <c r="B286" s="60"/>
      <c r="C286" s="60"/>
      <c r="D286" s="60"/>
      <c r="E286" s="60"/>
      <c r="F286" s="60"/>
      <c r="G286" s="60"/>
      <c r="H286" s="60"/>
      <c r="I286" s="60"/>
      <c r="J286" s="60"/>
      <c r="K286" s="60"/>
      <c r="L286" s="60"/>
      <c r="M286" s="60"/>
      <c r="N286" s="60"/>
      <c r="O286" s="60"/>
      <c r="P286" s="60"/>
      <c r="Q286" s="60"/>
      <c r="R286" s="61"/>
    </row>
    <row r="287" spans="1:18" ht="20.100000000000001" customHeight="1" x14ac:dyDescent="0.2">
      <c r="A287" s="60"/>
      <c r="B287" s="60"/>
      <c r="C287" s="60"/>
      <c r="D287" s="60"/>
      <c r="E287" s="60"/>
      <c r="F287" s="60"/>
      <c r="G287" s="60"/>
      <c r="H287" s="60"/>
      <c r="I287" s="60"/>
      <c r="J287" s="60"/>
      <c r="K287" s="60"/>
      <c r="L287" s="60"/>
      <c r="M287" s="60"/>
      <c r="N287" s="60"/>
      <c r="O287" s="60"/>
      <c r="P287" s="60"/>
      <c r="Q287" s="60"/>
      <c r="R287" s="61"/>
    </row>
    <row r="288" spans="1:1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sheetData>
  <mergeCells count="3">
    <mergeCell ref="A1:R1"/>
    <mergeCell ref="A2:R2"/>
    <mergeCell ref="A4:R4"/>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Narrow,Regular"&amp;12- 33 -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T352"/>
  <sheetViews>
    <sheetView showGridLines="0" showZeros="0" zoomScale="82" zoomScaleNormal="82" workbookViewId="0">
      <selection activeCell="B13" sqref="B13"/>
    </sheetView>
  </sheetViews>
  <sheetFormatPr defaultColWidth="9.140625" defaultRowHeight="12.75" x14ac:dyDescent="0.2"/>
  <cols>
    <col min="1" max="1" width="40.7109375" style="23" customWidth="1"/>
    <col min="2" max="2" width="20.7109375" style="23" customWidth="1"/>
    <col min="3" max="17" width="6.7109375" style="23" customWidth="1"/>
    <col min="18" max="18" width="7.7109375" style="24" customWidth="1"/>
    <col min="19" max="16384" width="9.140625" style="23"/>
  </cols>
  <sheetData>
    <row r="1" spans="1:20" ht="18" customHeight="1" x14ac:dyDescent="0.25">
      <c r="A1" s="780" t="s">
        <v>3034</v>
      </c>
      <c r="B1" s="780"/>
      <c r="C1" s="780"/>
      <c r="D1" s="780"/>
      <c r="E1" s="780"/>
      <c r="F1" s="780"/>
      <c r="G1" s="780"/>
      <c r="H1" s="780"/>
      <c r="I1" s="780"/>
      <c r="J1" s="780"/>
      <c r="K1" s="780"/>
      <c r="L1" s="780"/>
      <c r="M1" s="780"/>
      <c r="N1" s="780"/>
      <c r="O1" s="780"/>
      <c r="P1" s="780"/>
      <c r="Q1" s="780"/>
      <c r="R1" s="780"/>
      <c r="S1" s="26"/>
    </row>
    <row r="2" spans="1:20" ht="18" customHeight="1" x14ac:dyDescent="0.2">
      <c r="A2" s="784" t="s">
        <v>3361</v>
      </c>
      <c r="B2" s="784"/>
      <c r="C2" s="784"/>
      <c r="D2" s="784"/>
      <c r="E2" s="784"/>
      <c r="F2" s="784"/>
      <c r="G2" s="784"/>
      <c r="H2" s="784"/>
      <c r="I2" s="784"/>
      <c r="J2" s="784"/>
      <c r="K2" s="784"/>
      <c r="L2" s="784"/>
      <c r="M2" s="784"/>
      <c r="N2" s="784"/>
      <c r="O2" s="784"/>
      <c r="P2" s="784"/>
      <c r="Q2" s="784"/>
      <c r="R2" s="784"/>
      <c r="S2" s="26"/>
    </row>
    <row r="3" spans="1:20" ht="15" customHeight="1" x14ac:dyDescent="0.2">
      <c r="A3" s="333"/>
      <c r="B3" s="333"/>
      <c r="C3" s="333"/>
      <c r="D3" s="333"/>
      <c r="E3" s="333"/>
      <c r="F3" s="333"/>
      <c r="G3" s="333"/>
      <c r="H3" s="333"/>
      <c r="I3" s="333"/>
      <c r="J3" s="333"/>
      <c r="K3" s="333"/>
      <c r="L3" s="333"/>
      <c r="M3" s="333"/>
      <c r="N3" s="333"/>
      <c r="O3" s="333"/>
      <c r="P3" s="333"/>
      <c r="Q3" s="333"/>
      <c r="R3" s="334"/>
      <c r="T3" s="135"/>
    </row>
    <row r="4" spans="1:20" ht="20.100000000000001" customHeight="1" x14ac:dyDescent="0.2">
      <c r="A4" s="781" t="s">
        <v>3584</v>
      </c>
      <c r="B4" s="782"/>
      <c r="C4" s="782"/>
      <c r="D4" s="782"/>
      <c r="E4" s="782"/>
      <c r="F4" s="782"/>
      <c r="G4" s="782"/>
      <c r="H4" s="782"/>
      <c r="I4" s="782"/>
      <c r="J4" s="782"/>
      <c r="K4" s="782"/>
      <c r="L4" s="782"/>
      <c r="M4" s="782"/>
      <c r="N4" s="782"/>
      <c r="O4" s="782"/>
      <c r="P4" s="782"/>
      <c r="Q4" s="782"/>
      <c r="R4" s="783"/>
    </row>
    <row r="5" spans="1:20" ht="24.95" customHeight="1" x14ac:dyDescent="0.25">
      <c r="A5" s="335" t="s">
        <v>3030</v>
      </c>
      <c r="B5" s="335" t="s">
        <v>3031</v>
      </c>
      <c r="C5" s="336" t="s">
        <v>3032</v>
      </c>
      <c r="D5" s="337" t="s">
        <v>3012</v>
      </c>
      <c r="E5" s="337" t="s">
        <v>3013</v>
      </c>
      <c r="F5" s="338" t="s">
        <v>273</v>
      </c>
      <c r="G5" s="338" t="s">
        <v>274</v>
      </c>
      <c r="H5" s="338" t="s">
        <v>275</v>
      </c>
      <c r="I5" s="338" t="s">
        <v>276</v>
      </c>
      <c r="J5" s="338" t="s">
        <v>270</v>
      </c>
      <c r="K5" s="338" t="s">
        <v>271</v>
      </c>
      <c r="L5" s="338" t="s">
        <v>272</v>
      </c>
      <c r="M5" s="338" t="s">
        <v>901</v>
      </c>
      <c r="N5" s="338" t="s">
        <v>902</v>
      </c>
      <c r="O5" s="338" t="s">
        <v>903</v>
      </c>
      <c r="P5" s="338" t="s">
        <v>2166</v>
      </c>
      <c r="Q5" s="338" t="s">
        <v>904</v>
      </c>
      <c r="R5" s="309" t="s">
        <v>292</v>
      </c>
    </row>
    <row r="6" spans="1:20" ht="18.95" customHeight="1" x14ac:dyDescent="0.25">
      <c r="A6" s="339" t="s">
        <v>1904</v>
      </c>
      <c r="B6" s="341" t="s">
        <v>1654</v>
      </c>
      <c r="C6" s="329">
        <v>6</v>
      </c>
      <c r="D6" s="329">
        <v>28</v>
      </c>
      <c r="E6" s="329">
        <v>56</v>
      </c>
      <c r="F6" s="329">
        <v>48</v>
      </c>
      <c r="G6" s="329">
        <v>46</v>
      </c>
      <c r="H6" s="329">
        <v>49</v>
      </c>
      <c r="I6" s="329">
        <v>51</v>
      </c>
      <c r="J6" s="329">
        <v>37</v>
      </c>
      <c r="K6" s="329">
        <v>45</v>
      </c>
      <c r="L6" s="329">
        <v>53</v>
      </c>
      <c r="M6" s="329">
        <v>41</v>
      </c>
      <c r="N6" s="329">
        <v>0</v>
      </c>
      <c r="O6" s="329">
        <v>0</v>
      </c>
      <c r="P6" s="329">
        <v>0</v>
      </c>
      <c r="Q6" s="329">
        <v>0</v>
      </c>
      <c r="R6" s="330">
        <v>460</v>
      </c>
    </row>
    <row r="7" spans="1:20" ht="18.95" customHeight="1" x14ac:dyDescent="0.25">
      <c r="A7" s="339" t="s">
        <v>2876</v>
      </c>
      <c r="B7" s="341" t="s">
        <v>1654</v>
      </c>
      <c r="C7" s="329">
        <v>33</v>
      </c>
      <c r="D7" s="329">
        <v>0</v>
      </c>
      <c r="E7" s="329">
        <v>0</v>
      </c>
      <c r="F7" s="329">
        <v>0</v>
      </c>
      <c r="G7" s="329">
        <v>0</v>
      </c>
      <c r="H7" s="329">
        <v>0</v>
      </c>
      <c r="I7" s="329">
        <v>0</v>
      </c>
      <c r="J7" s="329">
        <v>0</v>
      </c>
      <c r="K7" s="329">
        <v>0</v>
      </c>
      <c r="L7" s="329">
        <v>0</v>
      </c>
      <c r="M7" s="329">
        <v>0</v>
      </c>
      <c r="N7" s="329">
        <v>355</v>
      </c>
      <c r="O7" s="329">
        <v>431</v>
      </c>
      <c r="P7" s="329">
        <v>445</v>
      </c>
      <c r="Q7" s="329">
        <v>544</v>
      </c>
      <c r="R7" s="330">
        <v>1808</v>
      </c>
    </row>
    <row r="8" spans="1:20" ht="18.95" customHeight="1" x14ac:dyDescent="0.25">
      <c r="A8" s="339" t="s">
        <v>3280</v>
      </c>
      <c r="B8" s="341" t="s">
        <v>1654</v>
      </c>
      <c r="C8" s="329">
        <v>0</v>
      </c>
      <c r="D8" s="329">
        <v>53</v>
      </c>
      <c r="E8" s="329">
        <v>54</v>
      </c>
      <c r="F8" s="329">
        <v>43</v>
      </c>
      <c r="G8" s="329">
        <v>51</v>
      </c>
      <c r="H8" s="329">
        <v>44</v>
      </c>
      <c r="I8" s="329">
        <v>43</v>
      </c>
      <c r="J8" s="329">
        <v>41</v>
      </c>
      <c r="K8" s="329">
        <v>40</v>
      </c>
      <c r="L8" s="329">
        <v>0</v>
      </c>
      <c r="M8" s="329">
        <v>0</v>
      </c>
      <c r="N8" s="329">
        <v>0</v>
      </c>
      <c r="O8" s="329">
        <v>0</v>
      </c>
      <c r="P8" s="329">
        <v>0</v>
      </c>
      <c r="Q8" s="329">
        <v>0</v>
      </c>
      <c r="R8" s="330">
        <v>369</v>
      </c>
    </row>
    <row r="9" spans="1:20" ht="18.95" customHeight="1" x14ac:dyDescent="0.25">
      <c r="A9" s="339" t="s">
        <v>3393</v>
      </c>
      <c r="B9" s="341" t="s">
        <v>1654</v>
      </c>
      <c r="C9" s="329">
        <v>20</v>
      </c>
      <c r="D9" s="329">
        <v>0</v>
      </c>
      <c r="E9" s="329">
        <v>0</v>
      </c>
      <c r="F9" s="329">
        <v>0</v>
      </c>
      <c r="G9" s="329">
        <v>0</v>
      </c>
      <c r="H9" s="329">
        <v>0</v>
      </c>
      <c r="I9" s="329">
        <v>0</v>
      </c>
      <c r="J9" s="329">
        <v>0</v>
      </c>
      <c r="K9" s="329">
        <v>0</v>
      </c>
      <c r="L9" s="329">
        <v>130</v>
      </c>
      <c r="M9" s="329">
        <v>115</v>
      </c>
      <c r="N9" s="329">
        <v>135</v>
      </c>
      <c r="O9" s="329">
        <v>159</v>
      </c>
      <c r="P9" s="329">
        <v>157</v>
      </c>
      <c r="Q9" s="329">
        <v>191</v>
      </c>
      <c r="R9" s="330">
        <v>907</v>
      </c>
    </row>
    <row r="10" spans="1:20" ht="18.95" customHeight="1" x14ac:dyDescent="0.25">
      <c r="A10" s="339" t="s">
        <v>1908</v>
      </c>
      <c r="B10" s="341" t="s">
        <v>1654</v>
      </c>
      <c r="C10" s="329">
        <v>0</v>
      </c>
      <c r="D10" s="329">
        <v>41</v>
      </c>
      <c r="E10" s="329">
        <v>64</v>
      </c>
      <c r="F10" s="329">
        <v>67</v>
      </c>
      <c r="G10" s="329">
        <v>75</v>
      </c>
      <c r="H10" s="329">
        <v>74</v>
      </c>
      <c r="I10" s="329">
        <v>80</v>
      </c>
      <c r="J10" s="329">
        <v>78</v>
      </c>
      <c r="K10" s="329">
        <v>91</v>
      </c>
      <c r="L10" s="329">
        <v>226</v>
      </c>
      <c r="M10" s="329">
        <v>224</v>
      </c>
      <c r="N10" s="329">
        <v>0</v>
      </c>
      <c r="O10" s="329">
        <v>0</v>
      </c>
      <c r="P10" s="329">
        <v>0</v>
      </c>
      <c r="Q10" s="329">
        <v>0</v>
      </c>
      <c r="R10" s="330">
        <v>1020</v>
      </c>
    </row>
    <row r="11" spans="1:20" ht="18.95" customHeight="1" x14ac:dyDescent="0.25">
      <c r="A11" s="339" t="s">
        <v>1909</v>
      </c>
      <c r="B11" s="341" t="s">
        <v>1654</v>
      </c>
      <c r="C11" s="329">
        <v>0</v>
      </c>
      <c r="D11" s="329">
        <v>16</v>
      </c>
      <c r="E11" s="329">
        <v>41</v>
      </c>
      <c r="F11" s="329">
        <v>40</v>
      </c>
      <c r="G11" s="329">
        <v>36</v>
      </c>
      <c r="H11" s="329">
        <v>23</v>
      </c>
      <c r="I11" s="329">
        <v>31</v>
      </c>
      <c r="J11" s="329">
        <v>39</v>
      </c>
      <c r="K11" s="329">
        <v>32</v>
      </c>
      <c r="L11" s="329">
        <v>0</v>
      </c>
      <c r="M11" s="329">
        <v>0</v>
      </c>
      <c r="N11" s="329">
        <v>0</v>
      </c>
      <c r="O11" s="329">
        <v>0</v>
      </c>
      <c r="P11" s="329">
        <v>0</v>
      </c>
      <c r="Q11" s="329">
        <v>0</v>
      </c>
      <c r="R11" s="330">
        <v>258</v>
      </c>
    </row>
    <row r="12" spans="1:20" ht="18.95" customHeight="1" x14ac:dyDescent="0.25">
      <c r="A12" s="339" t="s">
        <v>3394</v>
      </c>
      <c r="B12" s="341" t="s">
        <v>1654</v>
      </c>
      <c r="C12" s="329">
        <v>2</v>
      </c>
      <c r="D12" s="329">
        <v>0</v>
      </c>
      <c r="E12" s="329">
        <v>0</v>
      </c>
      <c r="F12" s="329">
        <v>0</v>
      </c>
      <c r="G12" s="329">
        <v>0</v>
      </c>
      <c r="H12" s="329">
        <v>0</v>
      </c>
      <c r="I12" s="329">
        <v>0</v>
      </c>
      <c r="J12" s="329">
        <v>0</v>
      </c>
      <c r="K12" s="329">
        <v>0</v>
      </c>
      <c r="L12" s="329">
        <v>0</v>
      </c>
      <c r="M12" s="329">
        <v>0</v>
      </c>
      <c r="N12" s="329">
        <v>103</v>
      </c>
      <c r="O12" s="329">
        <v>265</v>
      </c>
      <c r="P12" s="329">
        <v>344</v>
      </c>
      <c r="Q12" s="329">
        <v>514</v>
      </c>
      <c r="R12" s="330">
        <v>1228</v>
      </c>
    </row>
    <row r="13" spans="1:20" ht="18.95" customHeight="1" x14ac:dyDescent="0.25">
      <c r="A13" s="339" t="s">
        <v>1911</v>
      </c>
      <c r="B13" s="341" t="s">
        <v>1654</v>
      </c>
      <c r="C13" s="329">
        <v>0</v>
      </c>
      <c r="D13" s="329">
        <v>77</v>
      </c>
      <c r="E13" s="329">
        <v>68</v>
      </c>
      <c r="F13" s="329">
        <v>73</v>
      </c>
      <c r="G13" s="329">
        <v>54</v>
      </c>
      <c r="H13" s="329">
        <v>82</v>
      </c>
      <c r="I13" s="329">
        <v>71</v>
      </c>
      <c r="J13" s="329">
        <v>59</v>
      </c>
      <c r="K13" s="329">
        <v>63</v>
      </c>
      <c r="L13" s="329">
        <v>0</v>
      </c>
      <c r="M13" s="329">
        <v>0</v>
      </c>
      <c r="N13" s="329">
        <v>0</v>
      </c>
      <c r="O13" s="329">
        <v>0</v>
      </c>
      <c r="P13" s="329">
        <v>0</v>
      </c>
      <c r="Q13" s="329">
        <v>0</v>
      </c>
      <c r="R13" s="330">
        <v>547</v>
      </c>
    </row>
    <row r="14" spans="1:20" ht="18.95" customHeight="1" x14ac:dyDescent="0.25">
      <c r="A14" s="339" t="s">
        <v>1912</v>
      </c>
      <c r="B14" s="341" t="s">
        <v>1654</v>
      </c>
      <c r="C14" s="329">
        <v>0</v>
      </c>
      <c r="D14" s="329">
        <v>38</v>
      </c>
      <c r="E14" s="329">
        <v>59</v>
      </c>
      <c r="F14" s="329">
        <v>50</v>
      </c>
      <c r="G14" s="329">
        <v>46</v>
      </c>
      <c r="H14" s="329">
        <v>55</v>
      </c>
      <c r="I14" s="329">
        <v>41</v>
      </c>
      <c r="J14" s="329">
        <v>57</v>
      </c>
      <c r="K14" s="329">
        <v>57</v>
      </c>
      <c r="L14" s="329">
        <v>0</v>
      </c>
      <c r="M14" s="329">
        <v>0</v>
      </c>
      <c r="N14" s="329">
        <v>0</v>
      </c>
      <c r="O14" s="329">
        <v>0</v>
      </c>
      <c r="P14" s="329">
        <v>0</v>
      </c>
      <c r="Q14" s="329">
        <v>0</v>
      </c>
      <c r="R14" s="330">
        <v>403</v>
      </c>
    </row>
    <row r="15" spans="1:20" ht="18.95" customHeight="1" x14ac:dyDescent="0.25">
      <c r="A15" s="339" t="s">
        <v>1913</v>
      </c>
      <c r="B15" s="341" t="s">
        <v>1654</v>
      </c>
      <c r="C15" s="329">
        <v>0</v>
      </c>
      <c r="D15" s="329">
        <v>52</v>
      </c>
      <c r="E15" s="329">
        <v>53</v>
      </c>
      <c r="F15" s="329">
        <v>51</v>
      </c>
      <c r="G15" s="329">
        <v>49</v>
      </c>
      <c r="H15" s="329">
        <v>43</v>
      </c>
      <c r="I15" s="329">
        <v>53</v>
      </c>
      <c r="J15" s="329">
        <v>53</v>
      </c>
      <c r="K15" s="329">
        <v>47</v>
      </c>
      <c r="L15" s="329">
        <v>0</v>
      </c>
      <c r="M15" s="329">
        <v>0</v>
      </c>
      <c r="N15" s="329">
        <v>0</v>
      </c>
      <c r="O15" s="329">
        <v>0</v>
      </c>
      <c r="P15" s="329">
        <v>0</v>
      </c>
      <c r="Q15" s="329">
        <v>0</v>
      </c>
      <c r="R15" s="330">
        <v>401</v>
      </c>
    </row>
    <row r="16" spans="1:20" ht="18.95" customHeight="1" x14ac:dyDescent="0.25">
      <c r="A16" s="339" t="s">
        <v>1914</v>
      </c>
      <c r="B16" s="341" t="s">
        <v>1654</v>
      </c>
      <c r="C16" s="329">
        <v>0</v>
      </c>
      <c r="D16" s="329">
        <v>20</v>
      </c>
      <c r="E16" s="329">
        <v>31</v>
      </c>
      <c r="F16" s="329">
        <v>34</v>
      </c>
      <c r="G16" s="329">
        <v>27</v>
      </c>
      <c r="H16" s="329">
        <v>35</v>
      </c>
      <c r="I16" s="329">
        <v>16</v>
      </c>
      <c r="J16" s="329">
        <v>29</v>
      </c>
      <c r="K16" s="329">
        <v>19</v>
      </c>
      <c r="L16" s="329">
        <v>0</v>
      </c>
      <c r="M16" s="329">
        <v>0</v>
      </c>
      <c r="N16" s="329">
        <v>0</v>
      </c>
      <c r="O16" s="329">
        <v>0</v>
      </c>
      <c r="P16" s="329">
        <v>0</v>
      </c>
      <c r="Q16" s="329">
        <v>0</v>
      </c>
      <c r="R16" s="330">
        <v>211</v>
      </c>
    </row>
    <row r="17" spans="1:19" ht="18.95" customHeight="1" x14ac:dyDescent="0.25">
      <c r="A17" s="339" t="s">
        <v>1915</v>
      </c>
      <c r="B17" s="341" t="s">
        <v>1654</v>
      </c>
      <c r="C17" s="329">
        <v>0</v>
      </c>
      <c r="D17" s="329">
        <v>15</v>
      </c>
      <c r="E17" s="329">
        <v>27</v>
      </c>
      <c r="F17" s="329">
        <v>31</v>
      </c>
      <c r="G17" s="329">
        <v>31</v>
      </c>
      <c r="H17" s="329">
        <v>27</v>
      </c>
      <c r="I17" s="329">
        <v>25</v>
      </c>
      <c r="J17" s="329">
        <v>25</v>
      </c>
      <c r="K17" s="329">
        <v>16</v>
      </c>
      <c r="L17" s="329">
        <v>34</v>
      </c>
      <c r="M17" s="329">
        <v>27</v>
      </c>
      <c r="N17" s="329">
        <v>0</v>
      </c>
      <c r="O17" s="329">
        <v>0</v>
      </c>
      <c r="P17" s="329">
        <v>0</v>
      </c>
      <c r="Q17" s="329">
        <v>0</v>
      </c>
      <c r="R17" s="330">
        <v>258</v>
      </c>
    </row>
    <row r="18" spans="1:19" ht="18.95" customHeight="1" x14ac:dyDescent="0.25">
      <c r="A18" s="339" t="s">
        <v>1916</v>
      </c>
      <c r="B18" s="341" t="s">
        <v>1654</v>
      </c>
      <c r="C18" s="329">
        <v>0</v>
      </c>
      <c r="D18" s="329">
        <v>0</v>
      </c>
      <c r="E18" s="329">
        <v>0</v>
      </c>
      <c r="F18" s="329">
        <v>0</v>
      </c>
      <c r="G18" s="329">
        <v>0</v>
      </c>
      <c r="H18" s="329">
        <v>0</v>
      </c>
      <c r="I18" s="329">
        <v>0</v>
      </c>
      <c r="J18" s="329">
        <v>0</v>
      </c>
      <c r="K18" s="329">
        <v>0</v>
      </c>
      <c r="L18" s="329">
        <v>0</v>
      </c>
      <c r="M18" s="329">
        <v>0</v>
      </c>
      <c r="N18" s="329">
        <v>5</v>
      </c>
      <c r="O18" s="329">
        <v>102</v>
      </c>
      <c r="P18" s="329">
        <v>172</v>
      </c>
      <c r="Q18" s="329">
        <v>531</v>
      </c>
      <c r="R18" s="330">
        <v>810</v>
      </c>
    </row>
    <row r="19" spans="1:19" ht="18.95" customHeight="1" x14ac:dyDescent="0.25">
      <c r="A19" s="365" t="s">
        <v>1917</v>
      </c>
      <c r="B19" s="341" t="s">
        <v>1654</v>
      </c>
      <c r="C19" s="331">
        <v>0</v>
      </c>
      <c r="D19" s="329">
        <v>20</v>
      </c>
      <c r="E19" s="329">
        <v>28</v>
      </c>
      <c r="F19" s="329">
        <v>25</v>
      </c>
      <c r="G19" s="329">
        <v>30</v>
      </c>
      <c r="H19" s="329">
        <v>28</v>
      </c>
      <c r="I19" s="329">
        <v>28</v>
      </c>
      <c r="J19" s="329">
        <v>27</v>
      </c>
      <c r="K19" s="329">
        <v>27</v>
      </c>
      <c r="L19" s="329">
        <v>0</v>
      </c>
      <c r="M19" s="329">
        <v>0</v>
      </c>
      <c r="N19" s="329">
        <v>0</v>
      </c>
      <c r="O19" s="329">
        <v>0</v>
      </c>
      <c r="P19" s="329">
        <v>0</v>
      </c>
      <c r="Q19" s="329">
        <v>0</v>
      </c>
      <c r="R19" s="330">
        <v>213</v>
      </c>
    </row>
    <row r="20" spans="1:19" ht="20.100000000000001" customHeight="1" x14ac:dyDescent="0.25">
      <c r="A20" s="335" t="s">
        <v>3035</v>
      </c>
      <c r="B20" s="343" t="s">
        <v>3318</v>
      </c>
      <c r="C20" s="309">
        <v>252</v>
      </c>
      <c r="D20" s="309">
        <v>1693</v>
      </c>
      <c r="E20" s="309">
        <v>2270</v>
      </c>
      <c r="F20" s="309">
        <v>2365</v>
      </c>
      <c r="G20" s="309">
        <v>2341</v>
      </c>
      <c r="H20" s="309">
        <v>2313</v>
      </c>
      <c r="I20" s="309">
        <v>2283</v>
      </c>
      <c r="J20" s="309">
        <v>2204</v>
      </c>
      <c r="K20" s="309">
        <v>2207</v>
      </c>
      <c r="L20" s="309">
        <v>2195</v>
      </c>
      <c r="M20" s="309">
        <v>2097</v>
      </c>
      <c r="N20" s="309">
        <v>2156</v>
      </c>
      <c r="O20" s="309">
        <v>2325</v>
      </c>
      <c r="P20" s="309">
        <v>2402</v>
      </c>
      <c r="Q20" s="309">
        <v>3640</v>
      </c>
      <c r="R20" s="309">
        <v>32743</v>
      </c>
    </row>
    <row r="21" spans="1:19" ht="15" customHeight="1" x14ac:dyDescent="0.25">
      <c r="A21" s="371"/>
      <c r="B21" s="305"/>
      <c r="C21" s="306"/>
      <c r="D21" s="306"/>
      <c r="E21" s="306"/>
      <c r="F21" s="306"/>
      <c r="G21" s="306"/>
      <c r="H21" s="306"/>
      <c r="I21" s="306"/>
      <c r="J21" s="306"/>
      <c r="K21" s="306"/>
      <c r="L21" s="306"/>
      <c r="M21" s="306"/>
      <c r="N21" s="306"/>
      <c r="O21" s="306"/>
      <c r="P21" s="306"/>
      <c r="Q21" s="306"/>
      <c r="R21" s="363"/>
      <c r="S21" s="25"/>
    </row>
    <row r="22" spans="1:19" ht="20.100000000000001" customHeight="1" x14ac:dyDescent="0.2">
      <c r="A22" s="781" t="s">
        <v>3585</v>
      </c>
      <c r="B22" s="782"/>
      <c r="C22" s="782"/>
      <c r="D22" s="782"/>
      <c r="E22" s="782"/>
      <c r="F22" s="782"/>
      <c r="G22" s="782"/>
      <c r="H22" s="782"/>
      <c r="I22" s="782"/>
      <c r="J22" s="782"/>
      <c r="K22" s="782"/>
      <c r="L22" s="782"/>
      <c r="M22" s="782"/>
      <c r="N22" s="782"/>
      <c r="O22" s="782"/>
      <c r="P22" s="782"/>
      <c r="Q22" s="782"/>
      <c r="R22" s="783"/>
    </row>
    <row r="23" spans="1:19" ht="24.95" customHeight="1" x14ac:dyDescent="0.25">
      <c r="A23" s="335" t="s">
        <v>3030</v>
      </c>
      <c r="B23" s="335" t="s">
        <v>3031</v>
      </c>
      <c r="C23" s="336" t="s">
        <v>3032</v>
      </c>
      <c r="D23" s="337" t="s">
        <v>3012</v>
      </c>
      <c r="E23" s="337" t="s">
        <v>3013</v>
      </c>
      <c r="F23" s="338" t="s">
        <v>273</v>
      </c>
      <c r="G23" s="338" t="s">
        <v>274</v>
      </c>
      <c r="H23" s="338" t="s">
        <v>275</v>
      </c>
      <c r="I23" s="338" t="s">
        <v>276</v>
      </c>
      <c r="J23" s="338" t="s">
        <v>270</v>
      </c>
      <c r="K23" s="338" t="s">
        <v>271</v>
      </c>
      <c r="L23" s="338" t="s">
        <v>272</v>
      </c>
      <c r="M23" s="338" t="s">
        <v>901</v>
      </c>
      <c r="N23" s="338" t="s">
        <v>902</v>
      </c>
      <c r="O23" s="338" t="s">
        <v>903</v>
      </c>
      <c r="P23" s="338" t="s">
        <v>2166</v>
      </c>
      <c r="Q23" s="338" t="s">
        <v>904</v>
      </c>
      <c r="R23" s="309" t="s">
        <v>292</v>
      </c>
    </row>
    <row r="24" spans="1:19" ht="20.100000000000001" customHeight="1" x14ac:dyDescent="0.25">
      <c r="A24" s="339" t="s">
        <v>1918</v>
      </c>
      <c r="B24" s="341" t="s">
        <v>3586</v>
      </c>
      <c r="C24" s="329">
        <v>0</v>
      </c>
      <c r="D24" s="329">
        <v>12</v>
      </c>
      <c r="E24" s="329">
        <v>18</v>
      </c>
      <c r="F24" s="329">
        <v>12</v>
      </c>
      <c r="G24" s="329">
        <v>14</v>
      </c>
      <c r="H24" s="329">
        <v>20</v>
      </c>
      <c r="I24" s="329">
        <v>9</v>
      </c>
      <c r="J24" s="329">
        <v>9</v>
      </c>
      <c r="K24" s="329">
        <v>14</v>
      </c>
      <c r="L24" s="329">
        <v>0</v>
      </c>
      <c r="M24" s="329">
        <v>0</v>
      </c>
      <c r="N24" s="329">
        <v>0</v>
      </c>
      <c r="O24" s="329">
        <v>0</v>
      </c>
      <c r="P24" s="329">
        <v>0</v>
      </c>
      <c r="Q24" s="329">
        <v>0</v>
      </c>
      <c r="R24" s="330">
        <v>108</v>
      </c>
    </row>
    <row r="25" spans="1:19" ht="20.100000000000001" customHeight="1" x14ac:dyDescent="0.25">
      <c r="A25" s="365" t="s">
        <v>396</v>
      </c>
      <c r="B25" s="341" t="s">
        <v>3586</v>
      </c>
      <c r="C25" s="331">
        <v>0</v>
      </c>
      <c r="D25" s="331">
        <v>0</v>
      </c>
      <c r="E25" s="331">
        <v>0</v>
      </c>
      <c r="F25" s="331">
        <v>0</v>
      </c>
      <c r="G25" s="331">
        <v>0</v>
      </c>
      <c r="H25" s="331">
        <v>0</v>
      </c>
      <c r="I25" s="331">
        <v>0</v>
      </c>
      <c r="J25" s="331">
        <v>0</v>
      </c>
      <c r="K25" s="331">
        <v>0</v>
      </c>
      <c r="L25" s="331">
        <v>18</v>
      </c>
      <c r="M25" s="331">
        <v>14</v>
      </c>
      <c r="N25" s="331">
        <v>18</v>
      </c>
      <c r="O25" s="331">
        <v>13</v>
      </c>
      <c r="P25" s="331">
        <v>19</v>
      </c>
      <c r="Q25" s="331">
        <v>21</v>
      </c>
      <c r="R25" s="301">
        <v>103</v>
      </c>
    </row>
    <row r="26" spans="1:19" ht="20.100000000000001" customHeight="1" x14ac:dyDescent="0.25">
      <c r="A26" s="335" t="s">
        <v>3035</v>
      </c>
      <c r="B26" s="343" t="s">
        <v>3054</v>
      </c>
      <c r="C26" s="309">
        <v>0</v>
      </c>
      <c r="D26" s="309">
        <v>12</v>
      </c>
      <c r="E26" s="309">
        <v>18</v>
      </c>
      <c r="F26" s="309">
        <v>12</v>
      </c>
      <c r="G26" s="309">
        <v>14</v>
      </c>
      <c r="H26" s="309">
        <v>20</v>
      </c>
      <c r="I26" s="309">
        <v>9</v>
      </c>
      <c r="J26" s="309">
        <v>9</v>
      </c>
      <c r="K26" s="309">
        <v>14</v>
      </c>
      <c r="L26" s="309">
        <v>18</v>
      </c>
      <c r="M26" s="309">
        <v>14</v>
      </c>
      <c r="N26" s="309">
        <v>18</v>
      </c>
      <c r="O26" s="309">
        <v>13</v>
      </c>
      <c r="P26" s="309">
        <v>19</v>
      </c>
      <c r="Q26" s="309">
        <v>21</v>
      </c>
      <c r="R26" s="309">
        <v>211</v>
      </c>
    </row>
    <row r="27" spans="1:19" ht="20.100000000000001" customHeight="1" x14ac:dyDescent="0.25">
      <c r="A27" s="358"/>
      <c r="B27" s="358"/>
      <c r="C27" s="358"/>
      <c r="D27" s="358"/>
      <c r="E27" s="358"/>
      <c r="F27" s="358"/>
      <c r="G27" s="358"/>
      <c r="H27" s="358"/>
      <c r="I27" s="358"/>
      <c r="J27" s="358"/>
      <c r="K27" s="358"/>
      <c r="L27" s="358"/>
      <c r="M27" s="358"/>
      <c r="N27" s="358"/>
      <c r="O27" s="358"/>
      <c r="P27" s="358"/>
      <c r="Q27" s="358"/>
      <c r="R27" s="359"/>
    </row>
    <row r="28" spans="1:19" ht="20.100000000000001" customHeight="1" x14ac:dyDescent="0.25">
      <c r="A28" s="358"/>
      <c r="B28" s="358"/>
      <c r="C28" s="358"/>
      <c r="D28" s="358"/>
      <c r="E28" s="358"/>
      <c r="F28" s="358"/>
      <c r="G28" s="358"/>
      <c r="H28" s="358"/>
      <c r="I28" s="358"/>
      <c r="J28" s="358"/>
      <c r="K28" s="358"/>
      <c r="L28" s="358"/>
      <c r="M28" s="358"/>
      <c r="N28" s="358"/>
      <c r="O28" s="358"/>
      <c r="P28" s="358"/>
      <c r="Q28" s="358"/>
      <c r="R28" s="359"/>
    </row>
    <row r="29" spans="1:19" ht="20.100000000000001" customHeight="1" x14ac:dyDescent="0.25">
      <c r="A29" s="358"/>
      <c r="B29" s="358"/>
      <c r="C29" s="358"/>
      <c r="D29" s="358"/>
      <c r="E29" s="358"/>
      <c r="F29" s="358"/>
      <c r="G29" s="358"/>
      <c r="H29" s="358"/>
      <c r="I29" s="358"/>
      <c r="J29" s="358"/>
      <c r="K29" s="358"/>
      <c r="L29" s="358"/>
      <c r="M29" s="358"/>
      <c r="N29" s="358"/>
      <c r="O29" s="358"/>
      <c r="P29" s="358"/>
      <c r="Q29" s="358"/>
      <c r="R29" s="359"/>
    </row>
    <row r="30" spans="1:19" ht="20.100000000000001" customHeight="1" x14ac:dyDescent="0.25">
      <c r="A30" s="358"/>
      <c r="B30" s="358"/>
      <c r="C30" s="358"/>
      <c r="D30" s="358"/>
      <c r="E30" s="358"/>
      <c r="F30" s="358"/>
      <c r="G30" s="358"/>
      <c r="H30" s="358"/>
      <c r="I30" s="358"/>
      <c r="J30" s="358"/>
      <c r="K30" s="358"/>
      <c r="L30" s="358"/>
      <c r="M30" s="358"/>
      <c r="N30" s="358"/>
      <c r="O30" s="358"/>
      <c r="P30" s="358"/>
      <c r="Q30" s="358"/>
      <c r="R30" s="359"/>
    </row>
    <row r="31" spans="1:19" ht="20.100000000000001" customHeight="1" x14ac:dyDescent="0.25">
      <c r="A31" s="358"/>
      <c r="B31" s="358"/>
      <c r="C31" s="358"/>
      <c r="D31" s="358"/>
      <c r="E31" s="358"/>
      <c r="F31" s="358"/>
      <c r="G31" s="358"/>
      <c r="H31" s="358"/>
      <c r="I31" s="358"/>
      <c r="J31" s="358"/>
      <c r="K31" s="358"/>
      <c r="L31" s="358"/>
      <c r="M31" s="358"/>
      <c r="N31" s="358"/>
      <c r="O31" s="358"/>
      <c r="P31" s="358"/>
      <c r="Q31" s="358"/>
      <c r="R31" s="359"/>
    </row>
    <row r="32" spans="1:19" ht="20.100000000000001" customHeight="1" x14ac:dyDescent="0.25">
      <c r="A32" s="358"/>
      <c r="B32" s="358"/>
      <c r="C32" s="358"/>
      <c r="D32" s="358"/>
      <c r="E32" s="358"/>
      <c r="F32" s="358"/>
      <c r="G32" s="358"/>
      <c r="H32" s="358"/>
      <c r="I32" s="358"/>
      <c r="J32" s="358"/>
      <c r="K32" s="358"/>
      <c r="L32" s="358"/>
      <c r="M32" s="358"/>
      <c r="N32" s="358"/>
      <c r="O32" s="358"/>
      <c r="P32" s="358"/>
      <c r="Q32" s="358"/>
      <c r="R32" s="359"/>
    </row>
    <row r="33" spans="1:18" ht="20.100000000000001" customHeight="1" x14ac:dyDescent="0.25">
      <c r="A33" s="358"/>
      <c r="B33" s="358"/>
      <c r="C33" s="358"/>
      <c r="D33" s="358"/>
      <c r="E33" s="358"/>
      <c r="F33" s="358"/>
      <c r="G33" s="358"/>
      <c r="H33" s="358"/>
      <c r="I33" s="358"/>
      <c r="J33" s="358"/>
      <c r="K33" s="358"/>
      <c r="L33" s="358"/>
      <c r="M33" s="358"/>
      <c r="N33" s="358"/>
      <c r="O33" s="358"/>
      <c r="P33" s="358"/>
      <c r="Q33" s="358"/>
      <c r="R33" s="359"/>
    </row>
    <row r="34" spans="1:18" ht="20.100000000000001" customHeight="1" x14ac:dyDescent="0.25">
      <c r="A34" s="358"/>
      <c r="B34" s="358"/>
      <c r="C34" s="358"/>
      <c r="D34" s="358"/>
      <c r="E34" s="358"/>
      <c r="F34" s="358"/>
      <c r="G34" s="358"/>
      <c r="H34" s="358"/>
      <c r="I34" s="358"/>
      <c r="J34" s="358"/>
      <c r="K34" s="358"/>
      <c r="L34" s="358"/>
      <c r="M34" s="358"/>
      <c r="N34" s="358"/>
      <c r="O34" s="358"/>
      <c r="P34" s="358"/>
      <c r="Q34" s="358"/>
      <c r="R34" s="359"/>
    </row>
    <row r="35" spans="1:18" ht="20.100000000000001" customHeight="1" x14ac:dyDescent="0.25">
      <c r="A35" s="358"/>
      <c r="B35" s="358"/>
      <c r="C35" s="358"/>
      <c r="D35" s="358"/>
      <c r="E35" s="358"/>
      <c r="F35" s="358"/>
      <c r="G35" s="358"/>
      <c r="H35" s="358"/>
      <c r="I35" s="358"/>
      <c r="J35" s="358"/>
      <c r="K35" s="358"/>
      <c r="L35" s="358"/>
      <c r="M35" s="358"/>
      <c r="N35" s="358"/>
      <c r="O35" s="358"/>
      <c r="P35" s="358"/>
      <c r="Q35" s="358"/>
      <c r="R35" s="359"/>
    </row>
    <row r="36" spans="1:18" ht="20.100000000000001" customHeight="1" x14ac:dyDescent="0.25">
      <c r="A36" s="358"/>
      <c r="B36" s="358"/>
      <c r="C36" s="358"/>
      <c r="D36" s="358"/>
      <c r="E36" s="358"/>
      <c r="F36" s="358"/>
      <c r="G36" s="358"/>
      <c r="H36" s="358"/>
      <c r="I36" s="358"/>
      <c r="J36" s="358"/>
      <c r="K36" s="358"/>
      <c r="L36" s="358"/>
      <c r="M36" s="358"/>
      <c r="N36" s="358"/>
      <c r="O36" s="358"/>
      <c r="P36" s="358"/>
      <c r="Q36" s="358"/>
      <c r="R36" s="359"/>
    </row>
    <row r="37" spans="1:18" ht="20.100000000000001" customHeight="1" x14ac:dyDescent="0.25">
      <c r="A37" s="358"/>
      <c r="B37" s="358"/>
      <c r="C37" s="358"/>
      <c r="D37" s="358"/>
      <c r="E37" s="358"/>
      <c r="F37" s="358"/>
      <c r="G37" s="358"/>
      <c r="H37" s="358"/>
      <c r="I37" s="358"/>
      <c r="J37" s="358"/>
      <c r="K37" s="358"/>
      <c r="L37" s="358"/>
      <c r="M37" s="358"/>
      <c r="N37" s="358"/>
      <c r="O37" s="358"/>
      <c r="P37" s="358"/>
      <c r="Q37" s="358"/>
      <c r="R37" s="359"/>
    </row>
    <row r="38" spans="1:18" ht="20.100000000000001" customHeight="1" x14ac:dyDescent="0.25">
      <c r="A38" s="358"/>
      <c r="B38" s="358"/>
      <c r="C38" s="358"/>
      <c r="D38" s="358"/>
      <c r="E38" s="358"/>
      <c r="F38" s="358"/>
      <c r="G38" s="358"/>
      <c r="H38" s="358"/>
      <c r="I38" s="358"/>
      <c r="J38" s="358"/>
      <c r="K38" s="358"/>
      <c r="L38" s="358"/>
      <c r="M38" s="358"/>
      <c r="N38" s="358"/>
      <c r="O38" s="358"/>
      <c r="P38" s="358"/>
      <c r="Q38" s="358"/>
      <c r="R38" s="359"/>
    </row>
    <row r="39" spans="1:18" ht="20.100000000000001" customHeight="1" x14ac:dyDescent="0.25">
      <c r="A39" s="358"/>
      <c r="B39" s="358"/>
      <c r="C39" s="358"/>
      <c r="D39" s="358"/>
      <c r="E39" s="358"/>
      <c r="F39" s="358"/>
      <c r="G39" s="358"/>
      <c r="H39" s="358"/>
      <c r="I39" s="358"/>
      <c r="J39" s="358"/>
      <c r="K39" s="358"/>
      <c r="L39" s="358"/>
      <c r="M39" s="358"/>
      <c r="N39" s="358"/>
      <c r="O39" s="358"/>
      <c r="P39" s="358"/>
      <c r="Q39" s="358"/>
      <c r="R39" s="359"/>
    </row>
    <row r="40" spans="1:18" ht="20.100000000000001" customHeight="1" x14ac:dyDescent="0.25">
      <c r="A40" s="358"/>
      <c r="B40" s="358"/>
      <c r="C40" s="358"/>
      <c r="D40" s="358"/>
      <c r="E40" s="358"/>
      <c r="F40" s="358"/>
      <c r="G40" s="358"/>
      <c r="H40" s="358"/>
      <c r="I40" s="358"/>
      <c r="J40" s="358"/>
      <c r="K40" s="358"/>
      <c r="L40" s="358"/>
      <c r="M40" s="358"/>
      <c r="N40" s="358"/>
      <c r="O40" s="358"/>
      <c r="P40" s="358"/>
      <c r="Q40" s="358"/>
      <c r="R40" s="359"/>
    </row>
    <row r="41" spans="1:18" ht="20.100000000000001" customHeight="1" x14ac:dyDescent="0.25">
      <c r="A41" s="358"/>
      <c r="B41" s="358"/>
      <c r="C41" s="358"/>
      <c r="D41" s="358"/>
      <c r="E41" s="358"/>
      <c r="F41" s="358"/>
      <c r="G41" s="358"/>
      <c r="H41" s="358"/>
      <c r="I41" s="358"/>
      <c r="J41" s="358"/>
      <c r="K41" s="358"/>
      <c r="L41" s="358"/>
      <c r="M41" s="358"/>
      <c r="N41" s="358"/>
      <c r="O41" s="358"/>
      <c r="P41" s="358"/>
      <c r="Q41" s="358"/>
      <c r="R41" s="359"/>
    </row>
    <row r="42" spans="1:18" ht="20.100000000000001" customHeight="1" x14ac:dyDescent="0.25">
      <c r="A42" s="358"/>
      <c r="B42" s="358"/>
      <c r="C42" s="358"/>
      <c r="D42" s="358"/>
      <c r="E42" s="358"/>
      <c r="F42" s="358"/>
      <c r="G42" s="358"/>
      <c r="H42" s="358"/>
      <c r="I42" s="358"/>
      <c r="J42" s="358"/>
      <c r="K42" s="358"/>
      <c r="L42" s="358"/>
      <c r="M42" s="358"/>
      <c r="N42" s="358"/>
      <c r="O42" s="358"/>
      <c r="P42" s="358"/>
      <c r="Q42" s="358"/>
      <c r="R42" s="359"/>
    </row>
    <row r="43" spans="1:18" ht="20.100000000000001" customHeight="1" x14ac:dyDescent="0.25">
      <c r="A43" s="358"/>
      <c r="B43" s="358"/>
      <c r="C43" s="358"/>
      <c r="D43" s="358"/>
      <c r="E43" s="358"/>
      <c r="F43" s="358"/>
      <c r="G43" s="358"/>
      <c r="H43" s="358"/>
      <c r="I43" s="358"/>
      <c r="J43" s="358"/>
      <c r="K43" s="358"/>
      <c r="L43" s="358"/>
      <c r="M43" s="358"/>
      <c r="N43" s="358"/>
      <c r="O43" s="358"/>
      <c r="P43" s="358"/>
      <c r="Q43" s="358"/>
      <c r="R43" s="359"/>
    </row>
    <row r="44" spans="1:18" ht="20.100000000000001" customHeight="1" x14ac:dyDescent="0.25">
      <c r="A44" s="358"/>
      <c r="B44" s="358"/>
      <c r="C44" s="358"/>
      <c r="D44" s="358"/>
      <c r="E44" s="358"/>
      <c r="F44" s="358"/>
      <c r="G44" s="358"/>
      <c r="H44" s="358"/>
      <c r="I44" s="358"/>
      <c r="J44" s="358"/>
      <c r="K44" s="358"/>
      <c r="L44" s="358"/>
      <c r="M44" s="358"/>
      <c r="N44" s="358"/>
      <c r="O44" s="358"/>
      <c r="P44" s="358"/>
      <c r="Q44" s="358"/>
      <c r="R44" s="359"/>
    </row>
    <row r="45" spans="1:18" ht="20.100000000000001" customHeight="1" x14ac:dyDescent="0.25">
      <c r="A45" s="358"/>
      <c r="B45" s="358"/>
      <c r="C45" s="358"/>
      <c r="D45" s="358"/>
      <c r="E45" s="358"/>
      <c r="F45" s="358"/>
      <c r="G45" s="358"/>
      <c r="H45" s="358"/>
      <c r="I45" s="358"/>
      <c r="J45" s="358"/>
      <c r="K45" s="358"/>
      <c r="L45" s="358"/>
      <c r="M45" s="358"/>
      <c r="N45" s="358"/>
      <c r="O45" s="358"/>
      <c r="P45" s="358"/>
      <c r="Q45" s="358"/>
      <c r="R45" s="359"/>
    </row>
    <row r="46" spans="1:18" ht="20.100000000000001" customHeight="1" x14ac:dyDescent="0.25">
      <c r="A46" s="358"/>
      <c r="B46" s="358"/>
      <c r="C46" s="358"/>
      <c r="D46" s="358"/>
      <c r="E46" s="358"/>
      <c r="F46" s="358"/>
      <c r="G46" s="358"/>
      <c r="H46" s="358"/>
      <c r="I46" s="358"/>
      <c r="J46" s="358"/>
      <c r="K46" s="358"/>
      <c r="L46" s="358"/>
      <c r="M46" s="358"/>
      <c r="N46" s="358"/>
      <c r="O46" s="358"/>
      <c r="P46" s="358"/>
      <c r="Q46" s="358"/>
      <c r="R46" s="359"/>
    </row>
    <row r="47" spans="1:18" ht="20.100000000000001" customHeight="1" x14ac:dyDescent="0.25">
      <c r="A47" s="358"/>
      <c r="B47" s="358"/>
      <c r="C47" s="358"/>
      <c r="D47" s="358"/>
      <c r="E47" s="358"/>
      <c r="F47" s="358"/>
      <c r="G47" s="358"/>
      <c r="H47" s="358"/>
      <c r="I47" s="358"/>
      <c r="J47" s="358"/>
      <c r="K47" s="358"/>
      <c r="L47" s="358"/>
      <c r="M47" s="358"/>
      <c r="N47" s="358"/>
      <c r="O47" s="358"/>
      <c r="P47" s="358"/>
      <c r="Q47" s="358"/>
      <c r="R47" s="359"/>
    </row>
    <row r="48" spans="1:18" ht="20.100000000000001" customHeight="1" x14ac:dyDescent="0.25">
      <c r="A48" s="358"/>
      <c r="B48" s="358"/>
      <c r="C48" s="358"/>
      <c r="D48" s="358"/>
      <c r="E48" s="358"/>
      <c r="F48" s="358"/>
      <c r="G48" s="358"/>
      <c r="H48" s="358"/>
      <c r="I48" s="358"/>
      <c r="J48" s="358"/>
      <c r="K48" s="358"/>
      <c r="L48" s="358"/>
      <c r="M48" s="358"/>
      <c r="N48" s="358"/>
      <c r="O48" s="358"/>
      <c r="P48" s="358"/>
      <c r="Q48" s="358"/>
      <c r="R48" s="359"/>
    </row>
    <row r="49" spans="1:18" ht="20.100000000000001" customHeight="1" x14ac:dyDescent="0.25">
      <c r="A49" s="358"/>
      <c r="B49" s="358"/>
      <c r="C49" s="358"/>
      <c r="D49" s="358"/>
      <c r="E49" s="358"/>
      <c r="F49" s="358"/>
      <c r="G49" s="358"/>
      <c r="H49" s="358"/>
      <c r="I49" s="358"/>
      <c r="J49" s="358"/>
      <c r="K49" s="358"/>
      <c r="L49" s="358"/>
      <c r="M49" s="358"/>
      <c r="N49" s="358"/>
      <c r="O49" s="358"/>
      <c r="P49" s="358"/>
      <c r="Q49" s="358"/>
      <c r="R49" s="359"/>
    </row>
    <row r="50" spans="1:18" ht="20.100000000000001" customHeight="1" x14ac:dyDescent="0.25">
      <c r="A50" s="358"/>
      <c r="B50" s="358"/>
      <c r="C50" s="358"/>
      <c r="D50" s="358"/>
      <c r="E50" s="358"/>
      <c r="F50" s="358"/>
      <c r="G50" s="358"/>
      <c r="H50" s="358"/>
      <c r="I50" s="358"/>
      <c r="J50" s="358"/>
      <c r="K50" s="358"/>
      <c r="L50" s="358"/>
      <c r="M50" s="358"/>
      <c r="N50" s="358"/>
      <c r="O50" s="358"/>
      <c r="P50" s="358"/>
      <c r="Q50" s="358"/>
      <c r="R50" s="359"/>
    </row>
    <row r="51" spans="1:18" ht="20.100000000000001" customHeight="1" x14ac:dyDescent="0.25">
      <c r="A51" s="358"/>
      <c r="B51" s="358"/>
      <c r="C51" s="358"/>
      <c r="D51" s="358"/>
      <c r="E51" s="358"/>
      <c r="F51" s="358"/>
      <c r="G51" s="358"/>
      <c r="H51" s="358"/>
      <c r="I51" s="358"/>
      <c r="J51" s="358"/>
      <c r="K51" s="358"/>
      <c r="L51" s="358"/>
      <c r="M51" s="358"/>
      <c r="N51" s="358"/>
      <c r="O51" s="358"/>
      <c r="P51" s="358"/>
      <c r="Q51" s="358"/>
      <c r="R51" s="359"/>
    </row>
    <row r="52" spans="1:18" ht="20.100000000000001" customHeight="1" x14ac:dyDescent="0.25">
      <c r="A52" s="358"/>
      <c r="B52" s="358"/>
      <c r="C52" s="358"/>
      <c r="D52" s="358"/>
      <c r="E52" s="358"/>
      <c r="F52" s="358"/>
      <c r="G52" s="358"/>
      <c r="H52" s="358"/>
      <c r="I52" s="358"/>
      <c r="J52" s="358"/>
      <c r="K52" s="358"/>
      <c r="L52" s="358"/>
      <c r="M52" s="358"/>
      <c r="N52" s="358"/>
      <c r="O52" s="358"/>
      <c r="P52" s="358"/>
      <c r="Q52" s="358"/>
      <c r="R52" s="359"/>
    </row>
    <row r="53" spans="1:18" ht="20.100000000000001" customHeight="1" x14ac:dyDescent="0.25">
      <c r="A53" s="358"/>
      <c r="B53" s="358"/>
      <c r="C53" s="358"/>
      <c r="D53" s="358"/>
      <c r="E53" s="358"/>
      <c r="F53" s="358"/>
      <c r="G53" s="358"/>
      <c r="H53" s="358"/>
      <c r="I53" s="358"/>
      <c r="J53" s="358"/>
      <c r="K53" s="358"/>
      <c r="L53" s="358"/>
      <c r="M53" s="358"/>
      <c r="N53" s="358"/>
      <c r="O53" s="358"/>
      <c r="P53" s="358"/>
      <c r="Q53" s="358"/>
      <c r="R53" s="359"/>
    </row>
    <row r="54" spans="1:18" ht="20.100000000000001" customHeight="1" x14ac:dyDescent="0.25">
      <c r="A54" s="358"/>
      <c r="B54" s="358"/>
      <c r="C54" s="358"/>
      <c r="D54" s="358"/>
      <c r="E54" s="358"/>
      <c r="F54" s="358"/>
      <c r="G54" s="358"/>
      <c r="H54" s="358"/>
      <c r="I54" s="358"/>
      <c r="J54" s="358"/>
      <c r="K54" s="358"/>
      <c r="L54" s="358"/>
      <c r="M54" s="358"/>
      <c r="N54" s="358"/>
      <c r="O54" s="358"/>
      <c r="P54" s="358"/>
      <c r="Q54" s="358"/>
      <c r="R54" s="359"/>
    </row>
    <row r="55" spans="1:18" ht="20.100000000000001" customHeight="1" x14ac:dyDescent="0.25">
      <c r="A55" s="358"/>
      <c r="B55" s="358"/>
      <c r="C55" s="358"/>
      <c r="D55" s="358"/>
      <c r="E55" s="358"/>
      <c r="F55" s="358"/>
      <c r="G55" s="358"/>
      <c r="H55" s="358"/>
      <c r="I55" s="358"/>
      <c r="J55" s="358"/>
      <c r="K55" s="358"/>
      <c r="L55" s="358"/>
      <c r="M55" s="358"/>
      <c r="N55" s="358"/>
      <c r="O55" s="358"/>
      <c r="P55" s="358"/>
      <c r="Q55" s="358"/>
      <c r="R55" s="359"/>
    </row>
    <row r="56" spans="1:18" ht="20.100000000000001" customHeight="1" x14ac:dyDescent="0.25">
      <c r="A56" s="358"/>
      <c r="B56" s="358"/>
      <c r="C56" s="358"/>
      <c r="D56" s="358"/>
      <c r="E56" s="358"/>
      <c r="F56" s="358"/>
      <c r="G56" s="358"/>
      <c r="H56" s="358"/>
      <c r="I56" s="358"/>
      <c r="J56" s="358"/>
      <c r="K56" s="358"/>
      <c r="L56" s="358"/>
      <c r="M56" s="358"/>
      <c r="N56" s="358"/>
      <c r="O56" s="358"/>
      <c r="P56" s="358"/>
      <c r="Q56" s="358"/>
      <c r="R56" s="359"/>
    </row>
    <row r="57" spans="1:18" ht="20.100000000000001" customHeight="1" x14ac:dyDescent="0.25">
      <c r="A57" s="358"/>
      <c r="B57" s="358"/>
      <c r="C57" s="358"/>
      <c r="D57" s="358"/>
      <c r="E57" s="358"/>
      <c r="F57" s="358"/>
      <c r="G57" s="358"/>
      <c r="H57" s="358"/>
      <c r="I57" s="358"/>
      <c r="J57" s="358"/>
      <c r="K57" s="358"/>
      <c r="L57" s="358"/>
      <c r="M57" s="358"/>
      <c r="N57" s="358"/>
      <c r="O57" s="358"/>
      <c r="P57" s="358"/>
      <c r="Q57" s="358"/>
      <c r="R57" s="359"/>
    </row>
    <row r="58" spans="1:18" ht="20.100000000000001" customHeight="1" x14ac:dyDescent="0.25">
      <c r="A58" s="358"/>
      <c r="B58" s="358"/>
      <c r="C58" s="358"/>
      <c r="D58" s="358"/>
      <c r="E58" s="358"/>
      <c r="F58" s="358"/>
      <c r="G58" s="358"/>
      <c r="H58" s="358"/>
      <c r="I58" s="358"/>
      <c r="J58" s="358"/>
      <c r="K58" s="358"/>
      <c r="L58" s="358"/>
      <c r="M58" s="358"/>
      <c r="N58" s="358"/>
      <c r="O58" s="358"/>
      <c r="P58" s="358"/>
      <c r="Q58" s="358"/>
      <c r="R58" s="359"/>
    </row>
    <row r="59" spans="1:18" ht="20.100000000000001" customHeight="1" x14ac:dyDescent="0.2">
      <c r="A59" s="372"/>
      <c r="B59" s="372"/>
      <c r="C59" s="372"/>
      <c r="D59" s="372"/>
      <c r="E59" s="372"/>
      <c r="F59" s="372"/>
      <c r="G59" s="372"/>
      <c r="H59" s="372"/>
      <c r="I59" s="372"/>
      <c r="J59" s="372"/>
      <c r="K59" s="372"/>
      <c r="L59" s="372"/>
      <c r="M59" s="372"/>
      <c r="N59" s="372"/>
      <c r="O59" s="372"/>
      <c r="P59" s="372"/>
      <c r="Q59" s="372"/>
      <c r="R59" s="373"/>
    </row>
    <row r="60" spans="1:18" ht="20.100000000000001" customHeight="1" x14ac:dyDescent="0.2">
      <c r="A60" s="372"/>
      <c r="B60" s="372"/>
      <c r="C60" s="372"/>
      <c r="D60" s="372"/>
      <c r="E60" s="372"/>
      <c r="F60" s="372"/>
      <c r="G60" s="372"/>
      <c r="H60" s="372"/>
      <c r="I60" s="372"/>
      <c r="J60" s="372"/>
      <c r="K60" s="372"/>
      <c r="L60" s="372"/>
      <c r="M60" s="372"/>
      <c r="N60" s="372"/>
      <c r="O60" s="372"/>
      <c r="P60" s="372"/>
      <c r="Q60" s="372"/>
      <c r="R60" s="373"/>
    </row>
    <row r="61" spans="1:18" ht="20.100000000000001" customHeight="1" x14ac:dyDescent="0.2">
      <c r="A61" s="372"/>
      <c r="B61" s="372"/>
      <c r="C61" s="372"/>
      <c r="D61" s="372"/>
      <c r="E61" s="372"/>
      <c r="F61" s="372"/>
      <c r="G61" s="372"/>
      <c r="H61" s="372"/>
      <c r="I61" s="372"/>
      <c r="J61" s="372"/>
      <c r="K61" s="372"/>
      <c r="L61" s="372"/>
      <c r="M61" s="372"/>
      <c r="N61" s="372"/>
      <c r="O61" s="372"/>
      <c r="P61" s="372"/>
      <c r="Q61" s="372"/>
      <c r="R61" s="373"/>
    </row>
    <row r="62" spans="1:18" ht="20.100000000000001" customHeight="1" x14ac:dyDescent="0.2">
      <c r="A62" s="372"/>
      <c r="B62" s="372"/>
      <c r="C62" s="372"/>
      <c r="D62" s="372"/>
      <c r="E62" s="372"/>
      <c r="F62" s="372"/>
      <c r="G62" s="372"/>
      <c r="H62" s="372"/>
      <c r="I62" s="372"/>
      <c r="J62" s="372"/>
      <c r="K62" s="372"/>
      <c r="L62" s="372"/>
      <c r="M62" s="372"/>
      <c r="N62" s="372"/>
      <c r="O62" s="372"/>
      <c r="P62" s="372"/>
      <c r="Q62" s="372"/>
      <c r="R62" s="373"/>
    </row>
    <row r="63" spans="1:18" ht="20.100000000000001" customHeight="1" x14ac:dyDescent="0.2">
      <c r="A63" s="372"/>
      <c r="B63" s="372"/>
      <c r="C63" s="372"/>
      <c r="D63" s="372"/>
      <c r="E63" s="372"/>
      <c r="F63" s="372"/>
      <c r="G63" s="372"/>
      <c r="H63" s="372"/>
      <c r="I63" s="372"/>
      <c r="J63" s="372"/>
      <c r="K63" s="372"/>
      <c r="L63" s="372"/>
      <c r="M63" s="372"/>
      <c r="N63" s="372"/>
      <c r="O63" s="372"/>
      <c r="P63" s="372"/>
      <c r="Q63" s="372"/>
      <c r="R63" s="373"/>
    </row>
    <row r="64" spans="1:18" ht="20.100000000000001" customHeight="1" x14ac:dyDescent="0.2">
      <c r="A64" s="372"/>
      <c r="B64" s="372"/>
      <c r="C64" s="372"/>
      <c r="D64" s="372"/>
      <c r="E64" s="372"/>
      <c r="F64" s="372"/>
      <c r="G64" s="372"/>
      <c r="H64" s="372"/>
      <c r="I64" s="372"/>
      <c r="J64" s="372"/>
      <c r="K64" s="372"/>
      <c r="L64" s="372"/>
      <c r="M64" s="372"/>
      <c r="N64" s="372"/>
      <c r="O64" s="372"/>
      <c r="P64" s="372"/>
      <c r="Q64" s="372"/>
      <c r="R64" s="373"/>
    </row>
    <row r="65" spans="1:18" ht="20.100000000000001" customHeight="1" x14ac:dyDescent="0.2">
      <c r="A65" s="372"/>
      <c r="B65" s="372"/>
      <c r="C65" s="372"/>
      <c r="D65" s="372"/>
      <c r="E65" s="372"/>
      <c r="F65" s="372"/>
      <c r="G65" s="372"/>
      <c r="H65" s="372"/>
      <c r="I65" s="372"/>
      <c r="J65" s="372"/>
      <c r="K65" s="372"/>
      <c r="L65" s="372"/>
      <c r="M65" s="372"/>
      <c r="N65" s="372"/>
      <c r="O65" s="372"/>
      <c r="P65" s="372"/>
      <c r="Q65" s="372"/>
      <c r="R65" s="373"/>
    </row>
    <row r="66" spans="1:18" ht="20.100000000000001" customHeight="1" x14ac:dyDescent="0.2">
      <c r="A66" s="372"/>
      <c r="B66" s="372"/>
      <c r="C66" s="372"/>
      <c r="D66" s="372"/>
      <c r="E66" s="372"/>
      <c r="F66" s="372"/>
      <c r="G66" s="372"/>
      <c r="H66" s="372"/>
      <c r="I66" s="372"/>
      <c r="J66" s="372"/>
      <c r="K66" s="372"/>
      <c r="L66" s="372"/>
      <c r="M66" s="372"/>
      <c r="N66" s="372"/>
      <c r="O66" s="372"/>
      <c r="P66" s="372"/>
      <c r="Q66" s="372"/>
      <c r="R66" s="373"/>
    </row>
    <row r="67" spans="1:18" ht="20.100000000000001" customHeight="1" x14ac:dyDescent="0.2">
      <c r="A67" s="372"/>
      <c r="B67" s="372"/>
      <c r="C67" s="372"/>
      <c r="D67" s="372"/>
      <c r="E67" s="372"/>
      <c r="F67" s="372"/>
      <c r="G67" s="372"/>
      <c r="H67" s="372"/>
      <c r="I67" s="372"/>
      <c r="J67" s="372"/>
      <c r="K67" s="372"/>
      <c r="L67" s="372"/>
      <c r="M67" s="372"/>
      <c r="N67" s="372"/>
      <c r="O67" s="372"/>
      <c r="P67" s="372"/>
      <c r="Q67" s="372"/>
      <c r="R67" s="373"/>
    </row>
    <row r="68" spans="1:18" ht="20.100000000000001" customHeight="1" x14ac:dyDescent="0.2">
      <c r="A68" s="372"/>
      <c r="B68" s="372"/>
      <c r="C68" s="372"/>
      <c r="D68" s="372"/>
      <c r="E68" s="372"/>
      <c r="F68" s="372"/>
      <c r="G68" s="372"/>
      <c r="H68" s="372"/>
      <c r="I68" s="372"/>
      <c r="J68" s="372"/>
      <c r="K68" s="372"/>
      <c r="L68" s="372"/>
      <c r="M68" s="372"/>
      <c r="N68" s="372"/>
      <c r="O68" s="372"/>
      <c r="P68" s="372"/>
      <c r="Q68" s="372"/>
      <c r="R68" s="373"/>
    </row>
    <row r="69" spans="1:18" ht="20.100000000000001" customHeight="1" x14ac:dyDescent="0.2">
      <c r="A69" s="372"/>
      <c r="B69" s="372"/>
      <c r="C69" s="372"/>
      <c r="D69" s="372"/>
      <c r="E69" s="372"/>
      <c r="F69" s="372"/>
      <c r="G69" s="372"/>
      <c r="H69" s="372"/>
      <c r="I69" s="372"/>
      <c r="J69" s="372"/>
      <c r="K69" s="372"/>
      <c r="L69" s="372"/>
      <c r="M69" s="372"/>
      <c r="N69" s="372"/>
      <c r="O69" s="372"/>
      <c r="P69" s="372"/>
      <c r="Q69" s="372"/>
      <c r="R69" s="373"/>
    </row>
    <row r="70" spans="1:18" ht="20.100000000000001" customHeight="1" x14ac:dyDescent="0.2">
      <c r="A70" s="372"/>
      <c r="B70" s="372"/>
      <c r="C70" s="372"/>
      <c r="D70" s="372"/>
      <c r="E70" s="372"/>
      <c r="F70" s="372"/>
      <c r="G70" s="372"/>
      <c r="H70" s="372"/>
      <c r="I70" s="372"/>
      <c r="J70" s="372"/>
      <c r="K70" s="372"/>
      <c r="L70" s="372"/>
      <c r="M70" s="372"/>
      <c r="N70" s="372"/>
      <c r="O70" s="372"/>
      <c r="P70" s="372"/>
      <c r="Q70" s="372"/>
      <c r="R70" s="373"/>
    </row>
    <row r="71" spans="1:18" ht="20.100000000000001" customHeight="1" x14ac:dyDescent="0.2">
      <c r="A71" s="372"/>
      <c r="B71" s="372"/>
      <c r="C71" s="372"/>
      <c r="D71" s="372"/>
      <c r="E71" s="372"/>
      <c r="F71" s="372"/>
      <c r="G71" s="372"/>
      <c r="H71" s="372"/>
      <c r="I71" s="372"/>
      <c r="J71" s="372"/>
      <c r="K71" s="372"/>
      <c r="L71" s="372"/>
      <c r="M71" s="372"/>
      <c r="N71" s="372"/>
      <c r="O71" s="372"/>
      <c r="P71" s="372"/>
      <c r="Q71" s="372"/>
      <c r="R71" s="373"/>
    </row>
    <row r="72" spans="1:18" ht="20.100000000000001" customHeight="1" x14ac:dyDescent="0.2">
      <c r="A72" s="372"/>
      <c r="B72" s="372"/>
      <c r="C72" s="372"/>
      <c r="D72" s="372"/>
      <c r="E72" s="372"/>
      <c r="F72" s="372"/>
      <c r="G72" s="372"/>
      <c r="H72" s="372"/>
      <c r="I72" s="372"/>
      <c r="J72" s="372"/>
      <c r="K72" s="372"/>
      <c r="L72" s="372"/>
      <c r="M72" s="372"/>
      <c r="N72" s="372"/>
      <c r="O72" s="372"/>
      <c r="P72" s="372"/>
      <c r="Q72" s="372"/>
      <c r="R72" s="373"/>
    </row>
    <row r="73" spans="1:18" ht="20.100000000000001" customHeight="1" x14ac:dyDescent="0.2">
      <c r="A73" s="372"/>
      <c r="B73" s="372"/>
      <c r="C73" s="372"/>
      <c r="D73" s="372"/>
      <c r="E73" s="372"/>
      <c r="F73" s="372"/>
      <c r="G73" s="372"/>
      <c r="H73" s="372"/>
      <c r="I73" s="372"/>
      <c r="J73" s="372"/>
      <c r="K73" s="372"/>
      <c r="L73" s="372"/>
      <c r="M73" s="372"/>
      <c r="N73" s="372"/>
      <c r="O73" s="372"/>
      <c r="P73" s="372"/>
      <c r="Q73" s="372"/>
      <c r="R73" s="373"/>
    </row>
    <row r="74" spans="1:18" ht="20.100000000000001" customHeight="1" x14ac:dyDescent="0.2">
      <c r="A74" s="372"/>
      <c r="B74" s="372"/>
      <c r="C74" s="372"/>
      <c r="D74" s="372"/>
      <c r="E74" s="372"/>
      <c r="F74" s="372"/>
      <c r="G74" s="372"/>
      <c r="H74" s="372"/>
      <c r="I74" s="372"/>
      <c r="J74" s="372"/>
      <c r="K74" s="372"/>
      <c r="L74" s="372"/>
      <c r="M74" s="372"/>
      <c r="N74" s="372"/>
      <c r="O74" s="372"/>
      <c r="P74" s="372"/>
      <c r="Q74" s="372"/>
      <c r="R74" s="373"/>
    </row>
    <row r="75" spans="1:18" ht="20.100000000000001" customHeight="1" x14ac:dyDescent="0.2">
      <c r="A75" s="372"/>
      <c r="B75" s="372"/>
      <c r="C75" s="372"/>
      <c r="D75" s="372"/>
      <c r="E75" s="372"/>
      <c r="F75" s="372"/>
      <c r="G75" s="372"/>
      <c r="H75" s="372"/>
      <c r="I75" s="372"/>
      <c r="J75" s="372"/>
      <c r="K75" s="372"/>
      <c r="L75" s="372"/>
      <c r="M75" s="372"/>
      <c r="N75" s="372"/>
      <c r="O75" s="372"/>
      <c r="P75" s="372"/>
      <c r="Q75" s="372"/>
      <c r="R75" s="373"/>
    </row>
    <row r="76" spans="1:18" ht="20.100000000000001" customHeight="1" x14ac:dyDescent="0.2">
      <c r="A76" s="372"/>
      <c r="B76" s="372"/>
      <c r="C76" s="372"/>
      <c r="D76" s="372"/>
      <c r="E76" s="372"/>
      <c r="F76" s="372"/>
      <c r="G76" s="372"/>
      <c r="H76" s="372"/>
      <c r="I76" s="372"/>
      <c r="J76" s="372"/>
      <c r="K76" s="372"/>
      <c r="L76" s="372"/>
      <c r="M76" s="372"/>
      <c r="N76" s="372"/>
      <c r="O76" s="372"/>
      <c r="P76" s="372"/>
      <c r="Q76" s="372"/>
      <c r="R76" s="373"/>
    </row>
    <row r="77" spans="1:18" ht="20.100000000000001" customHeight="1" x14ac:dyDescent="0.2">
      <c r="A77" s="372"/>
      <c r="B77" s="372"/>
      <c r="C77" s="372"/>
      <c r="D77" s="372"/>
      <c r="E77" s="372"/>
      <c r="F77" s="372"/>
      <c r="G77" s="372"/>
      <c r="H77" s="372"/>
      <c r="I77" s="372"/>
      <c r="J77" s="372"/>
      <c r="K77" s="372"/>
      <c r="L77" s="372"/>
      <c r="M77" s="372"/>
      <c r="N77" s="372"/>
      <c r="O77" s="372"/>
      <c r="P77" s="372"/>
      <c r="Q77" s="372"/>
      <c r="R77" s="373"/>
    </row>
    <row r="78" spans="1:18" ht="20.100000000000001" customHeight="1" x14ac:dyDescent="0.2">
      <c r="A78" s="372"/>
      <c r="B78" s="372"/>
      <c r="C78" s="372"/>
      <c r="D78" s="372"/>
      <c r="E78" s="372"/>
      <c r="F78" s="372"/>
      <c r="G78" s="372"/>
      <c r="H78" s="372"/>
      <c r="I78" s="372"/>
      <c r="J78" s="372"/>
      <c r="K78" s="372"/>
      <c r="L78" s="372"/>
      <c r="M78" s="372"/>
      <c r="N78" s="372"/>
      <c r="O78" s="372"/>
      <c r="P78" s="372"/>
      <c r="Q78" s="372"/>
      <c r="R78" s="373"/>
    </row>
    <row r="79" spans="1:18" ht="20.100000000000001" customHeight="1" x14ac:dyDescent="0.2">
      <c r="A79" s="372"/>
      <c r="B79" s="372"/>
      <c r="C79" s="372"/>
      <c r="D79" s="372"/>
      <c r="E79" s="372"/>
      <c r="F79" s="372"/>
      <c r="G79" s="372"/>
      <c r="H79" s="372"/>
      <c r="I79" s="372"/>
      <c r="J79" s="372"/>
      <c r="K79" s="372"/>
      <c r="L79" s="372"/>
      <c r="M79" s="372"/>
      <c r="N79" s="372"/>
      <c r="O79" s="372"/>
      <c r="P79" s="372"/>
      <c r="Q79" s="372"/>
      <c r="R79" s="373"/>
    </row>
    <row r="80" spans="1:18" ht="20.100000000000001" customHeight="1" x14ac:dyDescent="0.2">
      <c r="A80" s="372"/>
      <c r="B80" s="372"/>
      <c r="C80" s="372"/>
      <c r="D80" s="372"/>
      <c r="E80" s="372"/>
      <c r="F80" s="372"/>
      <c r="G80" s="372"/>
      <c r="H80" s="372"/>
      <c r="I80" s="372"/>
      <c r="J80" s="372"/>
      <c r="K80" s="372"/>
      <c r="L80" s="372"/>
      <c r="M80" s="372"/>
      <c r="N80" s="372"/>
      <c r="O80" s="372"/>
      <c r="P80" s="372"/>
      <c r="Q80" s="372"/>
      <c r="R80" s="373"/>
    </row>
    <row r="81" spans="1:18" ht="20.100000000000001" customHeight="1" x14ac:dyDescent="0.2">
      <c r="A81" s="372"/>
      <c r="B81" s="372"/>
      <c r="C81" s="372"/>
      <c r="D81" s="372"/>
      <c r="E81" s="372"/>
      <c r="F81" s="372"/>
      <c r="G81" s="372"/>
      <c r="H81" s="372"/>
      <c r="I81" s="372"/>
      <c r="J81" s="372"/>
      <c r="K81" s="372"/>
      <c r="L81" s="372"/>
      <c r="M81" s="372"/>
      <c r="N81" s="372"/>
      <c r="O81" s="372"/>
      <c r="P81" s="372"/>
      <c r="Q81" s="372"/>
      <c r="R81" s="373"/>
    </row>
    <row r="82" spans="1:18" ht="20.100000000000001" customHeight="1" x14ac:dyDescent="0.2">
      <c r="A82" s="372"/>
      <c r="B82" s="372"/>
      <c r="C82" s="372"/>
      <c r="D82" s="372"/>
      <c r="E82" s="372"/>
      <c r="F82" s="372"/>
      <c r="G82" s="372"/>
      <c r="H82" s="372"/>
      <c r="I82" s="372"/>
      <c r="J82" s="372"/>
      <c r="K82" s="372"/>
      <c r="L82" s="372"/>
      <c r="M82" s="372"/>
      <c r="N82" s="372"/>
      <c r="O82" s="372"/>
      <c r="P82" s="372"/>
      <c r="Q82" s="372"/>
      <c r="R82" s="373"/>
    </row>
    <row r="83" spans="1:18" ht="20.100000000000001" customHeight="1" x14ac:dyDescent="0.2">
      <c r="A83" s="372"/>
      <c r="B83" s="372"/>
      <c r="C83" s="372"/>
      <c r="D83" s="372"/>
      <c r="E83" s="372"/>
      <c r="F83" s="372"/>
      <c r="G83" s="372"/>
      <c r="H83" s="372"/>
      <c r="I83" s="372"/>
      <c r="J83" s="372"/>
      <c r="K83" s="372"/>
      <c r="L83" s="372"/>
      <c r="M83" s="372"/>
      <c r="N83" s="372"/>
      <c r="O83" s="372"/>
      <c r="P83" s="372"/>
      <c r="Q83" s="372"/>
      <c r="R83" s="373"/>
    </row>
    <row r="84" spans="1:18" ht="20.100000000000001" customHeight="1" x14ac:dyDescent="0.2">
      <c r="A84" s="372"/>
      <c r="B84" s="372"/>
      <c r="C84" s="372"/>
      <c r="D84" s="372"/>
      <c r="E84" s="372"/>
      <c r="F84" s="372"/>
      <c r="G84" s="372"/>
      <c r="H84" s="372"/>
      <c r="I84" s="372"/>
      <c r="J84" s="372"/>
      <c r="K84" s="372"/>
      <c r="L84" s="372"/>
      <c r="M84" s="372"/>
      <c r="N84" s="372"/>
      <c r="O84" s="372"/>
      <c r="P84" s="372"/>
      <c r="Q84" s="372"/>
      <c r="R84" s="373"/>
    </row>
    <row r="85" spans="1:18" ht="20.100000000000001" customHeight="1" x14ac:dyDescent="0.2">
      <c r="A85" s="372"/>
      <c r="B85" s="372"/>
      <c r="C85" s="372"/>
      <c r="D85" s="372"/>
      <c r="E85" s="372"/>
      <c r="F85" s="372"/>
      <c r="G85" s="372"/>
      <c r="H85" s="372"/>
      <c r="I85" s="372"/>
      <c r="J85" s="372"/>
      <c r="K85" s="372"/>
      <c r="L85" s="372"/>
      <c r="M85" s="372"/>
      <c r="N85" s="372"/>
      <c r="O85" s="372"/>
      <c r="P85" s="372"/>
      <c r="Q85" s="372"/>
      <c r="R85" s="373"/>
    </row>
    <row r="86" spans="1:18" ht="20.100000000000001" customHeight="1" x14ac:dyDescent="0.2">
      <c r="A86" s="372"/>
      <c r="B86" s="372"/>
      <c r="C86" s="372"/>
      <c r="D86" s="372"/>
      <c r="E86" s="372"/>
      <c r="F86" s="372"/>
      <c r="G86" s="372"/>
      <c r="H86" s="372"/>
      <c r="I86" s="372"/>
      <c r="J86" s="372"/>
      <c r="K86" s="372"/>
      <c r="L86" s="372"/>
      <c r="M86" s="372"/>
      <c r="N86" s="372"/>
      <c r="O86" s="372"/>
      <c r="P86" s="372"/>
      <c r="Q86" s="372"/>
      <c r="R86" s="373"/>
    </row>
    <row r="87" spans="1:18" ht="20.100000000000001" customHeight="1" x14ac:dyDescent="0.2">
      <c r="A87" s="372"/>
      <c r="B87" s="372"/>
      <c r="C87" s="372"/>
      <c r="D87" s="372"/>
      <c r="E87" s="372"/>
      <c r="F87" s="372"/>
      <c r="G87" s="372"/>
      <c r="H87" s="372"/>
      <c r="I87" s="372"/>
      <c r="J87" s="372"/>
      <c r="K87" s="372"/>
      <c r="L87" s="372"/>
      <c r="M87" s="372"/>
      <c r="N87" s="372"/>
      <c r="O87" s="372"/>
      <c r="P87" s="372"/>
      <c r="Q87" s="372"/>
      <c r="R87" s="373"/>
    </row>
    <row r="88" spans="1:18" ht="20.100000000000001" customHeight="1" x14ac:dyDescent="0.2">
      <c r="A88" s="372"/>
      <c r="B88" s="372"/>
      <c r="C88" s="372"/>
      <c r="D88" s="372"/>
      <c r="E88" s="372"/>
      <c r="F88" s="372"/>
      <c r="G88" s="372"/>
      <c r="H88" s="372"/>
      <c r="I88" s="372"/>
      <c r="J88" s="372"/>
      <c r="K88" s="372"/>
      <c r="L88" s="372"/>
      <c r="M88" s="372"/>
      <c r="N88" s="372"/>
      <c r="O88" s="372"/>
      <c r="P88" s="372"/>
      <c r="Q88" s="372"/>
      <c r="R88" s="373"/>
    </row>
    <row r="89" spans="1:18" ht="20.100000000000001" customHeight="1" x14ac:dyDescent="0.2">
      <c r="A89" s="372"/>
      <c r="B89" s="372"/>
      <c r="C89" s="372"/>
      <c r="D89" s="372"/>
      <c r="E89" s="372"/>
      <c r="F89" s="372"/>
      <c r="G89" s="372"/>
      <c r="H89" s="372"/>
      <c r="I89" s="372"/>
      <c r="J89" s="372"/>
      <c r="K89" s="372"/>
      <c r="L89" s="372"/>
      <c r="M89" s="372"/>
      <c r="N89" s="372"/>
      <c r="O89" s="372"/>
      <c r="P89" s="372"/>
      <c r="Q89" s="372"/>
      <c r="R89" s="373"/>
    </row>
    <row r="90" spans="1:18" ht="20.100000000000001" customHeight="1" x14ac:dyDescent="0.2">
      <c r="A90" s="372"/>
      <c r="B90" s="372"/>
      <c r="C90" s="372"/>
      <c r="D90" s="372"/>
      <c r="E90" s="372"/>
      <c r="F90" s="372"/>
      <c r="G90" s="372"/>
      <c r="H90" s="372"/>
      <c r="I90" s="372"/>
      <c r="J90" s="372"/>
      <c r="K90" s="372"/>
      <c r="L90" s="372"/>
      <c r="M90" s="372"/>
      <c r="N90" s="372"/>
      <c r="O90" s="372"/>
      <c r="P90" s="372"/>
      <c r="Q90" s="372"/>
      <c r="R90" s="373"/>
    </row>
    <row r="91" spans="1:18" ht="20.100000000000001" customHeight="1" x14ac:dyDescent="0.2">
      <c r="A91" s="372"/>
      <c r="B91" s="372"/>
      <c r="C91" s="372"/>
      <c r="D91" s="372"/>
      <c r="E91" s="372"/>
      <c r="F91" s="372"/>
      <c r="G91" s="372"/>
      <c r="H91" s="372"/>
      <c r="I91" s="372"/>
      <c r="J91" s="372"/>
      <c r="K91" s="372"/>
      <c r="L91" s="372"/>
      <c r="M91" s="372"/>
      <c r="N91" s="372"/>
      <c r="O91" s="372"/>
      <c r="P91" s="372"/>
      <c r="Q91" s="372"/>
      <c r="R91" s="373"/>
    </row>
    <row r="92" spans="1:18" ht="20.100000000000001" customHeight="1" x14ac:dyDescent="0.2">
      <c r="A92" s="372"/>
      <c r="B92" s="372"/>
      <c r="C92" s="372"/>
      <c r="D92" s="372"/>
      <c r="E92" s="372"/>
      <c r="F92" s="372"/>
      <c r="G92" s="372"/>
      <c r="H92" s="372"/>
      <c r="I92" s="372"/>
      <c r="J92" s="372"/>
      <c r="K92" s="372"/>
      <c r="L92" s="372"/>
      <c r="M92" s="372"/>
      <c r="N92" s="372"/>
      <c r="O92" s="372"/>
      <c r="P92" s="372"/>
      <c r="Q92" s="372"/>
      <c r="R92" s="373"/>
    </row>
    <row r="93" spans="1:18" ht="20.100000000000001" customHeight="1" x14ac:dyDescent="0.2">
      <c r="A93" s="372"/>
      <c r="B93" s="372"/>
      <c r="C93" s="372"/>
      <c r="D93" s="372"/>
      <c r="E93" s="372"/>
      <c r="F93" s="372"/>
      <c r="G93" s="372"/>
      <c r="H93" s="372"/>
      <c r="I93" s="372"/>
      <c r="J93" s="372"/>
      <c r="K93" s="372"/>
      <c r="L93" s="372"/>
      <c r="M93" s="372"/>
      <c r="N93" s="372"/>
      <c r="O93" s="372"/>
      <c r="P93" s="372"/>
      <c r="Q93" s="372"/>
      <c r="R93" s="373"/>
    </row>
    <row r="94" spans="1:18" ht="20.100000000000001" customHeight="1" x14ac:dyDescent="0.2">
      <c r="A94" s="372"/>
      <c r="B94" s="372"/>
      <c r="C94" s="372"/>
      <c r="D94" s="372"/>
      <c r="E94" s="372"/>
      <c r="F94" s="372"/>
      <c r="G94" s="372"/>
      <c r="H94" s="372"/>
      <c r="I94" s="372"/>
      <c r="J94" s="372"/>
      <c r="K94" s="372"/>
      <c r="L94" s="372"/>
      <c r="M94" s="372"/>
      <c r="N94" s="372"/>
      <c r="O94" s="372"/>
      <c r="P94" s="372"/>
      <c r="Q94" s="372"/>
      <c r="R94" s="373"/>
    </row>
    <row r="95" spans="1:18" ht="20.100000000000001" customHeight="1" x14ac:dyDescent="0.2">
      <c r="A95" s="372"/>
      <c r="B95" s="372"/>
      <c r="C95" s="372"/>
      <c r="D95" s="372"/>
      <c r="E95" s="372"/>
      <c r="F95" s="372"/>
      <c r="G95" s="372"/>
      <c r="H95" s="372"/>
      <c r="I95" s="372"/>
      <c r="J95" s="372"/>
      <c r="K95" s="372"/>
      <c r="L95" s="372"/>
      <c r="M95" s="372"/>
      <c r="N95" s="372"/>
      <c r="O95" s="372"/>
      <c r="P95" s="372"/>
      <c r="Q95" s="372"/>
      <c r="R95" s="373"/>
    </row>
    <row r="96" spans="1:18" ht="20.100000000000001" customHeight="1" x14ac:dyDescent="0.2">
      <c r="A96" s="372"/>
      <c r="B96" s="372"/>
      <c r="C96" s="372"/>
      <c r="D96" s="372"/>
      <c r="E96" s="372"/>
      <c r="F96" s="372"/>
      <c r="G96" s="372"/>
      <c r="H96" s="372"/>
      <c r="I96" s="372"/>
      <c r="J96" s="372"/>
      <c r="K96" s="372"/>
      <c r="L96" s="372"/>
      <c r="M96" s="372"/>
      <c r="N96" s="372"/>
      <c r="O96" s="372"/>
      <c r="P96" s="372"/>
      <c r="Q96" s="372"/>
      <c r="R96" s="373"/>
    </row>
    <row r="97" spans="1:18" ht="20.100000000000001" customHeight="1" x14ac:dyDescent="0.2">
      <c r="A97" s="372"/>
      <c r="B97" s="372"/>
      <c r="C97" s="372"/>
      <c r="D97" s="372"/>
      <c r="E97" s="372"/>
      <c r="F97" s="372"/>
      <c r="G97" s="372"/>
      <c r="H97" s="372"/>
      <c r="I97" s="372"/>
      <c r="J97" s="372"/>
      <c r="K97" s="372"/>
      <c r="L97" s="372"/>
      <c r="M97" s="372"/>
      <c r="N97" s="372"/>
      <c r="O97" s="372"/>
      <c r="P97" s="372"/>
      <c r="Q97" s="372"/>
      <c r="R97" s="373"/>
    </row>
    <row r="98" spans="1:18" ht="20.100000000000001" customHeight="1" x14ac:dyDescent="0.2">
      <c r="A98" s="60"/>
      <c r="B98" s="60"/>
      <c r="C98" s="60"/>
      <c r="D98" s="60"/>
      <c r="E98" s="60"/>
      <c r="F98" s="60"/>
      <c r="G98" s="60"/>
      <c r="H98" s="60"/>
      <c r="I98" s="60"/>
      <c r="J98" s="60"/>
      <c r="K98" s="60"/>
      <c r="L98" s="60"/>
      <c r="M98" s="60"/>
      <c r="N98" s="60"/>
      <c r="O98" s="60"/>
      <c r="P98" s="60"/>
      <c r="Q98" s="60"/>
      <c r="R98" s="61"/>
    </row>
    <row r="99" spans="1:18" ht="20.100000000000001" customHeight="1" x14ac:dyDescent="0.2">
      <c r="A99" s="60"/>
      <c r="B99" s="60"/>
      <c r="C99" s="60"/>
      <c r="D99" s="60"/>
      <c r="E99" s="60"/>
      <c r="F99" s="60"/>
      <c r="G99" s="60"/>
      <c r="H99" s="60"/>
      <c r="I99" s="60"/>
      <c r="J99" s="60"/>
      <c r="K99" s="60"/>
      <c r="L99" s="60"/>
      <c r="M99" s="60"/>
      <c r="N99" s="60"/>
      <c r="O99" s="60"/>
      <c r="P99" s="60"/>
      <c r="Q99" s="60"/>
      <c r="R99" s="61"/>
    </row>
    <row r="100" spans="1:18" ht="20.100000000000001" customHeight="1" x14ac:dyDescent="0.2">
      <c r="A100" s="60"/>
      <c r="B100" s="60"/>
      <c r="C100" s="60"/>
      <c r="D100" s="60"/>
      <c r="E100" s="60"/>
      <c r="F100" s="60"/>
      <c r="G100" s="60"/>
      <c r="H100" s="60"/>
      <c r="I100" s="60"/>
      <c r="J100" s="60"/>
      <c r="K100" s="60"/>
      <c r="L100" s="60"/>
      <c r="M100" s="60"/>
      <c r="N100" s="60"/>
      <c r="O100" s="60"/>
      <c r="P100" s="60"/>
      <c r="Q100" s="60"/>
      <c r="R100" s="61"/>
    </row>
    <row r="101" spans="1:18" ht="20.100000000000001" customHeight="1" x14ac:dyDescent="0.2">
      <c r="A101" s="60"/>
      <c r="B101" s="60"/>
      <c r="C101" s="60"/>
      <c r="D101" s="60"/>
      <c r="E101" s="60"/>
      <c r="F101" s="60"/>
      <c r="G101" s="60"/>
      <c r="H101" s="60"/>
      <c r="I101" s="60"/>
      <c r="J101" s="60"/>
      <c r="K101" s="60"/>
      <c r="L101" s="60"/>
      <c r="M101" s="60"/>
      <c r="N101" s="60"/>
      <c r="O101" s="60"/>
      <c r="P101" s="60"/>
      <c r="Q101" s="60"/>
      <c r="R101" s="61"/>
    </row>
    <row r="102" spans="1:18" ht="20.100000000000001" customHeight="1" x14ac:dyDescent="0.2">
      <c r="A102" s="60"/>
      <c r="B102" s="60"/>
      <c r="C102" s="60"/>
      <c r="D102" s="60"/>
      <c r="E102" s="60"/>
      <c r="F102" s="60"/>
      <c r="G102" s="60"/>
      <c r="H102" s="60"/>
      <c r="I102" s="60"/>
      <c r="J102" s="60"/>
      <c r="K102" s="60"/>
      <c r="L102" s="60"/>
      <c r="M102" s="60"/>
      <c r="N102" s="60"/>
      <c r="O102" s="60"/>
      <c r="P102" s="60"/>
      <c r="Q102" s="60"/>
      <c r="R102" s="61"/>
    </row>
    <row r="103" spans="1:18" ht="20.100000000000001" customHeight="1" x14ac:dyDescent="0.2">
      <c r="A103" s="60"/>
      <c r="B103" s="60"/>
      <c r="C103" s="60"/>
      <c r="D103" s="60"/>
      <c r="E103" s="60"/>
      <c r="F103" s="60"/>
      <c r="G103" s="60"/>
      <c r="H103" s="60"/>
      <c r="I103" s="60"/>
      <c r="J103" s="60"/>
      <c r="K103" s="60"/>
      <c r="L103" s="60"/>
      <c r="M103" s="60"/>
      <c r="N103" s="60"/>
      <c r="O103" s="60"/>
      <c r="P103" s="60"/>
      <c r="Q103" s="60"/>
      <c r="R103" s="61"/>
    </row>
    <row r="104" spans="1:18" ht="20.100000000000001" customHeight="1" x14ac:dyDescent="0.2">
      <c r="A104" s="60"/>
      <c r="B104" s="60"/>
      <c r="C104" s="60"/>
      <c r="D104" s="60"/>
      <c r="E104" s="60"/>
      <c r="F104" s="60"/>
      <c r="G104" s="60"/>
      <c r="H104" s="60"/>
      <c r="I104" s="60"/>
      <c r="J104" s="60"/>
      <c r="K104" s="60"/>
      <c r="L104" s="60"/>
      <c r="M104" s="60"/>
      <c r="N104" s="60"/>
      <c r="O104" s="60"/>
      <c r="P104" s="60"/>
      <c r="Q104" s="60"/>
      <c r="R104" s="61"/>
    </row>
    <row r="105" spans="1:18" ht="20.100000000000001" customHeight="1" x14ac:dyDescent="0.2">
      <c r="A105" s="60"/>
      <c r="B105" s="60"/>
      <c r="C105" s="60"/>
      <c r="D105" s="60"/>
      <c r="E105" s="60"/>
      <c r="F105" s="60"/>
      <c r="G105" s="60"/>
      <c r="H105" s="60"/>
      <c r="I105" s="60"/>
      <c r="J105" s="60"/>
      <c r="K105" s="60"/>
      <c r="L105" s="60"/>
      <c r="M105" s="60"/>
      <c r="N105" s="60"/>
      <c r="O105" s="60"/>
      <c r="P105" s="60"/>
      <c r="Q105" s="60"/>
      <c r="R105" s="61"/>
    </row>
    <row r="106" spans="1:18" ht="20.100000000000001" customHeight="1" x14ac:dyDescent="0.2">
      <c r="A106" s="60"/>
      <c r="B106" s="60"/>
      <c r="C106" s="60"/>
      <c r="D106" s="60"/>
      <c r="E106" s="60"/>
      <c r="F106" s="60"/>
      <c r="G106" s="60"/>
      <c r="H106" s="60"/>
      <c r="I106" s="60"/>
      <c r="J106" s="60"/>
      <c r="K106" s="60"/>
      <c r="L106" s="60"/>
      <c r="M106" s="60"/>
      <c r="N106" s="60"/>
      <c r="O106" s="60"/>
      <c r="P106" s="60"/>
      <c r="Q106" s="60"/>
      <c r="R106" s="61"/>
    </row>
    <row r="107" spans="1:18" ht="20.100000000000001" customHeight="1" x14ac:dyDescent="0.2">
      <c r="A107" s="60"/>
      <c r="B107" s="60"/>
      <c r="C107" s="60"/>
      <c r="D107" s="60"/>
      <c r="E107" s="60"/>
      <c r="F107" s="60"/>
      <c r="G107" s="60"/>
      <c r="H107" s="60"/>
      <c r="I107" s="60"/>
      <c r="J107" s="60"/>
      <c r="K107" s="60"/>
      <c r="L107" s="60"/>
      <c r="M107" s="60"/>
      <c r="N107" s="60"/>
      <c r="O107" s="60"/>
      <c r="P107" s="60"/>
      <c r="Q107" s="60"/>
      <c r="R107" s="61"/>
    </row>
    <row r="108" spans="1:18" ht="20.100000000000001" customHeight="1" x14ac:dyDescent="0.2">
      <c r="A108" s="60"/>
      <c r="B108" s="60"/>
      <c r="C108" s="60"/>
      <c r="D108" s="60"/>
      <c r="E108" s="60"/>
      <c r="F108" s="60"/>
      <c r="G108" s="60"/>
      <c r="H108" s="60"/>
      <c r="I108" s="60"/>
      <c r="J108" s="60"/>
      <c r="K108" s="60"/>
      <c r="L108" s="60"/>
      <c r="M108" s="60"/>
      <c r="N108" s="60"/>
      <c r="O108" s="60"/>
      <c r="P108" s="60"/>
      <c r="Q108" s="60"/>
      <c r="R108" s="61"/>
    </row>
    <row r="109" spans="1:18" ht="20.100000000000001" customHeight="1" x14ac:dyDescent="0.2">
      <c r="A109" s="60"/>
      <c r="B109" s="60"/>
      <c r="C109" s="60"/>
      <c r="D109" s="60"/>
      <c r="E109" s="60"/>
      <c r="F109" s="60"/>
      <c r="G109" s="60"/>
      <c r="H109" s="60"/>
      <c r="I109" s="60"/>
      <c r="J109" s="60"/>
      <c r="K109" s="60"/>
      <c r="L109" s="60"/>
      <c r="M109" s="60"/>
      <c r="N109" s="60"/>
      <c r="O109" s="60"/>
      <c r="P109" s="60"/>
      <c r="Q109" s="60"/>
      <c r="R109" s="61"/>
    </row>
    <row r="110" spans="1:18" ht="20.100000000000001" customHeight="1" x14ac:dyDescent="0.2">
      <c r="A110" s="60"/>
      <c r="B110" s="60"/>
      <c r="C110" s="60"/>
      <c r="D110" s="60"/>
      <c r="E110" s="60"/>
      <c r="F110" s="60"/>
      <c r="G110" s="60"/>
      <c r="H110" s="60"/>
      <c r="I110" s="60"/>
      <c r="J110" s="60"/>
      <c r="K110" s="60"/>
      <c r="L110" s="60"/>
      <c r="M110" s="60"/>
      <c r="N110" s="60"/>
      <c r="O110" s="60"/>
      <c r="P110" s="60"/>
      <c r="Q110" s="60"/>
      <c r="R110" s="61"/>
    </row>
    <row r="111" spans="1:18" ht="20.100000000000001" customHeight="1" x14ac:dyDescent="0.2">
      <c r="A111" s="60"/>
      <c r="B111" s="60"/>
      <c r="C111" s="60"/>
      <c r="D111" s="60"/>
      <c r="E111" s="60"/>
      <c r="F111" s="60"/>
      <c r="G111" s="60"/>
      <c r="H111" s="60"/>
      <c r="I111" s="60"/>
      <c r="J111" s="60"/>
      <c r="K111" s="60"/>
      <c r="L111" s="60"/>
      <c r="M111" s="60"/>
      <c r="N111" s="60"/>
      <c r="O111" s="60"/>
      <c r="P111" s="60"/>
      <c r="Q111" s="60"/>
      <c r="R111" s="61"/>
    </row>
    <row r="112" spans="1:18" ht="20.100000000000001" customHeight="1" x14ac:dyDescent="0.2">
      <c r="A112" s="60"/>
      <c r="B112" s="60"/>
      <c r="C112" s="60"/>
      <c r="D112" s="60"/>
      <c r="E112" s="60"/>
      <c r="F112" s="60"/>
      <c r="G112" s="60"/>
      <c r="H112" s="60"/>
      <c r="I112" s="60"/>
      <c r="J112" s="60"/>
      <c r="K112" s="60"/>
      <c r="L112" s="60"/>
      <c r="M112" s="60"/>
      <c r="N112" s="60"/>
      <c r="O112" s="60"/>
      <c r="P112" s="60"/>
      <c r="Q112" s="60"/>
      <c r="R112" s="61"/>
    </row>
    <row r="113" spans="1:18" ht="20.100000000000001" customHeight="1" x14ac:dyDescent="0.2">
      <c r="A113" s="60"/>
      <c r="B113" s="60"/>
      <c r="C113" s="60"/>
      <c r="D113" s="60"/>
      <c r="E113" s="60"/>
      <c r="F113" s="60"/>
      <c r="G113" s="60"/>
      <c r="H113" s="60"/>
      <c r="I113" s="60"/>
      <c r="J113" s="60"/>
      <c r="K113" s="60"/>
      <c r="L113" s="60"/>
      <c r="M113" s="60"/>
      <c r="N113" s="60"/>
      <c r="O113" s="60"/>
      <c r="P113" s="60"/>
      <c r="Q113" s="60"/>
      <c r="R113" s="61"/>
    </row>
    <row r="114" spans="1:18" ht="20.100000000000001" customHeight="1" x14ac:dyDescent="0.2">
      <c r="A114" s="60"/>
      <c r="B114" s="60"/>
      <c r="C114" s="60"/>
      <c r="D114" s="60"/>
      <c r="E114" s="60"/>
      <c r="F114" s="60"/>
      <c r="G114" s="60"/>
      <c r="H114" s="60"/>
      <c r="I114" s="60"/>
      <c r="J114" s="60"/>
      <c r="K114" s="60"/>
      <c r="L114" s="60"/>
      <c r="M114" s="60"/>
      <c r="N114" s="60"/>
      <c r="O114" s="60"/>
      <c r="P114" s="60"/>
      <c r="Q114" s="60"/>
      <c r="R114" s="61"/>
    </row>
    <row r="115" spans="1:18" ht="20.100000000000001" customHeight="1" x14ac:dyDescent="0.2">
      <c r="A115" s="60"/>
      <c r="B115" s="60"/>
      <c r="C115" s="60"/>
      <c r="D115" s="60"/>
      <c r="E115" s="60"/>
      <c r="F115" s="60"/>
      <c r="G115" s="60"/>
      <c r="H115" s="60"/>
      <c r="I115" s="60"/>
      <c r="J115" s="60"/>
      <c r="K115" s="60"/>
      <c r="L115" s="60"/>
      <c r="M115" s="60"/>
      <c r="N115" s="60"/>
      <c r="O115" s="60"/>
      <c r="P115" s="60"/>
      <c r="Q115" s="60"/>
      <c r="R115" s="61"/>
    </row>
    <row r="116" spans="1:18" ht="20.100000000000001" customHeight="1" x14ac:dyDescent="0.2">
      <c r="A116" s="60"/>
      <c r="B116" s="60"/>
      <c r="C116" s="60"/>
      <c r="D116" s="60"/>
      <c r="E116" s="60"/>
      <c r="F116" s="60"/>
      <c r="G116" s="60"/>
      <c r="H116" s="60"/>
      <c r="I116" s="60"/>
      <c r="J116" s="60"/>
      <c r="K116" s="60"/>
      <c r="L116" s="60"/>
      <c r="M116" s="60"/>
      <c r="N116" s="60"/>
      <c r="O116" s="60"/>
      <c r="P116" s="60"/>
      <c r="Q116" s="60"/>
      <c r="R116" s="61"/>
    </row>
    <row r="117" spans="1:18" ht="20.100000000000001" customHeight="1" x14ac:dyDescent="0.2">
      <c r="A117" s="60"/>
      <c r="B117" s="60"/>
      <c r="C117" s="60"/>
      <c r="D117" s="60"/>
      <c r="E117" s="60"/>
      <c r="F117" s="60"/>
      <c r="G117" s="60"/>
      <c r="H117" s="60"/>
      <c r="I117" s="60"/>
      <c r="J117" s="60"/>
      <c r="K117" s="60"/>
      <c r="L117" s="60"/>
      <c r="M117" s="60"/>
      <c r="N117" s="60"/>
      <c r="O117" s="60"/>
      <c r="P117" s="60"/>
      <c r="Q117" s="60"/>
      <c r="R117" s="61"/>
    </row>
    <row r="118" spans="1:18" ht="20.100000000000001" customHeight="1" x14ac:dyDescent="0.2">
      <c r="A118" s="60"/>
      <c r="B118" s="60"/>
      <c r="C118" s="60"/>
      <c r="D118" s="60"/>
      <c r="E118" s="60"/>
      <c r="F118" s="60"/>
      <c r="G118" s="60"/>
      <c r="H118" s="60"/>
      <c r="I118" s="60"/>
      <c r="J118" s="60"/>
      <c r="K118" s="60"/>
      <c r="L118" s="60"/>
      <c r="M118" s="60"/>
      <c r="N118" s="60"/>
      <c r="O118" s="60"/>
      <c r="P118" s="60"/>
      <c r="Q118" s="60"/>
      <c r="R118" s="61"/>
    </row>
    <row r="119" spans="1:18" ht="20.100000000000001" customHeight="1" x14ac:dyDescent="0.2">
      <c r="A119" s="60"/>
      <c r="B119" s="60"/>
      <c r="C119" s="60"/>
      <c r="D119" s="60"/>
      <c r="E119" s="60"/>
      <c r="F119" s="60"/>
      <c r="G119" s="60"/>
      <c r="H119" s="60"/>
      <c r="I119" s="60"/>
      <c r="J119" s="60"/>
      <c r="K119" s="60"/>
      <c r="L119" s="60"/>
      <c r="M119" s="60"/>
      <c r="N119" s="60"/>
      <c r="O119" s="60"/>
      <c r="P119" s="60"/>
      <c r="Q119" s="60"/>
      <c r="R119" s="61"/>
    </row>
    <row r="120" spans="1:18" ht="20.100000000000001" customHeight="1" x14ac:dyDescent="0.2">
      <c r="A120" s="60"/>
      <c r="B120" s="60"/>
      <c r="C120" s="60"/>
      <c r="D120" s="60"/>
      <c r="E120" s="60"/>
      <c r="F120" s="60"/>
      <c r="G120" s="60"/>
      <c r="H120" s="60"/>
      <c r="I120" s="60"/>
      <c r="J120" s="60"/>
      <c r="K120" s="60"/>
      <c r="L120" s="60"/>
      <c r="M120" s="60"/>
      <c r="N120" s="60"/>
      <c r="O120" s="60"/>
      <c r="P120" s="60"/>
      <c r="Q120" s="60"/>
      <c r="R120" s="61"/>
    </row>
    <row r="121" spans="1:18" ht="20.100000000000001" customHeight="1" x14ac:dyDescent="0.2">
      <c r="A121" s="60"/>
      <c r="B121" s="60"/>
      <c r="C121" s="60"/>
      <c r="D121" s="60"/>
      <c r="E121" s="60"/>
      <c r="F121" s="60"/>
      <c r="G121" s="60"/>
      <c r="H121" s="60"/>
      <c r="I121" s="60"/>
      <c r="J121" s="60"/>
      <c r="K121" s="60"/>
      <c r="L121" s="60"/>
      <c r="M121" s="60"/>
      <c r="N121" s="60"/>
      <c r="O121" s="60"/>
      <c r="P121" s="60"/>
      <c r="Q121" s="60"/>
      <c r="R121" s="61"/>
    </row>
    <row r="122" spans="1:18" ht="20.100000000000001" customHeight="1" x14ac:dyDescent="0.2">
      <c r="A122" s="60"/>
      <c r="B122" s="60"/>
      <c r="C122" s="60"/>
      <c r="D122" s="60"/>
      <c r="E122" s="60"/>
      <c r="F122" s="60"/>
      <c r="G122" s="60"/>
      <c r="H122" s="60"/>
      <c r="I122" s="60"/>
      <c r="J122" s="60"/>
      <c r="K122" s="60"/>
      <c r="L122" s="60"/>
      <c r="M122" s="60"/>
      <c r="N122" s="60"/>
      <c r="O122" s="60"/>
      <c r="P122" s="60"/>
      <c r="Q122" s="60"/>
      <c r="R122" s="61"/>
    </row>
    <row r="123" spans="1:18" ht="20.100000000000001" customHeight="1" x14ac:dyDescent="0.2">
      <c r="A123" s="60"/>
      <c r="B123" s="60"/>
      <c r="C123" s="60"/>
      <c r="D123" s="60"/>
      <c r="E123" s="60"/>
      <c r="F123" s="60"/>
      <c r="G123" s="60"/>
      <c r="H123" s="60"/>
      <c r="I123" s="60"/>
      <c r="J123" s="60"/>
      <c r="K123" s="60"/>
      <c r="L123" s="60"/>
      <c r="M123" s="60"/>
      <c r="N123" s="60"/>
      <c r="O123" s="60"/>
      <c r="P123" s="60"/>
      <c r="Q123" s="60"/>
      <c r="R123" s="61"/>
    </row>
    <row r="124" spans="1:18" ht="20.100000000000001" customHeight="1" x14ac:dyDescent="0.2">
      <c r="A124" s="60"/>
      <c r="B124" s="60"/>
      <c r="C124" s="60"/>
      <c r="D124" s="60"/>
      <c r="E124" s="60"/>
      <c r="F124" s="60"/>
      <c r="G124" s="60"/>
      <c r="H124" s="60"/>
      <c r="I124" s="60"/>
      <c r="J124" s="60"/>
      <c r="K124" s="60"/>
      <c r="L124" s="60"/>
      <c r="M124" s="60"/>
      <c r="N124" s="60"/>
      <c r="O124" s="60"/>
      <c r="P124" s="60"/>
      <c r="Q124" s="60"/>
      <c r="R124" s="61"/>
    </row>
    <row r="125" spans="1:18" ht="20.100000000000001" customHeight="1" x14ac:dyDescent="0.2">
      <c r="A125" s="60"/>
      <c r="B125" s="60"/>
      <c r="C125" s="60"/>
      <c r="D125" s="60"/>
      <c r="E125" s="60"/>
      <c r="F125" s="60"/>
      <c r="G125" s="60"/>
      <c r="H125" s="60"/>
      <c r="I125" s="60"/>
      <c r="J125" s="60"/>
      <c r="K125" s="60"/>
      <c r="L125" s="60"/>
      <c r="M125" s="60"/>
      <c r="N125" s="60"/>
      <c r="O125" s="60"/>
      <c r="P125" s="60"/>
      <c r="Q125" s="60"/>
      <c r="R125" s="61"/>
    </row>
    <row r="126" spans="1:18" ht="20.100000000000001" customHeight="1" x14ac:dyDescent="0.2">
      <c r="A126" s="60"/>
      <c r="B126" s="60"/>
      <c r="C126" s="60"/>
      <c r="D126" s="60"/>
      <c r="E126" s="60"/>
      <c r="F126" s="60"/>
      <c r="G126" s="60"/>
      <c r="H126" s="60"/>
      <c r="I126" s="60"/>
      <c r="J126" s="60"/>
      <c r="K126" s="60"/>
      <c r="L126" s="60"/>
      <c r="M126" s="60"/>
      <c r="N126" s="60"/>
      <c r="O126" s="60"/>
      <c r="P126" s="60"/>
      <c r="Q126" s="60"/>
      <c r="R126" s="61"/>
    </row>
    <row r="127" spans="1:18" ht="20.100000000000001" customHeight="1" x14ac:dyDescent="0.2">
      <c r="A127" s="60"/>
      <c r="B127" s="60"/>
      <c r="C127" s="60"/>
      <c r="D127" s="60"/>
      <c r="E127" s="60"/>
      <c r="F127" s="60"/>
      <c r="G127" s="60"/>
      <c r="H127" s="60"/>
      <c r="I127" s="60"/>
      <c r="J127" s="60"/>
      <c r="K127" s="60"/>
      <c r="L127" s="60"/>
      <c r="M127" s="60"/>
      <c r="N127" s="60"/>
      <c r="O127" s="60"/>
      <c r="P127" s="60"/>
      <c r="Q127" s="60"/>
      <c r="R127" s="61"/>
    </row>
    <row r="128" spans="1:18" ht="20.100000000000001" customHeight="1" x14ac:dyDescent="0.2">
      <c r="A128" s="60"/>
      <c r="B128" s="60"/>
      <c r="C128" s="60"/>
      <c r="D128" s="60"/>
      <c r="E128" s="60"/>
      <c r="F128" s="60"/>
      <c r="G128" s="60"/>
      <c r="H128" s="60"/>
      <c r="I128" s="60"/>
      <c r="J128" s="60"/>
      <c r="K128" s="60"/>
      <c r="L128" s="60"/>
      <c r="M128" s="60"/>
      <c r="N128" s="60"/>
      <c r="O128" s="60"/>
      <c r="P128" s="60"/>
      <c r="Q128" s="60"/>
      <c r="R128" s="61"/>
    </row>
    <row r="129" spans="1:18" ht="20.100000000000001" customHeight="1" x14ac:dyDescent="0.2">
      <c r="A129" s="60"/>
      <c r="B129" s="60"/>
      <c r="C129" s="60"/>
      <c r="D129" s="60"/>
      <c r="E129" s="60"/>
      <c r="F129" s="60"/>
      <c r="G129" s="60"/>
      <c r="H129" s="60"/>
      <c r="I129" s="60"/>
      <c r="J129" s="60"/>
      <c r="K129" s="60"/>
      <c r="L129" s="60"/>
      <c r="M129" s="60"/>
      <c r="N129" s="60"/>
      <c r="O129" s="60"/>
      <c r="P129" s="60"/>
      <c r="Q129" s="60"/>
      <c r="R129" s="61"/>
    </row>
    <row r="130" spans="1:18" ht="20.100000000000001" customHeight="1" x14ac:dyDescent="0.2">
      <c r="A130" s="60"/>
      <c r="B130" s="60"/>
      <c r="C130" s="60"/>
      <c r="D130" s="60"/>
      <c r="E130" s="60"/>
      <c r="F130" s="60"/>
      <c r="G130" s="60"/>
      <c r="H130" s="60"/>
      <c r="I130" s="60"/>
      <c r="J130" s="60"/>
      <c r="K130" s="60"/>
      <c r="L130" s="60"/>
      <c r="M130" s="60"/>
      <c r="N130" s="60"/>
      <c r="O130" s="60"/>
      <c r="P130" s="60"/>
      <c r="Q130" s="60"/>
      <c r="R130" s="61"/>
    </row>
    <row r="131" spans="1:18" ht="20.100000000000001" customHeight="1" x14ac:dyDescent="0.2">
      <c r="A131" s="60"/>
      <c r="B131" s="60"/>
      <c r="C131" s="60"/>
      <c r="D131" s="60"/>
      <c r="E131" s="60"/>
      <c r="F131" s="60"/>
      <c r="G131" s="60"/>
      <c r="H131" s="60"/>
      <c r="I131" s="60"/>
      <c r="J131" s="60"/>
      <c r="K131" s="60"/>
      <c r="L131" s="60"/>
      <c r="M131" s="60"/>
      <c r="N131" s="60"/>
      <c r="O131" s="60"/>
      <c r="P131" s="60"/>
      <c r="Q131" s="60"/>
      <c r="R131" s="61"/>
    </row>
    <row r="132" spans="1:18" ht="20.100000000000001" customHeight="1" x14ac:dyDescent="0.2">
      <c r="A132" s="60"/>
      <c r="B132" s="60"/>
      <c r="C132" s="60"/>
      <c r="D132" s="60"/>
      <c r="E132" s="60"/>
      <c r="F132" s="60"/>
      <c r="G132" s="60"/>
      <c r="H132" s="60"/>
      <c r="I132" s="60"/>
      <c r="J132" s="60"/>
      <c r="K132" s="60"/>
      <c r="L132" s="60"/>
      <c r="M132" s="60"/>
      <c r="N132" s="60"/>
      <c r="O132" s="60"/>
      <c r="P132" s="60"/>
      <c r="Q132" s="60"/>
      <c r="R132" s="61"/>
    </row>
    <row r="133" spans="1:18" ht="20.100000000000001" customHeight="1" x14ac:dyDescent="0.2">
      <c r="A133" s="60"/>
      <c r="B133" s="60"/>
      <c r="C133" s="60"/>
      <c r="D133" s="60"/>
      <c r="E133" s="60"/>
      <c r="F133" s="60"/>
      <c r="G133" s="60"/>
      <c r="H133" s="60"/>
      <c r="I133" s="60"/>
      <c r="J133" s="60"/>
      <c r="K133" s="60"/>
      <c r="L133" s="60"/>
      <c r="M133" s="60"/>
      <c r="N133" s="60"/>
      <c r="O133" s="60"/>
      <c r="P133" s="60"/>
      <c r="Q133" s="60"/>
      <c r="R133" s="61"/>
    </row>
    <row r="134" spans="1:18" ht="20.100000000000001" customHeight="1" x14ac:dyDescent="0.2">
      <c r="A134" s="60"/>
      <c r="B134" s="60"/>
      <c r="C134" s="60"/>
      <c r="D134" s="60"/>
      <c r="E134" s="60"/>
      <c r="F134" s="60"/>
      <c r="G134" s="60"/>
      <c r="H134" s="60"/>
      <c r="I134" s="60"/>
      <c r="J134" s="60"/>
      <c r="K134" s="60"/>
      <c r="L134" s="60"/>
      <c r="M134" s="60"/>
      <c r="N134" s="60"/>
      <c r="O134" s="60"/>
      <c r="P134" s="60"/>
      <c r="Q134" s="60"/>
      <c r="R134" s="61"/>
    </row>
    <row r="135" spans="1:18" ht="20.100000000000001" customHeight="1" x14ac:dyDescent="0.2">
      <c r="A135" s="60"/>
      <c r="B135" s="60"/>
      <c r="C135" s="60"/>
      <c r="D135" s="60"/>
      <c r="E135" s="60"/>
      <c r="F135" s="60"/>
      <c r="G135" s="60"/>
      <c r="H135" s="60"/>
      <c r="I135" s="60"/>
      <c r="J135" s="60"/>
      <c r="K135" s="60"/>
      <c r="L135" s="60"/>
      <c r="M135" s="60"/>
      <c r="N135" s="60"/>
      <c r="O135" s="60"/>
      <c r="P135" s="60"/>
      <c r="Q135" s="60"/>
      <c r="R135" s="61"/>
    </row>
    <row r="136" spans="1:18" ht="20.100000000000001" customHeight="1" x14ac:dyDescent="0.2">
      <c r="A136" s="60"/>
      <c r="B136" s="60"/>
      <c r="C136" s="60"/>
      <c r="D136" s="60"/>
      <c r="E136" s="60"/>
      <c r="F136" s="60"/>
      <c r="G136" s="60"/>
      <c r="H136" s="60"/>
      <c r="I136" s="60"/>
      <c r="J136" s="60"/>
      <c r="K136" s="60"/>
      <c r="L136" s="60"/>
      <c r="M136" s="60"/>
      <c r="N136" s="60"/>
      <c r="O136" s="60"/>
      <c r="P136" s="60"/>
      <c r="Q136" s="60"/>
      <c r="R136" s="61"/>
    </row>
    <row r="137" spans="1:18" ht="20.100000000000001" customHeight="1" x14ac:dyDescent="0.2">
      <c r="A137" s="60"/>
      <c r="B137" s="60"/>
      <c r="C137" s="60"/>
      <c r="D137" s="60"/>
      <c r="E137" s="60"/>
      <c r="F137" s="60"/>
      <c r="G137" s="60"/>
      <c r="H137" s="60"/>
      <c r="I137" s="60"/>
      <c r="J137" s="60"/>
      <c r="K137" s="60"/>
      <c r="L137" s="60"/>
      <c r="M137" s="60"/>
      <c r="N137" s="60"/>
      <c r="O137" s="60"/>
      <c r="P137" s="60"/>
      <c r="Q137" s="60"/>
      <c r="R137" s="61"/>
    </row>
    <row r="138" spans="1:18" ht="20.100000000000001" customHeight="1" x14ac:dyDescent="0.2">
      <c r="A138" s="60"/>
      <c r="B138" s="60"/>
      <c r="C138" s="60"/>
      <c r="D138" s="60"/>
      <c r="E138" s="60"/>
      <c r="F138" s="60"/>
      <c r="G138" s="60"/>
      <c r="H138" s="60"/>
      <c r="I138" s="60"/>
      <c r="J138" s="60"/>
      <c r="K138" s="60"/>
      <c r="L138" s="60"/>
      <c r="M138" s="60"/>
      <c r="N138" s="60"/>
      <c r="O138" s="60"/>
      <c r="P138" s="60"/>
      <c r="Q138" s="60"/>
      <c r="R138" s="61"/>
    </row>
    <row r="139" spans="1:18" ht="20.100000000000001" customHeight="1" x14ac:dyDescent="0.2">
      <c r="A139" s="60"/>
      <c r="B139" s="60"/>
      <c r="C139" s="60"/>
      <c r="D139" s="60"/>
      <c r="E139" s="60"/>
      <c r="F139" s="60"/>
      <c r="G139" s="60"/>
      <c r="H139" s="60"/>
      <c r="I139" s="60"/>
      <c r="J139" s="60"/>
      <c r="K139" s="60"/>
      <c r="L139" s="60"/>
      <c r="M139" s="60"/>
      <c r="N139" s="60"/>
      <c r="O139" s="60"/>
      <c r="P139" s="60"/>
      <c r="Q139" s="60"/>
      <c r="R139" s="61"/>
    </row>
    <row r="140" spans="1:18" ht="20.100000000000001" customHeight="1" x14ac:dyDescent="0.2">
      <c r="A140" s="60"/>
      <c r="B140" s="60"/>
      <c r="C140" s="60"/>
      <c r="D140" s="60"/>
      <c r="E140" s="60"/>
      <c r="F140" s="60"/>
      <c r="G140" s="60"/>
      <c r="H140" s="60"/>
      <c r="I140" s="60"/>
      <c r="J140" s="60"/>
      <c r="K140" s="60"/>
      <c r="L140" s="60"/>
      <c r="M140" s="60"/>
      <c r="N140" s="60"/>
      <c r="O140" s="60"/>
      <c r="P140" s="60"/>
      <c r="Q140" s="60"/>
      <c r="R140" s="61"/>
    </row>
    <row r="141" spans="1:18" ht="20.100000000000001" customHeight="1" x14ac:dyDescent="0.2">
      <c r="A141" s="60"/>
      <c r="B141" s="60"/>
      <c r="C141" s="60"/>
      <c r="D141" s="60"/>
      <c r="E141" s="60"/>
      <c r="F141" s="60"/>
      <c r="G141" s="60"/>
      <c r="H141" s="60"/>
      <c r="I141" s="60"/>
      <c r="J141" s="60"/>
      <c r="K141" s="60"/>
      <c r="L141" s="60"/>
      <c r="M141" s="60"/>
      <c r="N141" s="60"/>
      <c r="O141" s="60"/>
      <c r="P141" s="60"/>
      <c r="Q141" s="60"/>
      <c r="R141" s="61"/>
    </row>
    <row r="142" spans="1:18" ht="20.100000000000001" customHeight="1" x14ac:dyDescent="0.2">
      <c r="A142" s="60"/>
      <c r="B142" s="60"/>
      <c r="C142" s="60"/>
      <c r="D142" s="60"/>
      <c r="E142" s="60"/>
      <c r="F142" s="60"/>
      <c r="G142" s="60"/>
      <c r="H142" s="60"/>
      <c r="I142" s="60"/>
      <c r="J142" s="60"/>
      <c r="K142" s="60"/>
      <c r="L142" s="60"/>
      <c r="M142" s="60"/>
      <c r="N142" s="60"/>
      <c r="O142" s="60"/>
      <c r="P142" s="60"/>
      <c r="Q142" s="60"/>
      <c r="R142" s="61"/>
    </row>
    <row r="143" spans="1:18" ht="20.100000000000001" customHeight="1" x14ac:dyDescent="0.2">
      <c r="A143" s="60"/>
      <c r="B143" s="60"/>
      <c r="C143" s="60"/>
      <c r="D143" s="60"/>
      <c r="E143" s="60"/>
      <c r="F143" s="60"/>
      <c r="G143" s="60"/>
      <c r="H143" s="60"/>
      <c r="I143" s="60"/>
      <c r="J143" s="60"/>
      <c r="K143" s="60"/>
      <c r="L143" s="60"/>
      <c r="M143" s="60"/>
      <c r="N143" s="60"/>
      <c r="O143" s="60"/>
      <c r="P143" s="60"/>
      <c r="Q143" s="60"/>
      <c r="R143" s="61"/>
    </row>
    <row r="144" spans="1:18" ht="20.100000000000001" customHeight="1" x14ac:dyDescent="0.2">
      <c r="A144" s="60"/>
      <c r="B144" s="60"/>
      <c r="C144" s="60"/>
      <c r="D144" s="60"/>
      <c r="E144" s="60"/>
      <c r="F144" s="60"/>
      <c r="G144" s="60"/>
      <c r="H144" s="60"/>
      <c r="I144" s="60"/>
      <c r="J144" s="60"/>
      <c r="K144" s="60"/>
      <c r="L144" s="60"/>
      <c r="M144" s="60"/>
      <c r="N144" s="60"/>
      <c r="O144" s="60"/>
      <c r="P144" s="60"/>
      <c r="Q144" s="60"/>
      <c r="R144" s="61"/>
    </row>
    <row r="145" spans="1:18" ht="20.100000000000001" customHeight="1" x14ac:dyDescent="0.2">
      <c r="A145" s="60"/>
      <c r="B145" s="60"/>
      <c r="C145" s="60"/>
      <c r="D145" s="60"/>
      <c r="E145" s="60"/>
      <c r="F145" s="60"/>
      <c r="G145" s="60"/>
      <c r="H145" s="60"/>
      <c r="I145" s="60"/>
      <c r="J145" s="60"/>
      <c r="K145" s="60"/>
      <c r="L145" s="60"/>
      <c r="M145" s="60"/>
      <c r="N145" s="60"/>
      <c r="O145" s="60"/>
      <c r="P145" s="60"/>
      <c r="Q145" s="60"/>
      <c r="R145" s="61"/>
    </row>
    <row r="146" spans="1:18" ht="20.100000000000001" customHeight="1" x14ac:dyDescent="0.2">
      <c r="A146" s="60"/>
      <c r="B146" s="60"/>
      <c r="C146" s="60"/>
      <c r="D146" s="60"/>
      <c r="E146" s="60"/>
      <c r="F146" s="60"/>
      <c r="G146" s="60"/>
      <c r="H146" s="60"/>
      <c r="I146" s="60"/>
      <c r="J146" s="60"/>
      <c r="K146" s="60"/>
      <c r="L146" s="60"/>
      <c r="M146" s="60"/>
      <c r="N146" s="60"/>
      <c r="O146" s="60"/>
      <c r="P146" s="60"/>
      <c r="Q146" s="60"/>
      <c r="R146" s="61"/>
    </row>
    <row r="147" spans="1:18" ht="20.100000000000001" customHeight="1" x14ac:dyDescent="0.2">
      <c r="A147" s="60"/>
      <c r="B147" s="60"/>
      <c r="C147" s="60"/>
      <c r="D147" s="60"/>
      <c r="E147" s="60"/>
      <c r="F147" s="60"/>
      <c r="G147" s="60"/>
      <c r="H147" s="60"/>
      <c r="I147" s="60"/>
      <c r="J147" s="60"/>
      <c r="K147" s="60"/>
      <c r="L147" s="60"/>
      <c r="M147" s="60"/>
      <c r="N147" s="60"/>
      <c r="O147" s="60"/>
      <c r="P147" s="60"/>
      <c r="Q147" s="60"/>
      <c r="R147" s="61"/>
    </row>
    <row r="148" spans="1:18" ht="20.100000000000001" customHeight="1" x14ac:dyDescent="0.2">
      <c r="A148" s="60"/>
      <c r="B148" s="60"/>
      <c r="C148" s="60"/>
      <c r="D148" s="60"/>
      <c r="E148" s="60"/>
      <c r="F148" s="60"/>
      <c r="G148" s="60"/>
      <c r="H148" s="60"/>
      <c r="I148" s="60"/>
      <c r="J148" s="60"/>
      <c r="K148" s="60"/>
      <c r="L148" s="60"/>
      <c r="M148" s="60"/>
      <c r="N148" s="60"/>
      <c r="O148" s="60"/>
      <c r="P148" s="60"/>
      <c r="Q148" s="60"/>
      <c r="R148" s="61"/>
    </row>
    <row r="149" spans="1:18" ht="20.100000000000001" customHeight="1" x14ac:dyDescent="0.2">
      <c r="A149" s="60"/>
      <c r="B149" s="60"/>
      <c r="C149" s="60"/>
      <c r="D149" s="60"/>
      <c r="E149" s="60"/>
      <c r="F149" s="60"/>
      <c r="G149" s="60"/>
      <c r="H149" s="60"/>
      <c r="I149" s="60"/>
      <c r="J149" s="60"/>
      <c r="K149" s="60"/>
      <c r="L149" s="60"/>
      <c r="M149" s="60"/>
      <c r="N149" s="60"/>
      <c r="O149" s="60"/>
      <c r="P149" s="60"/>
      <c r="Q149" s="60"/>
      <c r="R149" s="61"/>
    </row>
    <row r="150" spans="1:18" ht="20.100000000000001" customHeight="1" x14ac:dyDescent="0.2">
      <c r="A150" s="60"/>
      <c r="B150" s="60"/>
      <c r="C150" s="60"/>
      <c r="D150" s="60"/>
      <c r="E150" s="60"/>
      <c r="F150" s="60"/>
      <c r="G150" s="60"/>
      <c r="H150" s="60"/>
      <c r="I150" s="60"/>
      <c r="J150" s="60"/>
      <c r="K150" s="60"/>
      <c r="L150" s="60"/>
      <c r="M150" s="60"/>
      <c r="N150" s="60"/>
      <c r="O150" s="60"/>
      <c r="P150" s="60"/>
      <c r="Q150" s="60"/>
      <c r="R150" s="61"/>
    </row>
    <row r="151" spans="1:18" ht="20.100000000000001" customHeight="1" x14ac:dyDescent="0.2">
      <c r="A151" s="60"/>
      <c r="B151" s="60"/>
      <c r="C151" s="60"/>
      <c r="D151" s="60"/>
      <c r="E151" s="60"/>
      <c r="F151" s="60"/>
      <c r="G151" s="60"/>
      <c r="H151" s="60"/>
      <c r="I151" s="60"/>
      <c r="J151" s="60"/>
      <c r="K151" s="60"/>
      <c r="L151" s="60"/>
      <c r="M151" s="60"/>
      <c r="N151" s="60"/>
      <c r="O151" s="60"/>
      <c r="P151" s="60"/>
      <c r="Q151" s="60"/>
      <c r="R151" s="61"/>
    </row>
    <row r="152" spans="1:18" ht="20.100000000000001" customHeight="1" x14ac:dyDescent="0.2">
      <c r="A152" s="60"/>
      <c r="B152" s="60"/>
      <c r="C152" s="60"/>
      <c r="D152" s="60"/>
      <c r="E152" s="60"/>
      <c r="F152" s="60"/>
      <c r="G152" s="60"/>
      <c r="H152" s="60"/>
      <c r="I152" s="60"/>
      <c r="J152" s="60"/>
      <c r="K152" s="60"/>
      <c r="L152" s="60"/>
      <c r="M152" s="60"/>
      <c r="N152" s="60"/>
      <c r="O152" s="60"/>
      <c r="P152" s="60"/>
      <c r="Q152" s="60"/>
      <c r="R152" s="61"/>
    </row>
    <row r="153" spans="1:18" ht="20.100000000000001" customHeight="1" x14ac:dyDescent="0.2">
      <c r="A153" s="60"/>
      <c r="B153" s="60"/>
      <c r="C153" s="60"/>
      <c r="D153" s="60"/>
      <c r="E153" s="60"/>
      <c r="F153" s="60"/>
      <c r="G153" s="60"/>
      <c r="H153" s="60"/>
      <c r="I153" s="60"/>
      <c r="J153" s="60"/>
      <c r="K153" s="60"/>
      <c r="L153" s="60"/>
      <c r="M153" s="60"/>
      <c r="N153" s="60"/>
      <c r="O153" s="60"/>
      <c r="P153" s="60"/>
      <c r="Q153" s="60"/>
      <c r="R153" s="61"/>
    </row>
    <row r="154" spans="1:18" ht="20.100000000000001" customHeight="1" x14ac:dyDescent="0.2">
      <c r="A154" s="60"/>
      <c r="B154" s="60"/>
      <c r="C154" s="60"/>
      <c r="D154" s="60"/>
      <c r="E154" s="60"/>
      <c r="F154" s="60"/>
      <c r="G154" s="60"/>
      <c r="H154" s="60"/>
      <c r="I154" s="60"/>
      <c r="J154" s="60"/>
      <c r="K154" s="60"/>
      <c r="L154" s="60"/>
      <c r="M154" s="60"/>
      <c r="N154" s="60"/>
      <c r="O154" s="60"/>
      <c r="P154" s="60"/>
      <c r="Q154" s="60"/>
      <c r="R154" s="61"/>
    </row>
    <row r="155" spans="1:18" ht="20.100000000000001" customHeight="1" x14ac:dyDescent="0.2">
      <c r="A155" s="60"/>
      <c r="B155" s="60"/>
      <c r="C155" s="60"/>
      <c r="D155" s="60"/>
      <c r="E155" s="60"/>
      <c r="F155" s="60"/>
      <c r="G155" s="60"/>
      <c r="H155" s="60"/>
      <c r="I155" s="60"/>
      <c r="J155" s="60"/>
      <c r="K155" s="60"/>
      <c r="L155" s="60"/>
      <c r="M155" s="60"/>
      <c r="N155" s="60"/>
      <c r="O155" s="60"/>
      <c r="P155" s="60"/>
      <c r="Q155" s="60"/>
      <c r="R155" s="61"/>
    </row>
    <row r="156" spans="1:18" ht="20.100000000000001" customHeight="1" x14ac:dyDescent="0.2">
      <c r="A156" s="60"/>
      <c r="B156" s="60"/>
      <c r="C156" s="60"/>
      <c r="D156" s="60"/>
      <c r="E156" s="60"/>
      <c r="F156" s="60"/>
      <c r="G156" s="60"/>
      <c r="H156" s="60"/>
      <c r="I156" s="60"/>
      <c r="J156" s="60"/>
      <c r="K156" s="60"/>
      <c r="L156" s="60"/>
      <c r="M156" s="60"/>
      <c r="N156" s="60"/>
      <c r="O156" s="60"/>
      <c r="P156" s="60"/>
      <c r="Q156" s="60"/>
      <c r="R156" s="61"/>
    </row>
    <row r="157" spans="1:18" ht="20.100000000000001" customHeight="1" x14ac:dyDescent="0.2">
      <c r="A157" s="60"/>
      <c r="B157" s="60"/>
      <c r="C157" s="60"/>
      <c r="D157" s="60"/>
      <c r="E157" s="60"/>
      <c r="F157" s="60"/>
      <c r="G157" s="60"/>
      <c r="H157" s="60"/>
      <c r="I157" s="60"/>
      <c r="J157" s="60"/>
      <c r="K157" s="60"/>
      <c r="L157" s="60"/>
      <c r="M157" s="60"/>
      <c r="N157" s="60"/>
      <c r="O157" s="60"/>
      <c r="P157" s="60"/>
      <c r="Q157" s="60"/>
      <c r="R157" s="61"/>
    </row>
    <row r="158" spans="1:18" ht="20.100000000000001" customHeight="1" x14ac:dyDescent="0.2">
      <c r="A158" s="60"/>
      <c r="B158" s="60"/>
      <c r="C158" s="60"/>
      <c r="D158" s="60"/>
      <c r="E158" s="60"/>
      <c r="F158" s="60"/>
      <c r="G158" s="60"/>
      <c r="H158" s="60"/>
      <c r="I158" s="60"/>
      <c r="J158" s="60"/>
      <c r="K158" s="60"/>
      <c r="L158" s="60"/>
      <c r="M158" s="60"/>
      <c r="N158" s="60"/>
      <c r="O158" s="60"/>
      <c r="P158" s="60"/>
      <c r="Q158" s="60"/>
      <c r="R158" s="61"/>
    </row>
    <row r="159" spans="1:18" ht="20.100000000000001" customHeight="1" x14ac:dyDescent="0.2">
      <c r="A159" s="60"/>
      <c r="B159" s="60"/>
      <c r="C159" s="60"/>
      <c r="D159" s="60"/>
      <c r="E159" s="60"/>
      <c r="F159" s="60"/>
      <c r="G159" s="60"/>
      <c r="H159" s="60"/>
      <c r="I159" s="60"/>
      <c r="J159" s="60"/>
      <c r="K159" s="60"/>
      <c r="L159" s="60"/>
      <c r="M159" s="60"/>
      <c r="N159" s="60"/>
      <c r="O159" s="60"/>
      <c r="P159" s="60"/>
      <c r="Q159" s="60"/>
      <c r="R159" s="61"/>
    </row>
    <row r="160" spans="1:18" ht="20.100000000000001" customHeight="1" x14ac:dyDescent="0.2">
      <c r="A160" s="60"/>
      <c r="B160" s="60"/>
      <c r="C160" s="60"/>
      <c r="D160" s="60"/>
      <c r="E160" s="60"/>
      <c r="F160" s="60"/>
      <c r="G160" s="60"/>
      <c r="H160" s="60"/>
      <c r="I160" s="60"/>
      <c r="J160" s="60"/>
      <c r="K160" s="60"/>
      <c r="L160" s="60"/>
      <c r="M160" s="60"/>
      <c r="N160" s="60"/>
      <c r="O160" s="60"/>
      <c r="P160" s="60"/>
      <c r="Q160" s="60"/>
      <c r="R160" s="61"/>
    </row>
    <row r="161" spans="1:18" ht="20.100000000000001" customHeight="1" x14ac:dyDescent="0.2">
      <c r="A161" s="60"/>
      <c r="B161" s="60"/>
      <c r="C161" s="60"/>
      <c r="D161" s="60"/>
      <c r="E161" s="60"/>
      <c r="F161" s="60"/>
      <c r="G161" s="60"/>
      <c r="H161" s="60"/>
      <c r="I161" s="60"/>
      <c r="J161" s="60"/>
      <c r="K161" s="60"/>
      <c r="L161" s="60"/>
      <c r="M161" s="60"/>
      <c r="N161" s="60"/>
      <c r="O161" s="60"/>
      <c r="P161" s="60"/>
      <c r="Q161" s="60"/>
      <c r="R161" s="61"/>
    </row>
    <row r="162" spans="1:18" ht="20.100000000000001" customHeight="1" x14ac:dyDescent="0.2">
      <c r="A162" s="60"/>
      <c r="B162" s="60"/>
      <c r="C162" s="60"/>
      <c r="D162" s="60"/>
      <c r="E162" s="60"/>
      <c r="F162" s="60"/>
      <c r="G162" s="60"/>
      <c r="H162" s="60"/>
      <c r="I162" s="60"/>
      <c r="J162" s="60"/>
      <c r="K162" s="60"/>
      <c r="L162" s="60"/>
      <c r="M162" s="60"/>
      <c r="N162" s="60"/>
      <c r="O162" s="60"/>
      <c r="P162" s="60"/>
      <c r="Q162" s="60"/>
      <c r="R162" s="61"/>
    </row>
    <row r="163" spans="1:18" ht="20.100000000000001" customHeight="1" x14ac:dyDescent="0.2">
      <c r="A163" s="60"/>
      <c r="B163" s="60"/>
      <c r="C163" s="60"/>
      <c r="D163" s="60"/>
      <c r="E163" s="60"/>
      <c r="F163" s="60"/>
      <c r="G163" s="60"/>
      <c r="H163" s="60"/>
      <c r="I163" s="60"/>
      <c r="J163" s="60"/>
      <c r="K163" s="60"/>
      <c r="L163" s="60"/>
      <c r="M163" s="60"/>
      <c r="N163" s="60"/>
      <c r="O163" s="60"/>
      <c r="P163" s="60"/>
      <c r="Q163" s="60"/>
      <c r="R163" s="61"/>
    </row>
    <row r="164" spans="1:18" ht="20.100000000000001" customHeight="1" x14ac:dyDescent="0.2">
      <c r="A164" s="60"/>
      <c r="B164" s="60"/>
      <c r="C164" s="60"/>
      <c r="D164" s="60"/>
      <c r="E164" s="60"/>
      <c r="F164" s="60"/>
      <c r="G164" s="60"/>
      <c r="H164" s="60"/>
      <c r="I164" s="60"/>
      <c r="J164" s="60"/>
      <c r="K164" s="60"/>
      <c r="L164" s="60"/>
      <c r="M164" s="60"/>
      <c r="N164" s="60"/>
      <c r="O164" s="60"/>
      <c r="P164" s="60"/>
      <c r="Q164" s="60"/>
      <c r="R164" s="61"/>
    </row>
    <row r="165" spans="1:18" ht="20.100000000000001" customHeight="1" x14ac:dyDescent="0.2">
      <c r="A165" s="60"/>
      <c r="B165" s="60"/>
      <c r="C165" s="60"/>
      <c r="D165" s="60"/>
      <c r="E165" s="60"/>
      <c r="F165" s="60"/>
      <c r="G165" s="60"/>
      <c r="H165" s="60"/>
      <c r="I165" s="60"/>
      <c r="J165" s="60"/>
      <c r="K165" s="60"/>
      <c r="L165" s="60"/>
      <c r="M165" s="60"/>
      <c r="N165" s="60"/>
      <c r="O165" s="60"/>
      <c r="P165" s="60"/>
      <c r="Q165" s="60"/>
      <c r="R165" s="61"/>
    </row>
    <row r="166" spans="1:18" ht="20.100000000000001" customHeight="1" x14ac:dyDescent="0.2">
      <c r="A166" s="60"/>
      <c r="B166" s="60"/>
      <c r="C166" s="60"/>
      <c r="D166" s="60"/>
      <c r="E166" s="60"/>
      <c r="F166" s="60"/>
      <c r="G166" s="60"/>
      <c r="H166" s="60"/>
      <c r="I166" s="60"/>
      <c r="J166" s="60"/>
      <c r="K166" s="60"/>
      <c r="L166" s="60"/>
      <c r="M166" s="60"/>
      <c r="N166" s="60"/>
      <c r="O166" s="60"/>
      <c r="P166" s="60"/>
      <c r="Q166" s="60"/>
      <c r="R166" s="61"/>
    </row>
    <row r="167" spans="1:18" ht="20.100000000000001" customHeight="1" x14ac:dyDescent="0.2">
      <c r="A167" s="60"/>
      <c r="B167" s="60"/>
      <c r="C167" s="60"/>
      <c r="D167" s="60"/>
      <c r="E167" s="60"/>
      <c r="F167" s="60"/>
      <c r="G167" s="60"/>
      <c r="H167" s="60"/>
      <c r="I167" s="60"/>
      <c r="J167" s="60"/>
      <c r="K167" s="60"/>
      <c r="L167" s="60"/>
      <c r="M167" s="60"/>
      <c r="N167" s="60"/>
      <c r="O167" s="60"/>
      <c r="P167" s="60"/>
      <c r="Q167" s="60"/>
      <c r="R167" s="61"/>
    </row>
    <row r="168" spans="1:18" ht="20.100000000000001" customHeight="1" x14ac:dyDescent="0.2">
      <c r="A168" s="60"/>
      <c r="B168" s="60"/>
      <c r="C168" s="60"/>
      <c r="D168" s="60"/>
      <c r="E168" s="60"/>
      <c r="F168" s="60"/>
      <c r="G168" s="60"/>
      <c r="H168" s="60"/>
      <c r="I168" s="60"/>
      <c r="J168" s="60"/>
      <c r="K168" s="60"/>
      <c r="L168" s="60"/>
      <c r="M168" s="60"/>
      <c r="N168" s="60"/>
      <c r="O168" s="60"/>
      <c r="P168" s="60"/>
      <c r="Q168" s="60"/>
      <c r="R168" s="61"/>
    </row>
    <row r="169" spans="1:18" ht="20.100000000000001" customHeight="1" x14ac:dyDescent="0.2">
      <c r="A169" s="60"/>
      <c r="B169" s="60"/>
      <c r="C169" s="60"/>
      <c r="D169" s="60"/>
      <c r="E169" s="60"/>
      <c r="F169" s="60"/>
      <c r="G169" s="60"/>
      <c r="H169" s="60"/>
      <c r="I169" s="60"/>
      <c r="J169" s="60"/>
      <c r="K169" s="60"/>
      <c r="L169" s="60"/>
      <c r="M169" s="60"/>
      <c r="N169" s="60"/>
      <c r="O169" s="60"/>
      <c r="P169" s="60"/>
      <c r="Q169" s="60"/>
      <c r="R169" s="61"/>
    </row>
    <row r="170" spans="1:18" ht="20.100000000000001" customHeight="1" x14ac:dyDescent="0.2">
      <c r="A170" s="60"/>
      <c r="B170" s="60"/>
      <c r="C170" s="60"/>
      <c r="D170" s="60"/>
      <c r="E170" s="60"/>
      <c r="F170" s="60"/>
      <c r="G170" s="60"/>
      <c r="H170" s="60"/>
      <c r="I170" s="60"/>
      <c r="J170" s="60"/>
      <c r="K170" s="60"/>
      <c r="L170" s="60"/>
      <c r="M170" s="60"/>
      <c r="N170" s="60"/>
      <c r="O170" s="60"/>
      <c r="P170" s="60"/>
      <c r="Q170" s="60"/>
      <c r="R170" s="61"/>
    </row>
    <row r="171" spans="1:18" ht="20.100000000000001" customHeight="1" x14ac:dyDescent="0.2">
      <c r="A171" s="60"/>
      <c r="B171" s="60"/>
      <c r="C171" s="60"/>
      <c r="D171" s="60"/>
      <c r="E171" s="60"/>
      <c r="F171" s="60"/>
      <c r="G171" s="60"/>
      <c r="H171" s="60"/>
      <c r="I171" s="60"/>
      <c r="J171" s="60"/>
      <c r="K171" s="60"/>
      <c r="L171" s="60"/>
      <c r="M171" s="60"/>
      <c r="N171" s="60"/>
      <c r="O171" s="60"/>
      <c r="P171" s="60"/>
      <c r="Q171" s="60"/>
      <c r="R171" s="61"/>
    </row>
    <row r="172" spans="1:18" ht="20.100000000000001" customHeight="1" x14ac:dyDescent="0.2">
      <c r="A172" s="60"/>
      <c r="B172" s="60"/>
      <c r="C172" s="60"/>
      <c r="D172" s="60"/>
      <c r="E172" s="60"/>
      <c r="F172" s="60"/>
      <c r="G172" s="60"/>
      <c r="H172" s="60"/>
      <c r="I172" s="60"/>
      <c r="J172" s="60"/>
      <c r="K172" s="60"/>
      <c r="L172" s="60"/>
      <c r="M172" s="60"/>
      <c r="N172" s="60"/>
      <c r="O172" s="60"/>
      <c r="P172" s="60"/>
      <c r="Q172" s="60"/>
      <c r="R172" s="61"/>
    </row>
    <row r="173" spans="1:18" ht="20.100000000000001" customHeight="1" x14ac:dyDescent="0.2">
      <c r="A173" s="60"/>
      <c r="B173" s="60"/>
      <c r="C173" s="60"/>
      <c r="D173" s="60"/>
      <c r="E173" s="60"/>
      <c r="F173" s="60"/>
      <c r="G173" s="60"/>
      <c r="H173" s="60"/>
      <c r="I173" s="60"/>
      <c r="J173" s="60"/>
      <c r="K173" s="60"/>
      <c r="L173" s="60"/>
      <c r="M173" s="60"/>
      <c r="N173" s="60"/>
      <c r="O173" s="60"/>
      <c r="P173" s="60"/>
      <c r="Q173" s="60"/>
      <c r="R173" s="61"/>
    </row>
    <row r="174" spans="1:18" ht="20.100000000000001" customHeight="1" x14ac:dyDescent="0.2">
      <c r="A174" s="60"/>
      <c r="B174" s="60"/>
      <c r="C174" s="60"/>
      <c r="D174" s="60"/>
      <c r="E174" s="60"/>
      <c r="F174" s="60"/>
      <c r="G174" s="60"/>
      <c r="H174" s="60"/>
      <c r="I174" s="60"/>
      <c r="J174" s="60"/>
      <c r="K174" s="60"/>
      <c r="L174" s="60"/>
      <c r="M174" s="60"/>
      <c r="N174" s="60"/>
      <c r="O174" s="60"/>
      <c r="P174" s="60"/>
      <c r="Q174" s="60"/>
      <c r="R174" s="61"/>
    </row>
    <row r="175" spans="1:18" ht="20.100000000000001" customHeight="1" x14ac:dyDescent="0.2">
      <c r="A175" s="60"/>
      <c r="B175" s="60"/>
      <c r="C175" s="60"/>
      <c r="D175" s="60"/>
      <c r="E175" s="60"/>
      <c r="F175" s="60"/>
      <c r="G175" s="60"/>
      <c r="H175" s="60"/>
      <c r="I175" s="60"/>
      <c r="J175" s="60"/>
      <c r="K175" s="60"/>
      <c r="L175" s="60"/>
      <c r="M175" s="60"/>
      <c r="N175" s="60"/>
      <c r="O175" s="60"/>
      <c r="P175" s="60"/>
      <c r="Q175" s="60"/>
      <c r="R175" s="61"/>
    </row>
    <row r="176" spans="1:18" ht="20.100000000000001" customHeight="1" x14ac:dyDescent="0.2">
      <c r="A176" s="60"/>
      <c r="B176" s="60"/>
      <c r="C176" s="60"/>
      <c r="D176" s="60"/>
      <c r="E176" s="60"/>
      <c r="F176" s="60"/>
      <c r="G176" s="60"/>
      <c r="H176" s="60"/>
      <c r="I176" s="60"/>
      <c r="J176" s="60"/>
      <c r="K176" s="60"/>
      <c r="L176" s="60"/>
      <c r="M176" s="60"/>
      <c r="N176" s="60"/>
      <c r="O176" s="60"/>
      <c r="P176" s="60"/>
      <c r="Q176" s="60"/>
      <c r="R176" s="61"/>
    </row>
    <row r="177" spans="1:18" ht="20.100000000000001" customHeight="1" x14ac:dyDescent="0.2">
      <c r="A177" s="60"/>
      <c r="B177" s="60"/>
      <c r="C177" s="60"/>
      <c r="D177" s="60"/>
      <c r="E177" s="60"/>
      <c r="F177" s="60"/>
      <c r="G177" s="60"/>
      <c r="H177" s="60"/>
      <c r="I177" s="60"/>
      <c r="J177" s="60"/>
      <c r="K177" s="60"/>
      <c r="L177" s="60"/>
      <c r="M177" s="60"/>
      <c r="N177" s="60"/>
      <c r="O177" s="60"/>
      <c r="P177" s="60"/>
      <c r="Q177" s="60"/>
      <c r="R177" s="61"/>
    </row>
    <row r="178" spans="1:18" ht="20.100000000000001" customHeight="1" x14ac:dyDescent="0.2">
      <c r="A178" s="60"/>
      <c r="B178" s="60"/>
      <c r="C178" s="60"/>
      <c r="D178" s="60"/>
      <c r="E178" s="60"/>
      <c r="F178" s="60"/>
      <c r="G178" s="60"/>
      <c r="H178" s="60"/>
      <c r="I178" s="60"/>
      <c r="J178" s="60"/>
      <c r="K178" s="60"/>
      <c r="L178" s="60"/>
      <c r="M178" s="60"/>
      <c r="N178" s="60"/>
      <c r="O178" s="60"/>
      <c r="P178" s="60"/>
      <c r="Q178" s="60"/>
      <c r="R178" s="61"/>
    </row>
    <row r="179" spans="1:18" ht="20.100000000000001" customHeight="1" x14ac:dyDescent="0.2">
      <c r="A179" s="60"/>
      <c r="B179" s="60"/>
      <c r="C179" s="60"/>
      <c r="D179" s="60"/>
      <c r="E179" s="60"/>
      <c r="F179" s="60"/>
      <c r="G179" s="60"/>
      <c r="H179" s="60"/>
      <c r="I179" s="60"/>
      <c r="J179" s="60"/>
      <c r="K179" s="60"/>
      <c r="L179" s="60"/>
      <c r="M179" s="60"/>
      <c r="N179" s="60"/>
      <c r="O179" s="60"/>
      <c r="P179" s="60"/>
      <c r="Q179" s="60"/>
      <c r="R179" s="61"/>
    </row>
    <row r="180" spans="1:18" ht="20.100000000000001" customHeight="1" x14ac:dyDescent="0.2">
      <c r="A180" s="60"/>
      <c r="B180" s="60"/>
      <c r="C180" s="60"/>
      <c r="D180" s="60"/>
      <c r="E180" s="60"/>
      <c r="F180" s="60"/>
      <c r="G180" s="60"/>
      <c r="H180" s="60"/>
      <c r="I180" s="60"/>
      <c r="J180" s="60"/>
      <c r="K180" s="60"/>
      <c r="L180" s="60"/>
      <c r="M180" s="60"/>
      <c r="N180" s="60"/>
      <c r="O180" s="60"/>
      <c r="P180" s="60"/>
      <c r="Q180" s="60"/>
      <c r="R180" s="61"/>
    </row>
    <row r="181" spans="1:18" ht="20.100000000000001" customHeight="1" x14ac:dyDescent="0.2">
      <c r="A181" s="60"/>
      <c r="B181" s="60"/>
      <c r="C181" s="60"/>
      <c r="D181" s="60"/>
      <c r="E181" s="60"/>
      <c r="F181" s="60"/>
      <c r="G181" s="60"/>
      <c r="H181" s="60"/>
      <c r="I181" s="60"/>
      <c r="J181" s="60"/>
      <c r="K181" s="60"/>
      <c r="L181" s="60"/>
      <c r="M181" s="60"/>
      <c r="N181" s="60"/>
      <c r="O181" s="60"/>
      <c r="P181" s="60"/>
      <c r="Q181" s="60"/>
      <c r="R181" s="61"/>
    </row>
    <row r="182" spans="1:18" ht="20.100000000000001" customHeight="1" x14ac:dyDescent="0.2">
      <c r="A182" s="60"/>
      <c r="B182" s="60"/>
      <c r="C182" s="60"/>
      <c r="D182" s="60"/>
      <c r="E182" s="60"/>
      <c r="F182" s="60"/>
      <c r="G182" s="60"/>
      <c r="H182" s="60"/>
      <c r="I182" s="60"/>
      <c r="J182" s="60"/>
      <c r="K182" s="60"/>
      <c r="L182" s="60"/>
      <c r="M182" s="60"/>
      <c r="N182" s="60"/>
      <c r="O182" s="60"/>
      <c r="P182" s="60"/>
      <c r="Q182" s="60"/>
      <c r="R182" s="61"/>
    </row>
    <row r="183" spans="1:18" ht="20.100000000000001" customHeight="1" x14ac:dyDescent="0.2">
      <c r="A183" s="60"/>
      <c r="B183" s="60"/>
      <c r="C183" s="60"/>
      <c r="D183" s="60"/>
      <c r="E183" s="60"/>
      <c r="F183" s="60"/>
      <c r="G183" s="60"/>
      <c r="H183" s="60"/>
      <c r="I183" s="60"/>
      <c r="J183" s="60"/>
      <c r="K183" s="60"/>
      <c r="L183" s="60"/>
      <c r="M183" s="60"/>
      <c r="N183" s="60"/>
      <c r="O183" s="60"/>
      <c r="P183" s="60"/>
      <c r="Q183" s="60"/>
      <c r="R183" s="61"/>
    </row>
    <row r="184" spans="1:18" ht="20.100000000000001" customHeight="1" x14ac:dyDescent="0.2">
      <c r="A184" s="60"/>
      <c r="B184" s="60"/>
      <c r="C184" s="60"/>
      <c r="D184" s="60"/>
      <c r="E184" s="60"/>
      <c r="F184" s="60"/>
      <c r="G184" s="60"/>
      <c r="H184" s="60"/>
      <c r="I184" s="60"/>
      <c r="J184" s="60"/>
      <c r="K184" s="60"/>
      <c r="L184" s="60"/>
      <c r="M184" s="60"/>
      <c r="N184" s="60"/>
      <c r="O184" s="60"/>
      <c r="P184" s="60"/>
      <c r="Q184" s="60"/>
      <c r="R184" s="61"/>
    </row>
    <row r="185" spans="1:18" ht="20.100000000000001" customHeight="1" x14ac:dyDescent="0.2">
      <c r="A185" s="60"/>
      <c r="B185" s="60"/>
      <c r="C185" s="60"/>
      <c r="D185" s="60"/>
      <c r="E185" s="60"/>
      <c r="F185" s="60"/>
      <c r="G185" s="60"/>
      <c r="H185" s="60"/>
      <c r="I185" s="60"/>
      <c r="J185" s="60"/>
      <c r="K185" s="60"/>
      <c r="L185" s="60"/>
      <c r="M185" s="60"/>
      <c r="N185" s="60"/>
      <c r="O185" s="60"/>
      <c r="P185" s="60"/>
      <c r="Q185" s="60"/>
      <c r="R185" s="61"/>
    </row>
    <row r="186" spans="1:18" ht="20.100000000000001" customHeight="1" x14ac:dyDescent="0.2">
      <c r="A186" s="60"/>
      <c r="B186" s="60"/>
      <c r="C186" s="60"/>
      <c r="D186" s="60"/>
      <c r="E186" s="60"/>
      <c r="F186" s="60"/>
      <c r="G186" s="60"/>
      <c r="H186" s="60"/>
      <c r="I186" s="60"/>
      <c r="J186" s="60"/>
      <c r="K186" s="60"/>
      <c r="L186" s="60"/>
      <c r="M186" s="60"/>
      <c r="N186" s="60"/>
      <c r="O186" s="60"/>
      <c r="P186" s="60"/>
      <c r="Q186" s="60"/>
      <c r="R186" s="61"/>
    </row>
    <row r="187" spans="1:18" ht="20.100000000000001" customHeight="1" x14ac:dyDescent="0.2">
      <c r="A187" s="60"/>
      <c r="B187" s="60"/>
      <c r="C187" s="60"/>
      <c r="D187" s="60"/>
      <c r="E187" s="60"/>
      <c r="F187" s="60"/>
      <c r="G187" s="60"/>
      <c r="H187" s="60"/>
      <c r="I187" s="60"/>
      <c r="J187" s="60"/>
      <c r="K187" s="60"/>
      <c r="L187" s="60"/>
      <c r="M187" s="60"/>
      <c r="N187" s="60"/>
      <c r="O187" s="60"/>
      <c r="P187" s="60"/>
      <c r="Q187" s="60"/>
      <c r="R187" s="61"/>
    </row>
    <row r="188" spans="1:18" ht="20.100000000000001" customHeight="1" x14ac:dyDescent="0.2">
      <c r="A188" s="60"/>
      <c r="B188" s="60"/>
      <c r="C188" s="60"/>
      <c r="D188" s="60"/>
      <c r="E188" s="60"/>
      <c r="F188" s="60"/>
      <c r="G188" s="60"/>
      <c r="H188" s="60"/>
      <c r="I188" s="60"/>
      <c r="J188" s="60"/>
      <c r="K188" s="60"/>
      <c r="L188" s="60"/>
      <c r="M188" s="60"/>
      <c r="N188" s="60"/>
      <c r="O188" s="60"/>
      <c r="P188" s="60"/>
      <c r="Q188" s="60"/>
      <c r="R188" s="61"/>
    </row>
    <row r="189" spans="1:18" ht="20.100000000000001" customHeight="1" x14ac:dyDescent="0.2">
      <c r="A189" s="60"/>
      <c r="B189" s="60"/>
      <c r="C189" s="60"/>
      <c r="D189" s="60"/>
      <c r="E189" s="60"/>
      <c r="F189" s="60"/>
      <c r="G189" s="60"/>
      <c r="H189" s="60"/>
      <c r="I189" s="60"/>
      <c r="J189" s="60"/>
      <c r="K189" s="60"/>
      <c r="L189" s="60"/>
      <c r="M189" s="60"/>
      <c r="N189" s="60"/>
      <c r="O189" s="60"/>
      <c r="P189" s="60"/>
      <c r="Q189" s="60"/>
      <c r="R189" s="61"/>
    </row>
    <row r="190" spans="1:18" ht="20.100000000000001" customHeight="1" x14ac:dyDescent="0.2">
      <c r="A190" s="60"/>
      <c r="B190" s="60"/>
      <c r="C190" s="60"/>
      <c r="D190" s="60"/>
      <c r="E190" s="60"/>
      <c r="F190" s="60"/>
      <c r="G190" s="60"/>
      <c r="H190" s="60"/>
      <c r="I190" s="60"/>
      <c r="J190" s="60"/>
      <c r="K190" s="60"/>
      <c r="L190" s="60"/>
      <c r="M190" s="60"/>
      <c r="N190" s="60"/>
      <c r="O190" s="60"/>
      <c r="P190" s="60"/>
      <c r="Q190" s="60"/>
      <c r="R190" s="61"/>
    </row>
    <row r="191" spans="1:18" ht="20.100000000000001" customHeight="1" x14ac:dyDescent="0.2">
      <c r="A191" s="60"/>
      <c r="B191" s="60"/>
      <c r="C191" s="60"/>
      <c r="D191" s="60"/>
      <c r="E191" s="60"/>
      <c r="F191" s="60"/>
      <c r="G191" s="60"/>
      <c r="H191" s="60"/>
      <c r="I191" s="60"/>
      <c r="J191" s="60"/>
      <c r="K191" s="60"/>
      <c r="L191" s="60"/>
      <c r="M191" s="60"/>
      <c r="N191" s="60"/>
      <c r="O191" s="60"/>
      <c r="P191" s="60"/>
      <c r="Q191" s="60"/>
      <c r="R191" s="61"/>
    </row>
    <row r="192" spans="1:18" ht="20.100000000000001" customHeight="1" x14ac:dyDescent="0.2">
      <c r="A192" s="60"/>
      <c r="B192" s="60"/>
      <c r="C192" s="60"/>
      <c r="D192" s="60"/>
      <c r="E192" s="60"/>
      <c r="F192" s="60"/>
      <c r="G192" s="60"/>
      <c r="H192" s="60"/>
      <c r="I192" s="60"/>
      <c r="J192" s="60"/>
      <c r="K192" s="60"/>
      <c r="L192" s="60"/>
      <c r="M192" s="60"/>
      <c r="N192" s="60"/>
      <c r="O192" s="60"/>
      <c r="P192" s="60"/>
      <c r="Q192" s="60"/>
      <c r="R192" s="61"/>
    </row>
    <row r="193" spans="1:18" ht="20.100000000000001" customHeight="1" x14ac:dyDescent="0.2">
      <c r="A193" s="60"/>
      <c r="B193" s="60"/>
      <c r="C193" s="60"/>
      <c r="D193" s="60"/>
      <c r="E193" s="60"/>
      <c r="F193" s="60"/>
      <c r="G193" s="60"/>
      <c r="H193" s="60"/>
      <c r="I193" s="60"/>
      <c r="J193" s="60"/>
      <c r="K193" s="60"/>
      <c r="L193" s="60"/>
      <c r="M193" s="60"/>
      <c r="N193" s="60"/>
      <c r="O193" s="60"/>
      <c r="P193" s="60"/>
      <c r="Q193" s="60"/>
      <c r="R193" s="61"/>
    </row>
    <row r="194" spans="1:18" ht="20.100000000000001" customHeight="1" x14ac:dyDescent="0.2">
      <c r="A194" s="60"/>
      <c r="B194" s="60"/>
      <c r="C194" s="60"/>
      <c r="D194" s="60"/>
      <c r="E194" s="60"/>
      <c r="F194" s="60"/>
      <c r="G194" s="60"/>
      <c r="H194" s="60"/>
      <c r="I194" s="60"/>
      <c r="J194" s="60"/>
      <c r="K194" s="60"/>
      <c r="L194" s="60"/>
      <c r="M194" s="60"/>
      <c r="N194" s="60"/>
      <c r="O194" s="60"/>
      <c r="P194" s="60"/>
      <c r="Q194" s="60"/>
      <c r="R194" s="61"/>
    </row>
    <row r="195" spans="1:18" ht="20.100000000000001" customHeight="1" x14ac:dyDescent="0.2">
      <c r="A195" s="60"/>
      <c r="B195" s="60"/>
      <c r="C195" s="60"/>
      <c r="D195" s="60"/>
      <c r="E195" s="60"/>
      <c r="F195" s="60"/>
      <c r="G195" s="60"/>
      <c r="H195" s="60"/>
      <c r="I195" s="60"/>
      <c r="J195" s="60"/>
      <c r="K195" s="60"/>
      <c r="L195" s="60"/>
      <c r="M195" s="60"/>
      <c r="N195" s="60"/>
      <c r="O195" s="60"/>
      <c r="P195" s="60"/>
      <c r="Q195" s="60"/>
      <c r="R195" s="61"/>
    </row>
    <row r="196" spans="1:18" ht="20.100000000000001" customHeight="1" x14ac:dyDescent="0.2">
      <c r="A196" s="60"/>
      <c r="B196" s="60"/>
      <c r="C196" s="60"/>
      <c r="D196" s="60"/>
      <c r="E196" s="60"/>
      <c r="F196" s="60"/>
      <c r="G196" s="60"/>
      <c r="H196" s="60"/>
      <c r="I196" s="60"/>
      <c r="J196" s="60"/>
      <c r="K196" s="60"/>
      <c r="L196" s="60"/>
      <c r="M196" s="60"/>
      <c r="N196" s="60"/>
      <c r="O196" s="60"/>
      <c r="P196" s="60"/>
      <c r="Q196" s="60"/>
      <c r="R196" s="61"/>
    </row>
    <row r="197" spans="1:18" ht="20.100000000000001" customHeight="1" x14ac:dyDescent="0.2">
      <c r="A197" s="60"/>
      <c r="B197" s="60"/>
      <c r="C197" s="60"/>
      <c r="D197" s="60"/>
      <c r="E197" s="60"/>
      <c r="F197" s="60"/>
      <c r="G197" s="60"/>
      <c r="H197" s="60"/>
      <c r="I197" s="60"/>
      <c r="J197" s="60"/>
      <c r="K197" s="60"/>
      <c r="L197" s="60"/>
      <c r="M197" s="60"/>
      <c r="N197" s="60"/>
      <c r="O197" s="60"/>
      <c r="P197" s="60"/>
      <c r="Q197" s="60"/>
      <c r="R197" s="61"/>
    </row>
    <row r="198" spans="1:18" ht="20.100000000000001" customHeight="1" x14ac:dyDescent="0.2">
      <c r="A198" s="60"/>
      <c r="B198" s="60"/>
      <c r="C198" s="60"/>
      <c r="D198" s="60"/>
      <c r="E198" s="60"/>
      <c r="F198" s="60"/>
      <c r="G198" s="60"/>
      <c r="H198" s="60"/>
      <c r="I198" s="60"/>
      <c r="J198" s="60"/>
      <c r="K198" s="60"/>
      <c r="L198" s="60"/>
      <c r="M198" s="60"/>
      <c r="N198" s="60"/>
      <c r="O198" s="60"/>
      <c r="P198" s="60"/>
      <c r="Q198" s="60"/>
      <c r="R198" s="61"/>
    </row>
    <row r="199" spans="1:18" ht="20.100000000000001" customHeight="1" x14ac:dyDescent="0.2">
      <c r="A199" s="60"/>
      <c r="B199" s="60"/>
      <c r="C199" s="60"/>
      <c r="D199" s="60"/>
      <c r="E199" s="60"/>
      <c r="F199" s="60"/>
      <c r="G199" s="60"/>
      <c r="H199" s="60"/>
      <c r="I199" s="60"/>
      <c r="J199" s="60"/>
      <c r="K199" s="60"/>
      <c r="L199" s="60"/>
      <c r="M199" s="60"/>
      <c r="N199" s="60"/>
      <c r="O199" s="60"/>
      <c r="P199" s="60"/>
      <c r="Q199" s="60"/>
      <c r="R199" s="61"/>
    </row>
    <row r="200" spans="1:18" ht="20.100000000000001" customHeight="1" x14ac:dyDescent="0.2">
      <c r="A200" s="60"/>
      <c r="B200" s="60"/>
      <c r="C200" s="60"/>
      <c r="D200" s="60"/>
      <c r="E200" s="60"/>
      <c r="F200" s="60"/>
      <c r="G200" s="60"/>
      <c r="H200" s="60"/>
      <c r="I200" s="60"/>
      <c r="J200" s="60"/>
      <c r="K200" s="60"/>
      <c r="L200" s="60"/>
      <c r="M200" s="60"/>
      <c r="N200" s="60"/>
      <c r="O200" s="60"/>
      <c r="P200" s="60"/>
      <c r="Q200" s="60"/>
      <c r="R200" s="61"/>
    </row>
    <row r="201" spans="1:18" ht="20.100000000000001" customHeight="1" x14ac:dyDescent="0.2">
      <c r="A201" s="60"/>
      <c r="B201" s="60"/>
      <c r="C201" s="60"/>
      <c r="D201" s="60"/>
      <c r="E201" s="60"/>
      <c r="F201" s="60"/>
      <c r="G201" s="60"/>
      <c r="H201" s="60"/>
      <c r="I201" s="60"/>
      <c r="J201" s="60"/>
      <c r="K201" s="60"/>
      <c r="L201" s="60"/>
      <c r="M201" s="60"/>
      <c r="N201" s="60"/>
      <c r="O201" s="60"/>
      <c r="P201" s="60"/>
      <c r="Q201" s="60"/>
      <c r="R201" s="61"/>
    </row>
    <row r="202" spans="1:18" ht="20.100000000000001" customHeight="1" x14ac:dyDescent="0.2">
      <c r="A202" s="60"/>
      <c r="B202" s="60"/>
      <c r="C202" s="60"/>
      <c r="D202" s="60"/>
      <c r="E202" s="60"/>
      <c r="F202" s="60"/>
      <c r="G202" s="60"/>
      <c r="H202" s="60"/>
      <c r="I202" s="60"/>
      <c r="J202" s="60"/>
      <c r="K202" s="60"/>
      <c r="L202" s="60"/>
      <c r="M202" s="60"/>
      <c r="N202" s="60"/>
      <c r="O202" s="60"/>
      <c r="P202" s="60"/>
      <c r="Q202" s="60"/>
      <c r="R202" s="61"/>
    </row>
    <row r="203" spans="1:18" ht="20.100000000000001" customHeight="1" x14ac:dyDescent="0.2">
      <c r="A203" s="60"/>
      <c r="B203" s="60"/>
      <c r="C203" s="60"/>
      <c r="D203" s="60"/>
      <c r="E203" s="60"/>
      <c r="F203" s="60"/>
      <c r="G203" s="60"/>
      <c r="H203" s="60"/>
      <c r="I203" s="60"/>
      <c r="J203" s="60"/>
      <c r="K203" s="60"/>
      <c r="L203" s="60"/>
      <c r="M203" s="60"/>
      <c r="N203" s="60"/>
      <c r="O203" s="60"/>
      <c r="P203" s="60"/>
      <c r="Q203" s="60"/>
      <c r="R203" s="61"/>
    </row>
    <row r="204" spans="1:18" ht="20.100000000000001" customHeight="1" x14ac:dyDescent="0.2">
      <c r="A204" s="60"/>
      <c r="B204" s="60"/>
      <c r="C204" s="60"/>
      <c r="D204" s="60"/>
      <c r="E204" s="60"/>
      <c r="F204" s="60"/>
      <c r="G204" s="60"/>
      <c r="H204" s="60"/>
      <c r="I204" s="60"/>
      <c r="J204" s="60"/>
      <c r="K204" s="60"/>
      <c r="L204" s="60"/>
      <c r="M204" s="60"/>
      <c r="N204" s="60"/>
      <c r="O204" s="60"/>
      <c r="P204" s="60"/>
      <c r="Q204" s="60"/>
      <c r="R204" s="61"/>
    </row>
    <row r="205" spans="1:18" ht="20.100000000000001" customHeight="1" x14ac:dyDescent="0.2">
      <c r="A205" s="60"/>
      <c r="B205" s="60"/>
      <c r="C205" s="60"/>
      <c r="D205" s="60"/>
      <c r="E205" s="60"/>
      <c r="F205" s="60"/>
      <c r="G205" s="60"/>
      <c r="H205" s="60"/>
      <c r="I205" s="60"/>
      <c r="J205" s="60"/>
      <c r="K205" s="60"/>
      <c r="L205" s="60"/>
      <c r="M205" s="60"/>
      <c r="N205" s="60"/>
      <c r="O205" s="60"/>
      <c r="P205" s="60"/>
      <c r="Q205" s="60"/>
      <c r="R205" s="61"/>
    </row>
    <row r="206" spans="1:18" ht="20.100000000000001" customHeight="1" x14ac:dyDescent="0.2">
      <c r="A206" s="60"/>
      <c r="B206" s="60"/>
      <c r="C206" s="60"/>
      <c r="D206" s="60"/>
      <c r="E206" s="60"/>
      <c r="F206" s="60"/>
      <c r="G206" s="60"/>
      <c r="H206" s="60"/>
      <c r="I206" s="60"/>
      <c r="J206" s="60"/>
      <c r="K206" s="60"/>
      <c r="L206" s="60"/>
      <c r="M206" s="60"/>
      <c r="N206" s="60"/>
      <c r="O206" s="60"/>
      <c r="P206" s="60"/>
      <c r="Q206" s="60"/>
      <c r="R206" s="61"/>
    </row>
    <row r="207" spans="1:18" ht="20.100000000000001" customHeight="1" x14ac:dyDescent="0.2">
      <c r="A207" s="60"/>
      <c r="B207" s="60"/>
      <c r="C207" s="60"/>
      <c r="D207" s="60"/>
      <c r="E207" s="60"/>
      <c r="F207" s="60"/>
      <c r="G207" s="60"/>
      <c r="H207" s="60"/>
      <c r="I207" s="60"/>
      <c r="J207" s="60"/>
      <c r="K207" s="60"/>
      <c r="L207" s="60"/>
      <c r="M207" s="60"/>
      <c r="N207" s="60"/>
      <c r="O207" s="60"/>
      <c r="P207" s="60"/>
      <c r="Q207" s="60"/>
      <c r="R207" s="61"/>
    </row>
    <row r="208" spans="1:18" ht="20.100000000000001" customHeight="1" x14ac:dyDescent="0.2">
      <c r="A208" s="60"/>
      <c r="B208" s="60"/>
      <c r="C208" s="60"/>
      <c r="D208" s="60"/>
      <c r="E208" s="60"/>
      <c r="F208" s="60"/>
      <c r="G208" s="60"/>
      <c r="H208" s="60"/>
      <c r="I208" s="60"/>
      <c r="J208" s="60"/>
      <c r="K208" s="60"/>
      <c r="L208" s="60"/>
      <c r="M208" s="60"/>
      <c r="N208" s="60"/>
      <c r="O208" s="60"/>
      <c r="P208" s="60"/>
      <c r="Q208" s="60"/>
      <c r="R208" s="61"/>
    </row>
    <row r="209" spans="1:18" ht="20.100000000000001" customHeight="1" x14ac:dyDescent="0.2">
      <c r="A209" s="60"/>
      <c r="B209" s="60"/>
      <c r="C209" s="60"/>
      <c r="D209" s="60"/>
      <c r="E209" s="60"/>
      <c r="F209" s="60"/>
      <c r="G209" s="60"/>
      <c r="H209" s="60"/>
      <c r="I209" s="60"/>
      <c r="J209" s="60"/>
      <c r="K209" s="60"/>
      <c r="L209" s="60"/>
      <c r="M209" s="60"/>
      <c r="N209" s="60"/>
      <c r="O209" s="60"/>
      <c r="P209" s="60"/>
      <c r="Q209" s="60"/>
      <c r="R209" s="61"/>
    </row>
    <row r="210" spans="1:18" ht="20.100000000000001" customHeight="1" x14ac:dyDescent="0.2">
      <c r="A210" s="60"/>
      <c r="B210" s="60"/>
      <c r="C210" s="60"/>
      <c r="D210" s="60"/>
      <c r="E210" s="60"/>
      <c r="F210" s="60"/>
      <c r="G210" s="60"/>
      <c r="H210" s="60"/>
      <c r="I210" s="60"/>
      <c r="J210" s="60"/>
      <c r="K210" s="60"/>
      <c r="L210" s="60"/>
      <c r="M210" s="60"/>
      <c r="N210" s="60"/>
      <c r="O210" s="60"/>
      <c r="P210" s="60"/>
      <c r="Q210" s="60"/>
      <c r="R210" s="61"/>
    </row>
    <row r="211" spans="1:18" ht="20.100000000000001" customHeight="1" x14ac:dyDescent="0.2">
      <c r="A211" s="60"/>
      <c r="B211" s="60"/>
      <c r="C211" s="60"/>
      <c r="D211" s="60"/>
      <c r="E211" s="60"/>
      <c r="F211" s="60"/>
      <c r="G211" s="60"/>
      <c r="H211" s="60"/>
      <c r="I211" s="60"/>
      <c r="J211" s="60"/>
      <c r="K211" s="60"/>
      <c r="L211" s="60"/>
      <c r="M211" s="60"/>
      <c r="N211" s="60"/>
      <c r="O211" s="60"/>
      <c r="P211" s="60"/>
      <c r="Q211" s="60"/>
      <c r="R211" s="61"/>
    </row>
    <row r="212" spans="1:18" ht="20.100000000000001" customHeight="1" x14ac:dyDescent="0.2">
      <c r="A212" s="60"/>
      <c r="B212" s="60"/>
      <c r="C212" s="60"/>
      <c r="D212" s="60"/>
      <c r="E212" s="60"/>
      <c r="F212" s="60"/>
      <c r="G212" s="60"/>
      <c r="H212" s="60"/>
      <c r="I212" s="60"/>
      <c r="J212" s="60"/>
      <c r="K212" s="60"/>
      <c r="L212" s="60"/>
      <c r="M212" s="60"/>
      <c r="N212" s="60"/>
      <c r="O212" s="60"/>
      <c r="P212" s="60"/>
      <c r="Q212" s="60"/>
      <c r="R212" s="61"/>
    </row>
    <row r="213" spans="1:18" ht="20.100000000000001" customHeight="1" x14ac:dyDescent="0.2">
      <c r="A213" s="60"/>
      <c r="B213" s="60"/>
      <c r="C213" s="60"/>
      <c r="D213" s="60"/>
      <c r="E213" s="60"/>
      <c r="F213" s="60"/>
      <c r="G213" s="60"/>
      <c r="H213" s="60"/>
      <c r="I213" s="60"/>
      <c r="J213" s="60"/>
      <c r="K213" s="60"/>
      <c r="L213" s="60"/>
      <c r="M213" s="60"/>
      <c r="N213" s="60"/>
      <c r="O213" s="60"/>
      <c r="P213" s="60"/>
      <c r="Q213" s="60"/>
      <c r="R213" s="61"/>
    </row>
    <row r="214" spans="1:18" ht="20.100000000000001" customHeight="1" x14ac:dyDescent="0.2">
      <c r="A214" s="60"/>
      <c r="B214" s="60"/>
      <c r="C214" s="60"/>
      <c r="D214" s="60"/>
      <c r="E214" s="60"/>
      <c r="F214" s="60"/>
      <c r="G214" s="60"/>
      <c r="H214" s="60"/>
      <c r="I214" s="60"/>
      <c r="J214" s="60"/>
      <c r="K214" s="60"/>
      <c r="L214" s="60"/>
      <c r="M214" s="60"/>
      <c r="N214" s="60"/>
      <c r="O214" s="60"/>
      <c r="P214" s="60"/>
      <c r="Q214" s="60"/>
      <c r="R214" s="61"/>
    </row>
    <row r="215" spans="1:18" ht="20.100000000000001" customHeight="1" x14ac:dyDescent="0.2">
      <c r="A215" s="60"/>
      <c r="B215" s="60"/>
      <c r="C215" s="60"/>
      <c r="D215" s="60"/>
      <c r="E215" s="60"/>
      <c r="F215" s="60"/>
      <c r="G215" s="60"/>
      <c r="H215" s="60"/>
      <c r="I215" s="60"/>
      <c r="J215" s="60"/>
      <c r="K215" s="60"/>
      <c r="L215" s="60"/>
      <c r="M215" s="60"/>
      <c r="N215" s="60"/>
      <c r="O215" s="60"/>
      <c r="P215" s="60"/>
      <c r="Q215" s="60"/>
      <c r="R215" s="61"/>
    </row>
    <row r="216" spans="1:18" ht="20.100000000000001" customHeight="1" x14ac:dyDescent="0.2">
      <c r="A216" s="60"/>
      <c r="B216" s="60"/>
      <c r="C216" s="60"/>
      <c r="D216" s="60"/>
      <c r="E216" s="60"/>
      <c r="F216" s="60"/>
      <c r="G216" s="60"/>
      <c r="H216" s="60"/>
      <c r="I216" s="60"/>
      <c r="J216" s="60"/>
      <c r="K216" s="60"/>
      <c r="L216" s="60"/>
      <c r="M216" s="60"/>
      <c r="N216" s="60"/>
      <c r="O216" s="60"/>
      <c r="P216" s="60"/>
      <c r="Q216" s="60"/>
      <c r="R216" s="61"/>
    </row>
    <row r="217" spans="1:18" ht="20.100000000000001" customHeight="1" x14ac:dyDescent="0.2">
      <c r="A217" s="60"/>
      <c r="B217" s="60"/>
      <c r="C217" s="60"/>
      <c r="D217" s="60"/>
      <c r="E217" s="60"/>
      <c r="F217" s="60"/>
      <c r="G217" s="60"/>
      <c r="H217" s="60"/>
      <c r="I217" s="60"/>
      <c r="J217" s="60"/>
      <c r="K217" s="60"/>
      <c r="L217" s="60"/>
      <c r="M217" s="60"/>
      <c r="N217" s="60"/>
      <c r="O217" s="60"/>
      <c r="P217" s="60"/>
      <c r="Q217" s="60"/>
      <c r="R217" s="61"/>
    </row>
    <row r="218" spans="1:18" ht="20.100000000000001" customHeight="1" x14ac:dyDescent="0.2">
      <c r="A218" s="60"/>
      <c r="B218" s="60"/>
      <c r="C218" s="60"/>
      <c r="D218" s="60"/>
      <c r="E218" s="60"/>
      <c r="F218" s="60"/>
      <c r="G218" s="60"/>
      <c r="H218" s="60"/>
      <c r="I218" s="60"/>
      <c r="J218" s="60"/>
      <c r="K218" s="60"/>
      <c r="L218" s="60"/>
      <c r="M218" s="60"/>
      <c r="N218" s="60"/>
      <c r="O218" s="60"/>
      <c r="P218" s="60"/>
      <c r="Q218" s="60"/>
      <c r="R218" s="61"/>
    </row>
    <row r="219" spans="1:18" ht="20.100000000000001" customHeight="1" x14ac:dyDescent="0.2">
      <c r="A219" s="60"/>
      <c r="B219" s="60"/>
      <c r="C219" s="60"/>
      <c r="D219" s="60"/>
      <c r="E219" s="60"/>
      <c r="F219" s="60"/>
      <c r="G219" s="60"/>
      <c r="H219" s="60"/>
      <c r="I219" s="60"/>
      <c r="J219" s="60"/>
      <c r="K219" s="60"/>
      <c r="L219" s="60"/>
      <c r="M219" s="60"/>
      <c r="N219" s="60"/>
      <c r="O219" s="60"/>
      <c r="P219" s="60"/>
      <c r="Q219" s="60"/>
      <c r="R219" s="61"/>
    </row>
    <row r="220" spans="1:18" ht="20.100000000000001" customHeight="1" x14ac:dyDescent="0.2">
      <c r="A220" s="60"/>
      <c r="B220" s="60"/>
      <c r="C220" s="60"/>
      <c r="D220" s="60"/>
      <c r="E220" s="60"/>
      <c r="F220" s="60"/>
      <c r="G220" s="60"/>
      <c r="H220" s="60"/>
      <c r="I220" s="60"/>
      <c r="J220" s="60"/>
      <c r="K220" s="60"/>
      <c r="L220" s="60"/>
      <c r="M220" s="60"/>
      <c r="N220" s="60"/>
      <c r="O220" s="60"/>
      <c r="P220" s="60"/>
      <c r="Q220" s="60"/>
      <c r="R220" s="61"/>
    </row>
    <row r="221" spans="1:18" ht="20.100000000000001" customHeight="1" x14ac:dyDescent="0.2">
      <c r="A221" s="60"/>
      <c r="B221" s="60"/>
      <c r="C221" s="60"/>
      <c r="D221" s="60"/>
      <c r="E221" s="60"/>
      <c r="F221" s="60"/>
      <c r="G221" s="60"/>
      <c r="H221" s="60"/>
      <c r="I221" s="60"/>
      <c r="J221" s="60"/>
      <c r="K221" s="60"/>
      <c r="L221" s="60"/>
      <c r="M221" s="60"/>
      <c r="N221" s="60"/>
      <c r="O221" s="60"/>
      <c r="P221" s="60"/>
      <c r="Q221" s="60"/>
      <c r="R221" s="61"/>
    </row>
    <row r="222" spans="1:18" ht="20.100000000000001" customHeight="1" x14ac:dyDescent="0.2">
      <c r="A222" s="60"/>
      <c r="B222" s="60"/>
      <c r="C222" s="60"/>
      <c r="D222" s="60"/>
      <c r="E222" s="60"/>
      <c r="F222" s="60"/>
      <c r="G222" s="60"/>
      <c r="H222" s="60"/>
      <c r="I222" s="60"/>
      <c r="J222" s="60"/>
      <c r="K222" s="60"/>
      <c r="L222" s="60"/>
      <c r="M222" s="60"/>
      <c r="N222" s="60"/>
      <c r="O222" s="60"/>
      <c r="P222" s="60"/>
      <c r="Q222" s="60"/>
      <c r="R222" s="61"/>
    </row>
    <row r="223" spans="1:18" ht="20.100000000000001" customHeight="1" x14ac:dyDescent="0.2">
      <c r="A223" s="60"/>
      <c r="B223" s="60"/>
      <c r="C223" s="60"/>
      <c r="D223" s="60"/>
      <c r="E223" s="60"/>
      <c r="F223" s="60"/>
      <c r="G223" s="60"/>
      <c r="H223" s="60"/>
      <c r="I223" s="60"/>
      <c r="J223" s="60"/>
      <c r="K223" s="60"/>
      <c r="L223" s="60"/>
      <c r="M223" s="60"/>
      <c r="N223" s="60"/>
      <c r="O223" s="60"/>
      <c r="P223" s="60"/>
      <c r="Q223" s="60"/>
      <c r="R223" s="61"/>
    </row>
    <row r="224" spans="1:18" ht="20.100000000000001" customHeight="1" x14ac:dyDescent="0.2">
      <c r="A224" s="60"/>
      <c r="B224" s="60"/>
      <c r="C224" s="60"/>
      <c r="D224" s="60"/>
      <c r="E224" s="60"/>
      <c r="F224" s="60"/>
      <c r="G224" s="60"/>
      <c r="H224" s="60"/>
      <c r="I224" s="60"/>
      <c r="J224" s="60"/>
      <c r="K224" s="60"/>
      <c r="L224" s="60"/>
      <c r="M224" s="60"/>
      <c r="N224" s="60"/>
      <c r="O224" s="60"/>
      <c r="P224" s="60"/>
      <c r="Q224" s="60"/>
      <c r="R224" s="61"/>
    </row>
    <row r="225" spans="1:18" ht="20.100000000000001" customHeight="1" x14ac:dyDescent="0.2">
      <c r="A225" s="60"/>
      <c r="B225" s="60"/>
      <c r="C225" s="60"/>
      <c r="D225" s="60"/>
      <c r="E225" s="60"/>
      <c r="F225" s="60"/>
      <c r="G225" s="60"/>
      <c r="H225" s="60"/>
      <c r="I225" s="60"/>
      <c r="J225" s="60"/>
      <c r="K225" s="60"/>
      <c r="L225" s="60"/>
      <c r="M225" s="60"/>
      <c r="N225" s="60"/>
      <c r="O225" s="60"/>
      <c r="P225" s="60"/>
      <c r="Q225" s="60"/>
      <c r="R225" s="61"/>
    </row>
    <row r="226" spans="1:18" ht="20.100000000000001" customHeight="1" x14ac:dyDescent="0.2">
      <c r="A226" s="60"/>
      <c r="B226" s="60"/>
      <c r="C226" s="60"/>
      <c r="D226" s="60"/>
      <c r="E226" s="60"/>
      <c r="F226" s="60"/>
      <c r="G226" s="60"/>
      <c r="H226" s="60"/>
      <c r="I226" s="60"/>
      <c r="J226" s="60"/>
      <c r="K226" s="60"/>
      <c r="L226" s="60"/>
      <c r="M226" s="60"/>
      <c r="N226" s="60"/>
      <c r="O226" s="60"/>
      <c r="P226" s="60"/>
      <c r="Q226" s="60"/>
      <c r="R226" s="61"/>
    </row>
    <row r="227" spans="1:18" ht="20.100000000000001" customHeight="1" x14ac:dyDescent="0.2">
      <c r="A227" s="60"/>
      <c r="B227" s="60"/>
      <c r="C227" s="60"/>
      <c r="D227" s="60"/>
      <c r="E227" s="60"/>
      <c r="F227" s="60"/>
      <c r="G227" s="60"/>
      <c r="H227" s="60"/>
      <c r="I227" s="60"/>
      <c r="J227" s="60"/>
      <c r="K227" s="60"/>
      <c r="L227" s="60"/>
      <c r="M227" s="60"/>
      <c r="N227" s="60"/>
      <c r="O227" s="60"/>
      <c r="P227" s="60"/>
      <c r="Q227" s="60"/>
      <c r="R227" s="61"/>
    </row>
    <row r="228" spans="1:18" ht="20.100000000000001" customHeight="1" x14ac:dyDescent="0.2">
      <c r="A228" s="60"/>
      <c r="B228" s="60"/>
      <c r="C228" s="60"/>
      <c r="D228" s="60"/>
      <c r="E228" s="60"/>
      <c r="F228" s="60"/>
      <c r="G228" s="60"/>
      <c r="H228" s="60"/>
      <c r="I228" s="60"/>
      <c r="J228" s="60"/>
      <c r="K228" s="60"/>
      <c r="L228" s="60"/>
      <c r="M228" s="60"/>
      <c r="N228" s="60"/>
      <c r="O228" s="60"/>
      <c r="P228" s="60"/>
      <c r="Q228" s="60"/>
      <c r="R228" s="61"/>
    </row>
    <row r="229" spans="1:18" ht="20.100000000000001" customHeight="1" x14ac:dyDescent="0.2">
      <c r="A229" s="60"/>
      <c r="B229" s="60"/>
      <c r="C229" s="60"/>
      <c r="D229" s="60"/>
      <c r="E229" s="60"/>
      <c r="F229" s="60"/>
      <c r="G229" s="60"/>
      <c r="H229" s="60"/>
      <c r="I229" s="60"/>
      <c r="J229" s="60"/>
      <c r="K229" s="60"/>
      <c r="L229" s="60"/>
      <c r="M229" s="60"/>
      <c r="N229" s="60"/>
      <c r="O229" s="60"/>
      <c r="P229" s="60"/>
      <c r="Q229" s="60"/>
      <c r="R229" s="61"/>
    </row>
    <row r="230" spans="1:18" ht="20.100000000000001" customHeight="1" x14ac:dyDescent="0.2">
      <c r="A230" s="60"/>
      <c r="B230" s="60"/>
      <c r="C230" s="60"/>
      <c r="D230" s="60"/>
      <c r="E230" s="60"/>
      <c r="F230" s="60"/>
      <c r="G230" s="60"/>
      <c r="H230" s="60"/>
      <c r="I230" s="60"/>
      <c r="J230" s="60"/>
      <c r="K230" s="60"/>
      <c r="L230" s="60"/>
      <c r="M230" s="60"/>
      <c r="N230" s="60"/>
      <c r="O230" s="60"/>
      <c r="P230" s="60"/>
      <c r="Q230" s="60"/>
      <c r="R230" s="61"/>
    </row>
    <row r="231" spans="1:18" ht="20.100000000000001" customHeight="1" x14ac:dyDescent="0.2">
      <c r="A231" s="60"/>
      <c r="B231" s="60"/>
      <c r="C231" s="60"/>
      <c r="D231" s="60"/>
      <c r="E231" s="60"/>
      <c r="F231" s="60"/>
      <c r="G231" s="60"/>
      <c r="H231" s="60"/>
      <c r="I231" s="60"/>
      <c r="J231" s="60"/>
      <c r="K231" s="60"/>
      <c r="L231" s="60"/>
      <c r="M231" s="60"/>
      <c r="N231" s="60"/>
      <c r="O231" s="60"/>
      <c r="P231" s="60"/>
      <c r="Q231" s="60"/>
      <c r="R231" s="61"/>
    </row>
    <row r="232" spans="1:18" ht="20.100000000000001" customHeight="1" x14ac:dyDescent="0.2">
      <c r="A232" s="60"/>
      <c r="B232" s="60"/>
      <c r="C232" s="60"/>
      <c r="D232" s="60"/>
      <c r="E232" s="60"/>
      <c r="F232" s="60"/>
      <c r="G232" s="60"/>
      <c r="H232" s="60"/>
      <c r="I232" s="60"/>
      <c r="J232" s="60"/>
      <c r="K232" s="60"/>
      <c r="L232" s="60"/>
      <c r="M232" s="60"/>
      <c r="N232" s="60"/>
      <c r="O232" s="60"/>
      <c r="P232" s="60"/>
      <c r="Q232" s="60"/>
      <c r="R232" s="61"/>
    </row>
    <row r="233" spans="1:18" ht="20.100000000000001" customHeight="1" x14ac:dyDescent="0.2">
      <c r="A233" s="60"/>
      <c r="B233" s="60"/>
      <c r="C233" s="60"/>
      <c r="D233" s="60"/>
      <c r="E233" s="60"/>
      <c r="F233" s="60"/>
      <c r="G233" s="60"/>
      <c r="H233" s="60"/>
      <c r="I233" s="60"/>
      <c r="J233" s="60"/>
      <c r="K233" s="60"/>
      <c r="L233" s="60"/>
      <c r="M233" s="60"/>
      <c r="N233" s="60"/>
      <c r="O233" s="60"/>
      <c r="P233" s="60"/>
      <c r="Q233" s="60"/>
      <c r="R233" s="61"/>
    </row>
    <row r="234" spans="1:18" ht="20.100000000000001" customHeight="1" x14ac:dyDescent="0.2">
      <c r="A234" s="60"/>
      <c r="B234" s="60"/>
      <c r="C234" s="60"/>
      <c r="D234" s="60"/>
      <c r="E234" s="60"/>
      <c r="F234" s="60"/>
      <c r="G234" s="60"/>
      <c r="H234" s="60"/>
      <c r="I234" s="60"/>
      <c r="J234" s="60"/>
      <c r="K234" s="60"/>
      <c r="L234" s="60"/>
      <c r="M234" s="60"/>
      <c r="N234" s="60"/>
      <c r="O234" s="60"/>
      <c r="P234" s="60"/>
      <c r="Q234" s="60"/>
      <c r="R234" s="61"/>
    </row>
    <row r="235" spans="1:18" ht="20.100000000000001" customHeight="1" x14ac:dyDescent="0.2">
      <c r="A235" s="60"/>
      <c r="B235" s="60"/>
      <c r="C235" s="60"/>
      <c r="D235" s="60"/>
      <c r="E235" s="60"/>
      <c r="F235" s="60"/>
      <c r="G235" s="60"/>
      <c r="H235" s="60"/>
      <c r="I235" s="60"/>
      <c r="J235" s="60"/>
      <c r="K235" s="60"/>
      <c r="L235" s="60"/>
      <c r="M235" s="60"/>
      <c r="N235" s="60"/>
      <c r="O235" s="60"/>
      <c r="P235" s="60"/>
      <c r="Q235" s="60"/>
      <c r="R235" s="61"/>
    </row>
    <row r="236" spans="1:18" ht="20.100000000000001" customHeight="1" x14ac:dyDescent="0.2">
      <c r="A236" s="60"/>
      <c r="B236" s="60"/>
      <c r="C236" s="60"/>
      <c r="D236" s="60"/>
      <c r="E236" s="60"/>
      <c r="F236" s="60"/>
      <c r="G236" s="60"/>
      <c r="H236" s="60"/>
      <c r="I236" s="60"/>
      <c r="J236" s="60"/>
      <c r="K236" s="60"/>
      <c r="L236" s="60"/>
      <c r="M236" s="60"/>
      <c r="N236" s="60"/>
      <c r="O236" s="60"/>
      <c r="P236" s="60"/>
      <c r="Q236" s="60"/>
      <c r="R236" s="61"/>
    </row>
    <row r="237" spans="1:18" ht="20.100000000000001" customHeight="1" x14ac:dyDescent="0.2">
      <c r="A237" s="60"/>
      <c r="B237" s="60"/>
      <c r="C237" s="60"/>
      <c r="D237" s="60"/>
      <c r="E237" s="60"/>
      <c r="F237" s="60"/>
      <c r="G237" s="60"/>
      <c r="H237" s="60"/>
      <c r="I237" s="60"/>
      <c r="J237" s="60"/>
      <c r="K237" s="60"/>
      <c r="L237" s="60"/>
      <c r="M237" s="60"/>
      <c r="N237" s="60"/>
      <c r="O237" s="60"/>
      <c r="P237" s="60"/>
      <c r="Q237" s="60"/>
      <c r="R237" s="61"/>
    </row>
    <row r="238" spans="1:18" ht="20.100000000000001" customHeight="1" x14ac:dyDescent="0.2">
      <c r="A238" s="60"/>
      <c r="B238" s="60"/>
      <c r="C238" s="60"/>
      <c r="D238" s="60"/>
      <c r="E238" s="60"/>
      <c r="F238" s="60"/>
      <c r="G238" s="60"/>
      <c r="H238" s="60"/>
      <c r="I238" s="60"/>
      <c r="J238" s="60"/>
      <c r="K238" s="60"/>
      <c r="L238" s="60"/>
      <c r="M238" s="60"/>
      <c r="N238" s="60"/>
      <c r="O238" s="60"/>
      <c r="P238" s="60"/>
      <c r="Q238" s="60"/>
      <c r="R238" s="61"/>
    </row>
    <row r="239" spans="1:18" ht="20.100000000000001" customHeight="1" x14ac:dyDescent="0.2">
      <c r="A239" s="60"/>
      <c r="B239" s="60"/>
      <c r="C239" s="60"/>
      <c r="D239" s="60"/>
      <c r="E239" s="60"/>
      <c r="F239" s="60"/>
      <c r="G239" s="60"/>
      <c r="H239" s="60"/>
      <c r="I239" s="60"/>
      <c r="J239" s="60"/>
      <c r="K239" s="60"/>
      <c r="L239" s="60"/>
      <c r="M239" s="60"/>
      <c r="N239" s="60"/>
      <c r="O239" s="60"/>
      <c r="P239" s="60"/>
      <c r="Q239" s="60"/>
      <c r="R239" s="61"/>
    </row>
    <row r="240" spans="1:18" ht="20.100000000000001" customHeight="1" x14ac:dyDescent="0.2">
      <c r="A240" s="60"/>
      <c r="B240" s="60"/>
      <c r="C240" s="60"/>
      <c r="D240" s="60"/>
      <c r="E240" s="60"/>
      <c r="F240" s="60"/>
      <c r="G240" s="60"/>
      <c r="H240" s="60"/>
      <c r="I240" s="60"/>
      <c r="J240" s="60"/>
      <c r="K240" s="60"/>
      <c r="L240" s="60"/>
      <c r="M240" s="60"/>
      <c r="N240" s="60"/>
      <c r="O240" s="60"/>
      <c r="P240" s="60"/>
      <c r="Q240" s="60"/>
      <c r="R240" s="61"/>
    </row>
    <row r="241" spans="1:18" ht="20.100000000000001" customHeight="1" x14ac:dyDescent="0.2">
      <c r="A241" s="60"/>
      <c r="B241" s="60"/>
      <c r="C241" s="60"/>
      <c r="D241" s="60"/>
      <c r="E241" s="60"/>
      <c r="F241" s="60"/>
      <c r="G241" s="60"/>
      <c r="H241" s="60"/>
      <c r="I241" s="60"/>
      <c r="J241" s="60"/>
      <c r="K241" s="60"/>
      <c r="L241" s="60"/>
      <c r="M241" s="60"/>
      <c r="N241" s="60"/>
      <c r="O241" s="60"/>
      <c r="P241" s="60"/>
      <c r="Q241" s="60"/>
      <c r="R241" s="61"/>
    </row>
    <row r="242" spans="1:18" ht="20.100000000000001" customHeight="1" x14ac:dyDescent="0.2">
      <c r="A242" s="60"/>
      <c r="B242" s="60"/>
      <c r="C242" s="60"/>
      <c r="D242" s="60"/>
      <c r="E242" s="60"/>
      <c r="F242" s="60"/>
      <c r="G242" s="60"/>
      <c r="H242" s="60"/>
      <c r="I242" s="60"/>
      <c r="J242" s="60"/>
      <c r="K242" s="60"/>
      <c r="L242" s="60"/>
      <c r="M242" s="60"/>
      <c r="N242" s="60"/>
      <c r="O242" s="60"/>
      <c r="P242" s="60"/>
      <c r="Q242" s="60"/>
      <c r="R242" s="61"/>
    </row>
    <row r="243" spans="1:18" ht="20.100000000000001" customHeight="1" x14ac:dyDescent="0.2">
      <c r="A243" s="60"/>
      <c r="B243" s="60"/>
      <c r="C243" s="60"/>
      <c r="D243" s="60"/>
      <c r="E243" s="60"/>
      <c r="F243" s="60"/>
      <c r="G243" s="60"/>
      <c r="H243" s="60"/>
      <c r="I243" s="60"/>
      <c r="J243" s="60"/>
      <c r="K243" s="60"/>
      <c r="L243" s="60"/>
      <c r="M243" s="60"/>
      <c r="N243" s="60"/>
      <c r="O243" s="60"/>
      <c r="P243" s="60"/>
      <c r="Q243" s="60"/>
      <c r="R243" s="61"/>
    </row>
    <row r="244" spans="1:18" ht="20.100000000000001" customHeight="1" x14ac:dyDescent="0.2">
      <c r="A244" s="60"/>
      <c r="B244" s="60"/>
      <c r="C244" s="60"/>
      <c r="D244" s="60"/>
      <c r="E244" s="60"/>
      <c r="F244" s="60"/>
      <c r="G244" s="60"/>
      <c r="H244" s="60"/>
      <c r="I244" s="60"/>
      <c r="J244" s="60"/>
      <c r="K244" s="60"/>
      <c r="L244" s="60"/>
      <c r="M244" s="60"/>
      <c r="N244" s="60"/>
      <c r="O244" s="60"/>
      <c r="P244" s="60"/>
      <c r="Q244" s="60"/>
      <c r="R244" s="61"/>
    </row>
    <row r="245" spans="1:18" ht="20.100000000000001" customHeight="1" x14ac:dyDescent="0.2">
      <c r="A245" s="60"/>
      <c r="B245" s="60"/>
      <c r="C245" s="60"/>
      <c r="D245" s="60"/>
      <c r="E245" s="60"/>
      <c r="F245" s="60"/>
      <c r="G245" s="60"/>
      <c r="H245" s="60"/>
      <c r="I245" s="60"/>
      <c r="J245" s="60"/>
      <c r="K245" s="60"/>
      <c r="L245" s="60"/>
      <c r="M245" s="60"/>
      <c r="N245" s="60"/>
      <c r="O245" s="60"/>
      <c r="P245" s="60"/>
      <c r="Q245" s="60"/>
      <c r="R245" s="61"/>
    </row>
    <row r="246" spans="1:18" ht="20.100000000000001" customHeight="1" x14ac:dyDescent="0.2">
      <c r="A246" s="60"/>
      <c r="B246" s="60"/>
      <c r="C246" s="60"/>
      <c r="D246" s="60"/>
      <c r="E246" s="60"/>
      <c r="F246" s="60"/>
      <c r="G246" s="60"/>
      <c r="H246" s="60"/>
      <c r="I246" s="60"/>
      <c r="J246" s="60"/>
      <c r="K246" s="60"/>
      <c r="L246" s="60"/>
      <c r="M246" s="60"/>
      <c r="N246" s="60"/>
      <c r="O246" s="60"/>
      <c r="P246" s="60"/>
      <c r="Q246" s="60"/>
      <c r="R246" s="61"/>
    </row>
    <row r="247" spans="1:18" ht="20.100000000000001" customHeight="1" x14ac:dyDescent="0.2">
      <c r="A247" s="60"/>
      <c r="B247" s="60"/>
      <c r="C247" s="60"/>
      <c r="D247" s="60"/>
      <c r="E247" s="60"/>
      <c r="F247" s="60"/>
      <c r="G247" s="60"/>
      <c r="H247" s="60"/>
      <c r="I247" s="60"/>
      <c r="J247" s="60"/>
      <c r="K247" s="60"/>
      <c r="L247" s="60"/>
      <c r="M247" s="60"/>
      <c r="N247" s="60"/>
      <c r="O247" s="60"/>
      <c r="P247" s="60"/>
      <c r="Q247" s="60"/>
      <c r="R247" s="61"/>
    </row>
    <row r="248" spans="1:18" ht="20.100000000000001" customHeight="1" x14ac:dyDescent="0.2">
      <c r="A248" s="60"/>
      <c r="B248" s="60"/>
      <c r="C248" s="60"/>
      <c r="D248" s="60"/>
      <c r="E248" s="60"/>
      <c r="F248" s="60"/>
      <c r="G248" s="60"/>
      <c r="H248" s="60"/>
      <c r="I248" s="60"/>
      <c r="J248" s="60"/>
      <c r="K248" s="60"/>
      <c r="L248" s="60"/>
      <c r="M248" s="60"/>
      <c r="N248" s="60"/>
      <c r="O248" s="60"/>
      <c r="P248" s="60"/>
      <c r="Q248" s="60"/>
      <c r="R248" s="61"/>
    </row>
    <row r="249" spans="1:18" ht="20.100000000000001" customHeight="1" x14ac:dyDescent="0.2">
      <c r="A249" s="60"/>
      <c r="B249" s="60"/>
      <c r="C249" s="60"/>
      <c r="D249" s="60"/>
      <c r="E249" s="60"/>
      <c r="F249" s="60"/>
      <c r="G249" s="60"/>
      <c r="H249" s="60"/>
      <c r="I249" s="60"/>
      <c r="J249" s="60"/>
      <c r="K249" s="60"/>
      <c r="L249" s="60"/>
      <c r="M249" s="60"/>
      <c r="N249" s="60"/>
      <c r="O249" s="60"/>
      <c r="P249" s="60"/>
      <c r="Q249" s="60"/>
      <c r="R249" s="61"/>
    </row>
    <row r="250" spans="1:18" ht="20.100000000000001" customHeight="1" x14ac:dyDescent="0.2">
      <c r="A250" s="60"/>
      <c r="B250" s="60"/>
      <c r="C250" s="60"/>
      <c r="D250" s="60"/>
      <c r="E250" s="60"/>
      <c r="F250" s="60"/>
      <c r="G250" s="60"/>
      <c r="H250" s="60"/>
      <c r="I250" s="60"/>
      <c r="J250" s="60"/>
      <c r="K250" s="60"/>
      <c r="L250" s="60"/>
      <c r="M250" s="60"/>
      <c r="N250" s="60"/>
      <c r="O250" s="60"/>
      <c r="P250" s="60"/>
      <c r="Q250" s="60"/>
      <c r="R250" s="61"/>
    </row>
    <row r="251" spans="1:18" ht="20.100000000000001" customHeight="1" x14ac:dyDescent="0.2">
      <c r="A251" s="60"/>
      <c r="B251" s="60"/>
      <c r="C251" s="60"/>
      <c r="D251" s="60"/>
      <c r="E251" s="60"/>
      <c r="F251" s="60"/>
      <c r="G251" s="60"/>
      <c r="H251" s="60"/>
      <c r="I251" s="60"/>
      <c r="J251" s="60"/>
      <c r="K251" s="60"/>
      <c r="L251" s="60"/>
      <c r="M251" s="60"/>
      <c r="N251" s="60"/>
      <c r="O251" s="60"/>
      <c r="P251" s="60"/>
      <c r="Q251" s="60"/>
      <c r="R251" s="61"/>
    </row>
    <row r="252" spans="1:18" ht="20.100000000000001" customHeight="1" x14ac:dyDescent="0.2">
      <c r="A252" s="60"/>
      <c r="B252" s="60"/>
      <c r="C252" s="60"/>
      <c r="D252" s="60"/>
      <c r="E252" s="60"/>
      <c r="F252" s="60"/>
      <c r="G252" s="60"/>
      <c r="H252" s="60"/>
      <c r="I252" s="60"/>
      <c r="J252" s="60"/>
      <c r="K252" s="60"/>
      <c r="L252" s="60"/>
      <c r="M252" s="60"/>
      <c r="N252" s="60"/>
      <c r="O252" s="60"/>
      <c r="P252" s="60"/>
      <c r="Q252" s="60"/>
      <c r="R252" s="61"/>
    </row>
    <row r="253" spans="1:18" ht="20.100000000000001" customHeight="1" x14ac:dyDescent="0.2">
      <c r="A253" s="60"/>
      <c r="B253" s="60"/>
      <c r="C253" s="60"/>
      <c r="D253" s="60"/>
      <c r="E253" s="60"/>
      <c r="F253" s="60"/>
      <c r="G253" s="60"/>
      <c r="H253" s="60"/>
      <c r="I253" s="60"/>
      <c r="J253" s="60"/>
      <c r="K253" s="60"/>
      <c r="L253" s="60"/>
      <c r="M253" s="60"/>
      <c r="N253" s="60"/>
      <c r="O253" s="60"/>
      <c r="P253" s="60"/>
      <c r="Q253" s="60"/>
      <c r="R253" s="61"/>
    </row>
    <row r="254" spans="1:18" ht="20.100000000000001" customHeight="1" x14ac:dyDescent="0.2">
      <c r="A254" s="60"/>
      <c r="B254" s="60"/>
      <c r="C254" s="60"/>
      <c r="D254" s="60"/>
      <c r="E254" s="60"/>
      <c r="F254" s="60"/>
      <c r="G254" s="60"/>
      <c r="H254" s="60"/>
      <c r="I254" s="60"/>
      <c r="J254" s="60"/>
      <c r="K254" s="60"/>
      <c r="L254" s="60"/>
      <c r="M254" s="60"/>
      <c r="N254" s="60"/>
      <c r="O254" s="60"/>
      <c r="P254" s="60"/>
      <c r="Q254" s="60"/>
      <c r="R254" s="61"/>
    </row>
    <row r="255" spans="1:18" ht="20.100000000000001" customHeight="1" x14ac:dyDescent="0.2">
      <c r="A255" s="60"/>
      <c r="B255" s="60"/>
      <c r="C255" s="60"/>
      <c r="D255" s="60"/>
      <c r="E255" s="60"/>
      <c r="F255" s="60"/>
      <c r="G255" s="60"/>
      <c r="H255" s="60"/>
      <c r="I255" s="60"/>
      <c r="J255" s="60"/>
      <c r="K255" s="60"/>
      <c r="L255" s="60"/>
      <c r="M255" s="60"/>
      <c r="N255" s="60"/>
      <c r="O255" s="60"/>
      <c r="P255" s="60"/>
      <c r="Q255" s="60"/>
      <c r="R255" s="61"/>
    </row>
    <row r="256" spans="1:18" ht="20.100000000000001" customHeight="1" x14ac:dyDescent="0.2">
      <c r="A256" s="60"/>
      <c r="B256" s="60"/>
      <c r="C256" s="60"/>
      <c r="D256" s="60"/>
      <c r="E256" s="60"/>
      <c r="F256" s="60"/>
      <c r="G256" s="60"/>
      <c r="H256" s="60"/>
      <c r="I256" s="60"/>
      <c r="J256" s="60"/>
      <c r="K256" s="60"/>
      <c r="L256" s="60"/>
      <c r="M256" s="60"/>
      <c r="N256" s="60"/>
      <c r="O256" s="60"/>
      <c r="P256" s="60"/>
      <c r="Q256" s="60"/>
      <c r="R256" s="61"/>
    </row>
    <row r="257" spans="1:18" ht="20.100000000000001" customHeight="1" x14ac:dyDescent="0.2">
      <c r="A257" s="60"/>
      <c r="B257" s="60"/>
      <c r="C257" s="60"/>
      <c r="D257" s="60"/>
      <c r="E257" s="60"/>
      <c r="F257" s="60"/>
      <c r="G257" s="60"/>
      <c r="H257" s="60"/>
      <c r="I257" s="60"/>
      <c r="J257" s="60"/>
      <c r="K257" s="60"/>
      <c r="L257" s="60"/>
      <c r="M257" s="60"/>
      <c r="N257" s="60"/>
      <c r="O257" s="60"/>
      <c r="P257" s="60"/>
      <c r="Q257" s="60"/>
      <c r="R257" s="61"/>
    </row>
    <row r="258" spans="1:18" ht="20.100000000000001" customHeight="1" x14ac:dyDescent="0.2">
      <c r="A258" s="60"/>
      <c r="B258" s="60"/>
      <c r="C258" s="60"/>
      <c r="D258" s="60"/>
      <c r="E258" s="60"/>
      <c r="F258" s="60"/>
      <c r="G258" s="60"/>
      <c r="H258" s="60"/>
      <c r="I258" s="60"/>
      <c r="J258" s="60"/>
      <c r="K258" s="60"/>
      <c r="L258" s="60"/>
      <c r="M258" s="60"/>
      <c r="N258" s="60"/>
      <c r="O258" s="60"/>
      <c r="P258" s="60"/>
      <c r="Q258" s="60"/>
      <c r="R258" s="61"/>
    </row>
    <row r="259" spans="1:18" ht="20.100000000000001" customHeight="1" x14ac:dyDescent="0.2">
      <c r="A259" s="60"/>
      <c r="B259" s="60"/>
      <c r="C259" s="60"/>
      <c r="D259" s="60"/>
      <c r="E259" s="60"/>
      <c r="F259" s="60"/>
      <c r="G259" s="60"/>
      <c r="H259" s="60"/>
      <c r="I259" s="60"/>
      <c r="J259" s="60"/>
      <c r="K259" s="60"/>
      <c r="L259" s="60"/>
      <c r="M259" s="60"/>
      <c r="N259" s="60"/>
      <c r="O259" s="60"/>
      <c r="P259" s="60"/>
      <c r="Q259" s="60"/>
      <c r="R259" s="61"/>
    </row>
    <row r="260" spans="1:18" ht="20.100000000000001" customHeight="1" x14ac:dyDescent="0.2">
      <c r="A260" s="60"/>
      <c r="B260" s="60"/>
      <c r="C260" s="60"/>
      <c r="D260" s="60"/>
      <c r="E260" s="60"/>
      <c r="F260" s="60"/>
      <c r="G260" s="60"/>
      <c r="H260" s="60"/>
      <c r="I260" s="60"/>
      <c r="J260" s="60"/>
      <c r="K260" s="60"/>
      <c r="L260" s="60"/>
      <c r="M260" s="60"/>
      <c r="N260" s="60"/>
      <c r="O260" s="60"/>
      <c r="P260" s="60"/>
      <c r="Q260" s="60"/>
      <c r="R260" s="61"/>
    </row>
    <row r="261" spans="1:18" ht="20.100000000000001" customHeight="1" x14ac:dyDescent="0.2">
      <c r="A261" s="60"/>
      <c r="B261" s="60"/>
      <c r="C261" s="60"/>
      <c r="D261" s="60"/>
      <c r="E261" s="60"/>
      <c r="F261" s="60"/>
      <c r="G261" s="60"/>
      <c r="H261" s="60"/>
      <c r="I261" s="60"/>
      <c r="J261" s="60"/>
      <c r="K261" s="60"/>
      <c r="L261" s="60"/>
      <c r="M261" s="60"/>
      <c r="N261" s="60"/>
      <c r="O261" s="60"/>
      <c r="P261" s="60"/>
      <c r="Q261" s="60"/>
      <c r="R261" s="61"/>
    </row>
    <row r="262" spans="1:18" ht="20.100000000000001" customHeight="1" x14ac:dyDescent="0.2">
      <c r="A262" s="60"/>
      <c r="B262" s="60"/>
      <c r="C262" s="60"/>
      <c r="D262" s="60"/>
      <c r="E262" s="60"/>
      <c r="F262" s="60"/>
      <c r="G262" s="60"/>
      <c r="H262" s="60"/>
      <c r="I262" s="60"/>
      <c r="J262" s="60"/>
      <c r="K262" s="60"/>
      <c r="L262" s="60"/>
      <c r="M262" s="60"/>
      <c r="N262" s="60"/>
      <c r="O262" s="60"/>
      <c r="P262" s="60"/>
      <c r="Q262" s="60"/>
      <c r="R262" s="61"/>
    </row>
    <row r="263" spans="1:18" ht="20.100000000000001" customHeight="1" x14ac:dyDescent="0.2">
      <c r="A263" s="60"/>
      <c r="B263" s="60"/>
      <c r="C263" s="60"/>
      <c r="D263" s="60"/>
      <c r="E263" s="60"/>
      <c r="F263" s="60"/>
      <c r="G263" s="60"/>
      <c r="H263" s="60"/>
      <c r="I263" s="60"/>
      <c r="J263" s="60"/>
      <c r="K263" s="60"/>
      <c r="L263" s="60"/>
      <c r="M263" s="60"/>
      <c r="N263" s="60"/>
      <c r="O263" s="60"/>
      <c r="P263" s="60"/>
      <c r="Q263" s="60"/>
      <c r="R263" s="61"/>
    </row>
    <row r="264" spans="1:18" ht="20.100000000000001" customHeight="1" x14ac:dyDescent="0.2">
      <c r="A264" s="60"/>
      <c r="B264" s="60"/>
      <c r="C264" s="60"/>
      <c r="D264" s="60"/>
      <c r="E264" s="60"/>
      <c r="F264" s="60"/>
      <c r="G264" s="60"/>
      <c r="H264" s="60"/>
      <c r="I264" s="60"/>
      <c r="J264" s="60"/>
      <c r="K264" s="60"/>
      <c r="L264" s="60"/>
      <c r="M264" s="60"/>
      <c r="N264" s="60"/>
      <c r="O264" s="60"/>
      <c r="P264" s="60"/>
      <c r="Q264" s="60"/>
      <c r="R264" s="61"/>
    </row>
    <row r="265" spans="1:18" ht="20.100000000000001" customHeight="1" x14ac:dyDescent="0.2">
      <c r="A265" s="60"/>
      <c r="B265" s="60"/>
      <c r="C265" s="60"/>
      <c r="D265" s="60"/>
      <c r="E265" s="60"/>
      <c r="F265" s="60"/>
      <c r="G265" s="60"/>
      <c r="H265" s="60"/>
      <c r="I265" s="60"/>
      <c r="J265" s="60"/>
      <c r="K265" s="60"/>
      <c r="L265" s="60"/>
      <c r="M265" s="60"/>
      <c r="N265" s="60"/>
      <c r="O265" s="60"/>
      <c r="P265" s="60"/>
      <c r="Q265" s="60"/>
      <c r="R265" s="61"/>
    </row>
    <row r="266" spans="1:18" ht="20.100000000000001" customHeight="1" x14ac:dyDescent="0.2">
      <c r="A266" s="60"/>
      <c r="B266" s="60"/>
      <c r="C266" s="60"/>
      <c r="D266" s="60"/>
      <c r="E266" s="60"/>
      <c r="F266" s="60"/>
      <c r="G266" s="60"/>
      <c r="H266" s="60"/>
      <c r="I266" s="60"/>
      <c r="J266" s="60"/>
      <c r="K266" s="60"/>
      <c r="L266" s="60"/>
      <c r="M266" s="60"/>
      <c r="N266" s="60"/>
      <c r="O266" s="60"/>
      <c r="P266" s="60"/>
      <c r="Q266" s="60"/>
      <c r="R266" s="61"/>
    </row>
    <row r="267" spans="1:18" ht="20.100000000000001" customHeight="1" x14ac:dyDescent="0.2">
      <c r="A267" s="60"/>
      <c r="B267" s="60"/>
      <c r="C267" s="60"/>
      <c r="D267" s="60"/>
      <c r="E267" s="60"/>
      <c r="F267" s="60"/>
      <c r="G267" s="60"/>
      <c r="H267" s="60"/>
      <c r="I267" s="60"/>
      <c r="J267" s="60"/>
      <c r="K267" s="60"/>
      <c r="L267" s="60"/>
      <c r="M267" s="60"/>
      <c r="N267" s="60"/>
      <c r="O267" s="60"/>
      <c r="P267" s="60"/>
      <c r="Q267" s="60"/>
      <c r="R267" s="61"/>
    </row>
    <row r="268" spans="1:18" ht="20.100000000000001" customHeight="1" x14ac:dyDescent="0.2">
      <c r="A268" s="60"/>
      <c r="B268" s="60"/>
      <c r="C268" s="60"/>
      <c r="D268" s="60"/>
      <c r="E268" s="60"/>
      <c r="F268" s="60"/>
      <c r="G268" s="60"/>
      <c r="H268" s="60"/>
      <c r="I268" s="60"/>
      <c r="J268" s="60"/>
      <c r="K268" s="60"/>
      <c r="L268" s="60"/>
      <c r="M268" s="60"/>
      <c r="N268" s="60"/>
      <c r="O268" s="60"/>
      <c r="P268" s="60"/>
      <c r="Q268" s="60"/>
      <c r="R268" s="61"/>
    </row>
    <row r="269" spans="1:18" ht="20.100000000000001" customHeight="1" x14ac:dyDescent="0.2">
      <c r="A269" s="60"/>
      <c r="B269" s="60"/>
      <c r="C269" s="60"/>
      <c r="D269" s="60"/>
      <c r="E269" s="60"/>
      <c r="F269" s="60"/>
      <c r="G269" s="60"/>
      <c r="H269" s="60"/>
      <c r="I269" s="60"/>
      <c r="J269" s="60"/>
      <c r="K269" s="60"/>
      <c r="L269" s="60"/>
      <c r="M269" s="60"/>
      <c r="N269" s="60"/>
      <c r="O269" s="60"/>
      <c r="P269" s="60"/>
      <c r="Q269" s="60"/>
      <c r="R269" s="61"/>
    </row>
    <row r="270" spans="1:18" ht="20.100000000000001" customHeight="1" x14ac:dyDescent="0.2">
      <c r="A270" s="60"/>
      <c r="B270" s="60"/>
      <c r="C270" s="60"/>
      <c r="D270" s="60"/>
      <c r="E270" s="60"/>
      <c r="F270" s="60"/>
      <c r="G270" s="60"/>
      <c r="H270" s="60"/>
      <c r="I270" s="60"/>
      <c r="J270" s="60"/>
      <c r="K270" s="60"/>
      <c r="L270" s="60"/>
      <c r="M270" s="60"/>
      <c r="N270" s="60"/>
      <c r="O270" s="60"/>
      <c r="P270" s="60"/>
      <c r="Q270" s="60"/>
      <c r="R270" s="61"/>
    </row>
    <row r="271" spans="1:18" ht="20.100000000000001" customHeight="1" x14ac:dyDescent="0.2">
      <c r="A271" s="60"/>
      <c r="B271" s="60"/>
      <c r="C271" s="60"/>
      <c r="D271" s="60"/>
      <c r="E271" s="60"/>
      <c r="F271" s="60"/>
      <c r="G271" s="60"/>
      <c r="H271" s="60"/>
      <c r="I271" s="60"/>
      <c r="J271" s="60"/>
      <c r="K271" s="60"/>
      <c r="L271" s="60"/>
      <c r="M271" s="60"/>
      <c r="N271" s="60"/>
      <c r="O271" s="60"/>
      <c r="P271" s="60"/>
      <c r="Q271" s="60"/>
      <c r="R271" s="61"/>
    </row>
    <row r="272" spans="1:18" ht="20.100000000000001" customHeight="1" x14ac:dyDescent="0.2">
      <c r="A272" s="60"/>
      <c r="B272" s="60"/>
      <c r="C272" s="60"/>
      <c r="D272" s="60"/>
      <c r="E272" s="60"/>
      <c r="F272" s="60"/>
      <c r="G272" s="60"/>
      <c r="H272" s="60"/>
      <c r="I272" s="60"/>
      <c r="J272" s="60"/>
      <c r="K272" s="60"/>
      <c r="L272" s="60"/>
      <c r="M272" s="60"/>
      <c r="N272" s="60"/>
      <c r="O272" s="60"/>
      <c r="P272" s="60"/>
      <c r="Q272" s="60"/>
      <c r="R272" s="61"/>
    </row>
    <row r="273" spans="1:18" ht="20.100000000000001" customHeight="1" x14ac:dyDescent="0.2">
      <c r="A273" s="60"/>
      <c r="B273" s="60"/>
      <c r="C273" s="60"/>
      <c r="D273" s="60"/>
      <c r="E273" s="60"/>
      <c r="F273" s="60"/>
      <c r="G273" s="60"/>
      <c r="H273" s="60"/>
      <c r="I273" s="60"/>
      <c r="J273" s="60"/>
      <c r="K273" s="60"/>
      <c r="L273" s="60"/>
      <c r="M273" s="60"/>
      <c r="N273" s="60"/>
      <c r="O273" s="60"/>
      <c r="P273" s="60"/>
      <c r="Q273" s="60"/>
      <c r="R273" s="61"/>
    </row>
    <row r="274" spans="1:18" ht="20.100000000000001" customHeight="1" x14ac:dyDescent="0.2">
      <c r="A274" s="60"/>
      <c r="B274" s="60"/>
      <c r="C274" s="60"/>
      <c r="D274" s="60"/>
      <c r="E274" s="60"/>
      <c r="F274" s="60"/>
      <c r="G274" s="60"/>
      <c r="H274" s="60"/>
      <c r="I274" s="60"/>
      <c r="J274" s="60"/>
      <c r="K274" s="60"/>
      <c r="L274" s="60"/>
      <c r="M274" s="60"/>
      <c r="N274" s="60"/>
      <c r="O274" s="60"/>
      <c r="P274" s="60"/>
      <c r="Q274" s="60"/>
      <c r="R274" s="61"/>
    </row>
    <row r="275" spans="1:18" ht="20.100000000000001" customHeight="1" x14ac:dyDescent="0.2">
      <c r="A275" s="60"/>
      <c r="B275" s="60"/>
      <c r="C275" s="60"/>
      <c r="D275" s="60"/>
      <c r="E275" s="60"/>
      <c r="F275" s="60"/>
      <c r="G275" s="60"/>
      <c r="H275" s="60"/>
      <c r="I275" s="60"/>
      <c r="J275" s="60"/>
      <c r="K275" s="60"/>
      <c r="L275" s="60"/>
      <c r="M275" s="60"/>
      <c r="N275" s="60"/>
      <c r="O275" s="60"/>
      <c r="P275" s="60"/>
      <c r="Q275" s="60"/>
      <c r="R275" s="61"/>
    </row>
    <row r="276" spans="1:18" ht="20.100000000000001" customHeight="1" x14ac:dyDescent="0.2">
      <c r="A276" s="60"/>
      <c r="B276" s="60"/>
      <c r="C276" s="60"/>
      <c r="D276" s="60"/>
      <c r="E276" s="60"/>
      <c r="F276" s="60"/>
      <c r="G276" s="60"/>
      <c r="H276" s="60"/>
      <c r="I276" s="60"/>
      <c r="J276" s="60"/>
      <c r="K276" s="60"/>
      <c r="L276" s="60"/>
      <c r="M276" s="60"/>
      <c r="N276" s="60"/>
      <c r="O276" s="60"/>
      <c r="P276" s="60"/>
      <c r="Q276" s="60"/>
      <c r="R276" s="61"/>
    </row>
    <row r="277" spans="1:18" ht="20.100000000000001" customHeight="1" x14ac:dyDescent="0.2">
      <c r="A277" s="60"/>
      <c r="B277" s="60"/>
      <c r="C277" s="60"/>
      <c r="D277" s="60"/>
      <c r="E277" s="60"/>
      <c r="F277" s="60"/>
      <c r="G277" s="60"/>
      <c r="H277" s="60"/>
      <c r="I277" s="60"/>
      <c r="J277" s="60"/>
      <c r="K277" s="60"/>
      <c r="L277" s="60"/>
      <c r="M277" s="60"/>
      <c r="N277" s="60"/>
      <c r="O277" s="60"/>
      <c r="P277" s="60"/>
      <c r="Q277" s="60"/>
      <c r="R277" s="61"/>
    </row>
    <row r="278" spans="1:18" ht="20.100000000000001" customHeight="1" x14ac:dyDescent="0.2">
      <c r="A278" s="60"/>
      <c r="B278" s="60"/>
      <c r="C278" s="60"/>
      <c r="D278" s="60"/>
      <c r="E278" s="60"/>
      <c r="F278" s="60"/>
      <c r="G278" s="60"/>
      <c r="H278" s="60"/>
      <c r="I278" s="60"/>
      <c r="J278" s="60"/>
      <c r="K278" s="60"/>
      <c r="L278" s="60"/>
      <c r="M278" s="60"/>
      <c r="N278" s="60"/>
      <c r="O278" s="60"/>
      <c r="P278" s="60"/>
      <c r="Q278" s="60"/>
      <c r="R278" s="61"/>
    </row>
    <row r="279" spans="1:18" ht="20.100000000000001" customHeight="1" x14ac:dyDescent="0.2">
      <c r="A279" s="60"/>
      <c r="B279" s="60"/>
      <c r="C279" s="60"/>
      <c r="D279" s="60"/>
      <c r="E279" s="60"/>
      <c r="F279" s="60"/>
      <c r="G279" s="60"/>
      <c r="H279" s="60"/>
      <c r="I279" s="60"/>
      <c r="J279" s="60"/>
      <c r="K279" s="60"/>
      <c r="L279" s="60"/>
      <c r="M279" s="60"/>
      <c r="N279" s="60"/>
      <c r="O279" s="60"/>
      <c r="P279" s="60"/>
      <c r="Q279" s="60"/>
      <c r="R279" s="61"/>
    </row>
    <row r="280" spans="1:18" ht="20.100000000000001" customHeight="1" x14ac:dyDescent="0.2">
      <c r="A280" s="60"/>
      <c r="B280" s="60"/>
      <c r="C280" s="60"/>
      <c r="D280" s="60"/>
      <c r="E280" s="60"/>
      <c r="F280" s="60"/>
      <c r="G280" s="60"/>
      <c r="H280" s="60"/>
      <c r="I280" s="60"/>
      <c r="J280" s="60"/>
      <c r="K280" s="60"/>
      <c r="L280" s="60"/>
      <c r="M280" s="60"/>
      <c r="N280" s="60"/>
      <c r="O280" s="60"/>
      <c r="P280" s="60"/>
      <c r="Q280" s="60"/>
      <c r="R280" s="61"/>
    </row>
    <row r="281" spans="1:18" ht="20.100000000000001" customHeight="1" x14ac:dyDescent="0.2">
      <c r="A281" s="60"/>
      <c r="B281" s="60"/>
      <c r="C281" s="60"/>
      <c r="D281" s="60"/>
      <c r="E281" s="60"/>
      <c r="F281" s="60"/>
      <c r="G281" s="60"/>
      <c r="H281" s="60"/>
      <c r="I281" s="60"/>
      <c r="J281" s="60"/>
      <c r="K281" s="60"/>
      <c r="L281" s="60"/>
      <c r="M281" s="60"/>
      <c r="N281" s="60"/>
      <c r="O281" s="60"/>
      <c r="P281" s="60"/>
      <c r="Q281" s="60"/>
      <c r="R281" s="61"/>
    </row>
    <row r="282" spans="1:18" ht="20.100000000000001" customHeight="1" x14ac:dyDescent="0.2">
      <c r="A282" s="60"/>
      <c r="B282" s="60"/>
      <c r="C282" s="60"/>
      <c r="D282" s="60"/>
      <c r="E282" s="60"/>
      <c r="F282" s="60"/>
      <c r="G282" s="60"/>
      <c r="H282" s="60"/>
      <c r="I282" s="60"/>
      <c r="J282" s="60"/>
      <c r="K282" s="60"/>
      <c r="L282" s="60"/>
      <c r="M282" s="60"/>
      <c r="N282" s="60"/>
      <c r="O282" s="60"/>
      <c r="P282" s="60"/>
      <c r="Q282" s="60"/>
      <c r="R282" s="61"/>
    </row>
    <row r="283" spans="1:18" ht="20.100000000000001" customHeight="1" x14ac:dyDescent="0.2">
      <c r="A283" s="60"/>
      <c r="B283" s="60"/>
      <c r="C283" s="60"/>
      <c r="D283" s="60"/>
      <c r="E283" s="60"/>
      <c r="F283" s="60"/>
      <c r="G283" s="60"/>
      <c r="H283" s="60"/>
      <c r="I283" s="60"/>
      <c r="J283" s="60"/>
      <c r="K283" s="60"/>
      <c r="L283" s="60"/>
      <c r="M283" s="60"/>
      <c r="N283" s="60"/>
      <c r="O283" s="60"/>
      <c r="P283" s="60"/>
      <c r="Q283" s="60"/>
      <c r="R283" s="61"/>
    </row>
    <row r="284" spans="1:18" ht="20.100000000000001" customHeight="1" x14ac:dyDescent="0.2">
      <c r="A284" s="60"/>
      <c r="B284" s="60"/>
      <c r="C284" s="60"/>
      <c r="D284" s="60"/>
      <c r="E284" s="60"/>
      <c r="F284" s="60"/>
      <c r="G284" s="60"/>
      <c r="H284" s="60"/>
      <c r="I284" s="60"/>
      <c r="J284" s="60"/>
      <c r="K284" s="60"/>
      <c r="L284" s="60"/>
      <c r="M284" s="60"/>
      <c r="N284" s="60"/>
      <c r="O284" s="60"/>
      <c r="P284" s="60"/>
      <c r="Q284" s="60"/>
      <c r="R284" s="61"/>
    </row>
    <row r="285" spans="1:18" ht="20.100000000000001" customHeight="1" x14ac:dyDescent="0.2">
      <c r="A285" s="60"/>
      <c r="B285" s="60"/>
      <c r="C285" s="60"/>
      <c r="D285" s="60"/>
      <c r="E285" s="60"/>
      <c r="F285" s="60"/>
      <c r="G285" s="60"/>
      <c r="H285" s="60"/>
      <c r="I285" s="60"/>
      <c r="J285" s="60"/>
      <c r="K285" s="60"/>
      <c r="L285" s="60"/>
      <c r="M285" s="60"/>
      <c r="N285" s="60"/>
      <c r="O285" s="60"/>
      <c r="P285" s="60"/>
      <c r="Q285" s="60"/>
      <c r="R285" s="61"/>
    </row>
    <row r="286" spans="1:18" ht="20.100000000000001" customHeight="1" x14ac:dyDescent="0.2">
      <c r="A286" s="60"/>
      <c r="B286" s="60"/>
      <c r="C286" s="60"/>
      <c r="D286" s="60"/>
      <c r="E286" s="60"/>
      <c r="F286" s="60"/>
      <c r="G286" s="60"/>
      <c r="H286" s="60"/>
      <c r="I286" s="60"/>
      <c r="J286" s="60"/>
      <c r="K286" s="60"/>
      <c r="L286" s="60"/>
      <c r="M286" s="60"/>
      <c r="N286" s="60"/>
      <c r="O286" s="60"/>
      <c r="P286" s="60"/>
      <c r="Q286" s="60"/>
      <c r="R286" s="61"/>
    </row>
    <row r="287" spans="1:18" ht="20.100000000000001" customHeight="1" x14ac:dyDescent="0.2">
      <c r="A287" s="60"/>
      <c r="B287" s="60"/>
      <c r="C287" s="60"/>
      <c r="D287" s="60"/>
      <c r="E287" s="60"/>
      <c r="F287" s="60"/>
      <c r="G287" s="60"/>
      <c r="H287" s="60"/>
      <c r="I287" s="60"/>
      <c r="J287" s="60"/>
      <c r="K287" s="60"/>
      <c r="L287" s="60"/>
      <c r="M287" s="60"/>
      <c r="N287" s="60"/>
      <c r="O287" s="60"/>
      <c r="P287" s="60"/>
      <c r="Q287" s="60"/>
      <c r="R287" s="61"/>
    </row>
    <row r="288" spans="1:18" ht="20.100000000000001" customHeight="1" x14ac:dyDescent="0.2">
      <c r="A288" s="60"/>
      <c r="B288" s="60"/>
      <c r="C288" s="60"/>
      <c r="D288" s="60"/>
      <c r="E288" s="60"/>
      <c r="F288" s="60"/>
      <c r="G288" s="60"/>
      <c r="H288" s="60"/>
      <c r="I288" s="60"/>
      <c r="J288" s="60"/>
      <c r="K288" s="60"/>
      <c r="L288" s="60"/>
      <c r="M288" s="60"/>
      <c r="N288" s="60"/>
      <c r="O288" s="60"/>
      <c r="P288" s="60"/>
      <c r="Q288" s="60"/>
      <c r="R288" s="61"/>
    </row>
    <row r="289" spans="1:18" ht="20.100000000000001" customHeight="1" x14ac:dyDescent="0.2">
      <c r="A289" s="60"/>
      <c r="B289" s="60"/>
      <c r="C289" s="60"/>
      <c r="D289" s="60"/>
      <c r="E289" s="60"/>
      <c r="F289" s="60"/>
      <c r="G289" s="60"/>
      <c r="H289" s="60"/>
      <c r="I289" s="60"/>
      <c r="J289" s="60"/>
      <c r="K289" s="60"/>
      <c r="L289" s="60"/>
      <c r="M289" s="60"/>
      <c r="N289" s="60"/>
      <c r="O289" s="60"/>
      <c r="P289" s="60"/>
      <c r="Q289" s="60"/>
      <c r="R289" s="61"/>
    </row>
    <row r="290" spans="1:18" ht="20.100000000000001" customHeight="1" x14ac:dyDescent="0.2">
      <c r="A290" s="60"/>
      <c r="B290" s="60"/>
      <c r="C290" s="60"/>
      <c r="D290" s="60"/>
      <c r="E290" s="60"/>
      <c r="F290" s="60"/>
      <c r="G290" s="60"/>
      <c r="H290" s="60"/>
      <c r="I290" s="60"/>
      <c r="J290" s="60"/>
      <c r="K290" s="60"/>
      <c r="L290" s="60"/>
      <c r="M290" s="60"/>
      <c r="N290" s="60"/>
      <c r="O290" s="60"/>
      <c r="P290" s="60"/>
      <c r="Q290" s="60"/>
      <c r="R290" s="61"/>
    </row>
    <row r="291" spans="1:18" ht="20.100000000000001" customHeight="1" x14ac:dyDescent="0.2">
      <c r="A291" s="60"/>
      <c r="B291" s="60"/>
      <c r="C291" s="60"/>
      <c r="D291" s="60"/>
      <c r="E291" s="60"/>
      <c r="F291" s="60"/>
      <c r="G291" s="60"/>
      <c r="H291" s="60"/>
      <c r="I291" s="60"/>
      <c r="J291" s="60"/>
      <c r="K291" s="60"/>
      <c r="L291" s="60"/>
      <c r="M291" s="60"/>
      <c r="N291" s="60"/>
      <c r="O291" s="60"/>
      <c r="P291" s="60"/>
      <c r="Q291" s="60"/>
      <c r="R291" s="61"/>
    </row>
    <row r="292" spans="1:18" ht="20.100000000000001" customHeight="1" x14ac:dyDescent="0.2">
      <c r="A292" s="60"/>
      <c r="B292" s="60"/>
      <c r="C292" s="60"/>
      <c r="D292" s="60"/>
      <c r="E292" s="60"/>
      <c r="F292" s="60"/>
      <c r="G292" s="60"/>
      <c r="H292" s="60"/>
      <c r="I292" s="60"/>
      <c r="J292" s="60"/>
      <c r="K292" s="60"/>
      <c r="L292" s="60"/>
      <c r="M292" s="60"/>
      <c r="N292" s="60"/>
      <c r="O292" s="60"/>
      <c r="P292" s="60"/>
      <c r="Q292" s="60"/>
      <c r="R292" s="61"/>
    </row>
    <row r="293" spans="1:18" ht="20.100000000000001" customHeight="1" x14ac:dyDescent="0.2">
      <c r="A293" s="60"/>
      <c r="B293" s="60"/>
      <c r="C293" s="60"/>
      <c r="D293" s="60"/>
      <c r="E293" s="60"/>
      <c r="F293" s="60"/>
      <c r="G293" s="60"/>
      <c r="H293" s="60"/>
      <c r="I293" s="60"/>
      <c r="J293" s="60"/>
      <c r="K293" s="60"/>
      <c r="L293" s="60"/>
      <c r="M293" s="60"/>
      <c r="N293" s="60"/>
      <c r="O293" s="60"/>
      <c r="P293" s="60"/>
      <c r="Q293" s="60"/>
      <c r="R293" s="61"/>
    </row>
    <row r="294" spans="1:18" ht="20.100000000000001" customHeight="1" x14ac:dyDescent="0.2"/>
    <row r="295" spans="1:18" ht="20.100000000000001" customHeight="1" x14ac:dyDescent="0.2"/>
    <row r="296" spans="1:18" ht="20.100000000000001" customHeight="1" x14ac:dyDescent="0.2"/>
    <row r="297" spans="1:18" ht="20.100000000000001" customHeight="1" x14ac:dyDescent="0.2"/>
    <row r="298" spans="1:18" ht="20.100000000000001" customHeight="1" x14ac:dyDescent="0.2"/>
    <row r="299" spans="1:18" ht="20.100000000000001" customHeight="1" x14ac:dyDescent="0.2"/>
    <row r="300" spans="1:18" ht="20.100000000000001" customHeight="1" x14ac:dyDescent="0.2"/>
    <row r="301" spans="1:18" ht="20.100000000000001" customHeight="1" x14ac:dyDescent="0.2"/>
    <row r="302" spans="1:18" ht="20.100000000000001" customHeight="1" x14ac:dyDescent="0.2"/>
    <row r="303" spans="1:18" ht="20.100000000000001" customHeight="1" x14ac:dyDescent="0.2"/>
    <row r="304" spans="1:18"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sheetData>
  <mergeCells count="4">
    <mergeCell ref="A1:R1"/>
    <mergeCell ref="A2:R2"/>
    <mergeCell ref="A4:R4"/>
    <mergeCell ref="A22:R22"/>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Narrow,Regular"&amp;12- 34 -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79998168889431442"/>
    <pageSetUpPr autoPageBreaks="0"/>
  </sheetPr>
  <dimension ref="A1:S311"/>
  <sheetViews>
    <sheetView showGridLines="0" showZeros="0" zoomScale="83" zoomScaleNormal="83" workbookViewId="0">
      <pane ySplit="3" topLeftCell="A4" activePane="bottomLeft" state="frozen"/>
      <selection activeCell="B13" sqref="B13"/>
      <selection pane="bottomLeft" activeCell="B13" sqref="B13"/>
    </sheetView>
  </sheetViews>
  <sheetFormatPr defaultColWidth="9.140625" defaultRowHeight="15" x14ac:dyDescent="0.25"/>
  <cols>
    <col min="1" max="1" width="42.7109375" style="17" customWidth="1"/>
    <col min="2" max="2" width="19.7109375" style="17" customWidth="1"/>
    <col min="3" max="17" width="6.7109375" style="17" customWidth="1"/>
    <col min="18" max="18" width="7.7109375" style="18" customWidth="1"/>
    <col min="19" max="16384" width="9.140625" style="17"/>
  </cols>
  <sheetData>
    <row r="1" spans="1:19" ht="20.100000000000001" customHeight="1" x14ac:dyDescent="0.25">
      <c r="A1" s="791" t="s">
        <v>3033</v>
      </c>
      <c r="B1" s="792"/>
      <c r="C1" s="792"/>
      <c r="D1" s="792"/>
      <c r="E1" s="792"/>
      <c r="F1" s="792"/>
      <c r="G1" s="792"/>
      <c r="H1" s="792"/>
      <c r="I1" s="792"/>
      <c r="J1" s="792"/>
      <c r="K1" s="792"/>
      <c r="L1" s="792"/>
      <c r="M1" s="792"/>
      <c r="N1" s="792"/>
      <c r="O1" s="792"/>
      <c r="P1" s="792"/>
      <c r="Q1" s="792"/>
      <c r="R1" s="793"/>
      <c r="S1" s="112"/>
    </row>
    <row r="2" spans="1:19" ht="20.100000000000001" customHeight="1" x14ac:dyDescent="0.25">
      <c r="A2" s="794" t="s">
        <v>3404</v>
      </c>
      <c r="B2" s="795"/>
      <c r="C2" s="795"/>
      <c r="D2" s="795"/>
      <c r="E2" s="795"/>
      <c r="F2" s="795"/>
      <c r="G2" s="795"/>
      <c r="H2" s="795"/>
      <c r="I2" s="795"/>
      <c r="J2" s="795"/>
      <c r="K2" s="795"/>
      <c r="L2" s="795"/>
      <c r="M2" s="795"/>
      <c r="N2" s="795"/>
      <c r="O2" s="795"/>
      <c r="P2" s="795"/>
      <c r="Q2" s="795"/>
      <c r="R2" s="796"/>
      <c r="S2" s="112"/>
    </row>
    <row r="3" spans="1:19" ht="24.95" customHeight="1" x14ac:dyDescent="0.25">
      <c r="A3" s="335" t="s">
        <v>3030</v>
      </c>
      <c r="B3" s="335" t="s">
        <v>3031</v>
      </c>
      <c r="C3" s="336" t="s">
        <v>3032</v>
      </c>
      <c r="D3" s="337" t="s">
        <v>3012</v>
      </c>
      <c r="E3" s="337" t="s">
        <v>3013</v>
      </c>
      <c r="F3" s="338" t="s">
        <v>273</v>
      </c>
      <c r="G3" s="338" t="s">
        <v>274</v>
      </c>
      <c r="H3" s="338" t="s">
        <v>275</v>
      </c>
      <c r="I3" s="338" t="s">
        <v>276</v>
      </c>
      <c r="J3" s="338" t="s">
        <v>270</v>
      </c>
      <c r="K3" s="338" t="s">
        <v>271</v>
      </c>
      <c r="L3" s="338" t="s">
        <v>272</v>
      </c>
      <c r="M3" s="338" t="s">
        <v>901</v>
      </c>
      <c r="N3" s="338" t="s">
        <v>902</v>
      </c>
      <c r="O3" s="338" t="s">
        <v>903</v>
      </c>
      <c r="P3" s="338" t="s">
        <v>2166</v>
      </c>
      <c r="Q3" s="338" t="s">
        <v>904</v>
      </c>
      <c r="R3" s="309" t="s">
        <v>292</v>
      </c>
      <c r="S3" s="108"/>
    </row>
    <row r="4" spans="1:19" ht="19.5" customHeight="1" x14ac:dyDescent="0.25">
      <c r="A4" s="339" t="s">
        <v>2461</v>
      </c>
      <c r="B4" s="367" t="s">
        <v>1654</v>
      </c>
      <c r="C4" s="329">
        <v>0</v>
      </c>
      <c r="D4" s="329">
        <v>0</v>
      </c>
      <c r="E4" s="329">
        <v>5</v>
      </c>
      <c r="F4" s="329">
        <v>4</v>
      </c>
      <c r="G4" s="329">
        <v>7</v>
      </c>
      <c r="H4" s="329">
        <v>5</v>
      </c>
      <c r="I4" s="329">
        <v>5</v>
      </c>
      <c r="J4" s="329">
        <v>4</v>
      </c>
      <c r="K4" s="329">
        <v>1</v>
      </c>
      <c r="L4" s="329">
        <v>0</v>
      </c>
      <c r="M4" s="329">
        <v>2</v>
      </c>
      <c r="N4" s="329">
        <v>0</v>
      </c>
      <c r="O4" s="329">
        <v>0</v>
      </c>
      <c r="P4" s="329">
        <v>0</v>
      </c>
      <c r="Q4" s="329">
        <v>0</v>
      </c>
      <c r="R4" s="307">
        <v>33</v>
      </c>
      <c r="S4" s="110"/>
    </row>
    <row r="5" spans="1:19" ht="19.5" customHeight="1" x14ac:dyDescent="0.25">
      <c r="A5" s="339" t="s">
        <v>2462</v>
      </c>
      <c r="B5" s="352" t="s">
        <v>1654</v>
      </c>
      <c r="C5" s="329">
        <v>0</v>
      </c>
      <c r="D5" s="329">
        <v>0</v>
      </c>
      <c r="E5" s="329">
        <v>28</v>
      </c>
      <c r="F5" s="329">
        <v>22</v>
      </c>
      <c r="G5" s="329">
        <v>27</v>
      </c>
      <c r="H5" s="329">
        <v>26</v>
      </c>
      <c r="I5" s="329">
        <v>24</v>
      </c>
      <c r="J5" s="329">
        <v>32</v>
      </c>
      <c r="K5" s="329">
        <v>24</v>
      </c>
      <c r="L5" s="329">
        <v>21</v>
      </c>
      <c r="M5" s="329">
        <v>19</v>
      </c>
      <c r="N5" s="329">
        <v>14</v>
      </c>
      <c r="O5" s="329">
        <v>0</v>
      </c>
      <c r="P5" s="329">
        <v>0</v>
      </c>
      <c r="Q5" s="329">
        <v>0</v>
      </c>
      <c r="R5" s="330">
        <v>237</v>
      </c>
      <c r="S5" s="110"/>
    </row>
    <row r="6" spans="1:19" ht="19.5" customHeight="1" x14ac:dyDescent="0.25">
      <c r="A6" s="339" t="s">
        <v>2463</v>
      </c>
      <c r="B6" s="352" t="s">
        <v>3558</v>
      </c>
      <c r="C6" s="329">
        <v>0</v>
      </c>
      <c r="D6" s="329">
        <v>0</v>
      </c>
      <c r="E6" s="329">
        <v>8</v>
      </c>
      <c r="F6" s="329">
        <v>2</v>
      </c>
      <c r="G6" s="329">
        <v>4</v>
      </c>
      <c r="H6" s="329">
        <v>3</v>
      </c>
      <c r="I6" s="329">
        <v>7</v>
      </c>
      <c r="J6" s="329">
        <v>5</v>
      </c>
      <c r="K6" s="329">
        <v>3</v>
      </c>
      <c r="L6" s="329">
        <v>2</v>
      </c>
      <c r="M6" s="329">
        <v>4</v>
      </c>
      <c r="N6" s="329">
        <v>7</v>
      </c>
      <c r="O6" s="329">
        <v>8</v>
      </c>
      <c r="P6" s="329">
        <v>3</v>
      </c>
      <c r="Q6" s="329">
        <v>6</v>
      </c>
      <c r="R6" s="330">
        <v>62</v>
      </c>
      <c r="S6" s="110"/>
    </row>
    <row r="7" spans="1:19" ht="19.5" customHeight="1" x14ac:dyDescent="0.25">
      <c r="A7" s="339" t="s">
        <v>2464</v>
      </c>
      <c r="B7" s="352" t="s">
        <v>1654</v>
      </c>
      <c r="C7" s="329">
        <v>0</v>
      </c>
      <c r="D7" s="329">
        <v>0</v>
      </c>
      <c r="E7" s="329">
        <v>33</v>
      </c>
      <c r="F7" s="329">
        <v>36</v>
      </c>
      <c r="G7" s="329">
        <v>22</v>
      </c>
      <c r="H7" s="329">
        <v>23</v>
      </c>
      <c r="I7" s="329">
        <v>32</v>
      </c>
      <c r="J7" s="329">
        <v>25</v>
      </c>
      <c r="K7" s="329">
        <v>41</v>
      </c>
      <c r="L7" s="329">
        <v>38</v>
      </c>
      <c r="M7" s="329">
        <v>34</v>
      </c>
      <c r="N7" s="329">
        <v>36</v>
      </c>
      <c r="O7" s="329">
        <v>39</v>
      </c>
      <c r="P7" s="329">
        <v>33</v>
      </c>
      <c r="Q7" s="329">
        <v>45</v>
      </c>
      <c r="R7" s="330">
        <v>437</v>
      </c>
      <c r="S7" s="110"/>
    </row>
    <row r="8" spans="1:19" ht="19.5" customHeight="1" x14ac:dyDescent="0.25">
      <c r="A8" s="339" t="s">
        <v>2465</v>
      </c>
      <c r="B8" s="352" t="s">
        <v>1654</v>
      </c>
      <c r="C8" s="329">
        <v>0</v>
      </c>
      <c r="D8" s="329">
        <v>59</v>
      </c>
      <c r="E8" s="329">
        <v>12</v>
      </c>
      <c r="F8" s="329">
        <v>15</v>
      </c>
      <c r="G8" s="329">
        <v>14</v>
      </c>
      <c r="H8" s="329">
        <v>12</v>
      </c>
      <c r="I8" s="329">
        <v>12</v>
      </c>
      <c r="J8" s="329">
        <v>9</v>
      </c>
      <c r="K8" s="329">
        <v>6</v>
      </c>
      <c r="L8" s="329">
        <v>6</v>
      </c>
      <c r="M8" s="329">
        <v>8</v>
      </c>
      <c r="N8" s="329">
        <v>0</v>
      </c>
      <c r="O8" s="329">
        <v>0</v>
      </c>
      <c r="P8" s="329">
        <v>0</v>
      </c>
      <c r="Q8" s="329">
        <v>0</v>
      </c>
      <c r="R8" s="330">
        <v>153</v>
      </c>
      <c r="S8" s="110"/>
    </row>
    <row r="9" spans="1:19" ht="19.5" customHeight="1" x14ac:dyDescent="0.25">
      <c r="A9" s="339" t="s">
        <v>2466</v>
      </c>
      <c r="B9" s="352" t="s">
        <v>1654</v>
      </c>
      <c r="C9" s="329">
        <v>0</v>
      </c>
      <c r="D9" s="329">
        <v>0</v>
      </c>
      <c r="E9" s="329">
        <v>28</v>
      </c>
      <c r="F9" s="329">
        <v>43</v>
      </c>
      <c r="G9" s="329">
        <v>37</v>
      </c>
      <c r="H9" s="329">
        <v>38</v>
      </c>
      <c r="I9" s="329">
        <v>44</v>
      </c>
      <c r="J9" s="329">
        <v>51</v>
      </c>
      <c r="K9" s="329">
        <v>37</v>
      </c>
      <c r="L9" s="329">
        <v>39</v>
      </c>
      <c r="M9" s="329">
        <v>31</v>
      </c>
      <c r="N9" s="329">
        <v>31</v>
      </c>
      <c r="O9" s="329">
        <v>28</v>
      </c>
      <c r="P9" s="329">
        <v>34</v>
      </c>
      <c r="Q9" s="329">
        <v>33</v>
      </c>
      <c r="R9" s="330">
        <v>474</v>
      </c>
      <c r="S9" s="110"/>
    </row>
    <row r="10" spans="1:19" ht="19.5" customHeight="1" x14ac:dyDescent="0.25">
      <c r="A10" s="339" t="s">
        <v>2467</v>
      </c>
      <c r="B10" s="352" t="s">
        <v>3544</v>
      </c>
      <c r="C10" s="329">
        <v>0</v>
      </c>
      <c r="D10" s="329">
        <v>0</v>
      </c>
      <c r="E10" s="329">
        <v>0</v>
      </c>
      <c r="F10" s="329">
        <v>0</v>
      </c>
      <c r="G10" s="329">
        <v>0</v>
      </c>
      <c r="H10" s="329">
        <v>0</v>
      </c>
      <c r="I10" s="329">
        <v>0</v>
      </c>
      <c r="J10" s="329">
        <v>0</v>
      </c>
      <c r="K10" s="329">
        <v>0</v>
      </c>
      <c r="L10" s="329">
        <v>0</v>
      </c>
      <c r="M10" s="329">
        <v>0</v>
      </c>
      <c r="N10" s="329">
        <v>0</v>
      </c>
      <c r="O10" s="329">
        <v>0</v>
      </c>
      <c r="P10" s="329">
        <v>0</v>
      </c>
      <c r="Q10" s="329">
        <v>15</v>
      </c>
      <c r="R10" s="330">
        <v>15</v>
      </c>
      <c r="S10" s="110"/>
    </row>
    <row r="11" spans="1:19" ht="19.5" customHeight="1" x14ac:dyDescent="0.25">
      <c r="A11" s="339" t="s">
        <v>2468</v>
      </c>
      <c r="B11" s="352" t="s">
        <v>1654</v>
      </c>
      <c r="C11" s="329">
        <v>0</v>
      </c>
      <c r="D11" s="329">
        <v>63</v>
      </c>
      <c r="E11" s="329">
        <v>10</v>
      </c>
      <c r="F11" s="329">
        <v>0</v>
      </c>
      <c r="G11" s="329">
        <v>0</v>
      </c>
      <c r="H11" s="329">
        <v>0</v>
      </c>
      <c r="I11" s="329">
        <v>0</v>
      </c>
      <c r="J11" s="329">
        <v>0</v>
      </c>
      <c r="K11" s="329">
        <v>0</v>
      </c>
      <c r="L11" s="329">
        <v>0</v>
      </c>
      <c r="M11" s="329">
        <v>0</v>
      </c>
      <c r="N11" s="329">
        <v>0</v>
      </c>
      <c r="O11" s="329">
        <v>0</v>
      </c>
      <c r="P11" s="329">
        <v>0</v>
      </c>
      <c r="Q11" s="329">
        <v>0</v>
      </c>
      <c r="R11" s="330">
        <v>73</v>
      </c>
      <c r="S11" s="110"/>
    </row>
    <row r="12" spans="1:19" ht="19.5" customHeight="1" x14ac:dyDescent="0.25">
      <c r="A12" s="339" t="s">
        <v>2469</v>
      </c>
      <c r="B12" s="352" t="s">
        <v>1654</v>
      </c>
      <c r="C12" s="329">
        <v>0</v>
      </c>
      <c r="D12" s="329">
        <v>4</v>
      </c>
      <c r="E12" s="329">
        <v>27</v>
      </c>
      <c r="F12" s="329">
        <v>28</v>
      </c>
      <c r="G12" s="329">
        <v>27</v>
      </c>
      <c r="H12" s="329">
        <v>25</v>
      </c>
      <c r="I12" s="329">
        <v>27</v>
      </c>
      <c r="J12" s="329">
        <v>28</v>
      </c>
      <c r="K12" s="329">
        <v>23</v>
      </c>
      <c r="L12" s="329">
        <v>22</v>
      </c>
      <c r="M12" s="329">
        <v>18</v>
      </c>
      <c r="N12" s="329">
        <v>0</v>
      </c>
      <c r="O12" s="329">
        <v>0</v>
      </c>
      <c r="P12" s="329">
        <v>0</v>
      </c>
      <c r="Q12" s="329">
        <v>0</v>
      </c>
      <c r="R12" s="330">
        <v>229</v>
      </c>
      <c r="S12" s="110"/>
    </row>
    <row r="13" spans="1:19" ht="19.5" customHeight="1" x14ac:dyDescent="0.25">
      <c r="A13" s="339" t="s">
        <v>2470</v>
      </c>
      <c r="B13" s="352" t="s">
        <v>1668</v>
      </c>
      <c r="C13" s="329">
        <v>0</v>
      </c>
      <c r="D13" s="329">
        <v>0</v>
      </c>
      <c r="E13" s="329">
        <v>16</v>
      </c>
      <c r="F13" s="329">
        <v>20</v>
      </c>
      <c r="G13" s="329">
        <v>21</v>
      </c>
      <c r="H13" s="329">
        <v>14</v>
      </c>
      <c r="I13" s="329">
        <v>17</v>
      </c>
      <c r="J13" s="329">
        <v>16</v>
      </c>
      <c r="K13" s="329">
        <v>21</v>
      </c>
      <c r="L13" s="329">
        <v>14</v>
      </c>
      <c r="M13" s="329">
        <v>16</v>
      </c>
      <c r="N13" s="329">
        <v>0</v>
      </c>
      <c r="O13" s="329">
        <v>0</v>
      </c>
      <c r="P13" s="329">
        <v>0</v>
      </c>
      <c r="Q13" s="329">
        <v>0</v>
      </c>
      <c r="R13" s="330">
        <v>155</v>
      </c>
      <c r="S13" s="110"/>
    </row>
    <row r="14" spans="1:19" ht="19.5" customHeight="1" x14ac:dyDescent="0.25">
      <c r="A14" s="339" t="s">
        <v>2471</v>
      </c>
      <c r="B14" s="352" t="s">
        <v>3575</v>
      </c>
      <c r="C14" s="329">
        <v>0</v>
      </c>
      <c r="D14" s="329">
        <v>7</v>
      </c>
      <c r="E14" s="329">
        <v>6</v>
      </c>
      <c r="F14" s="329">
        <v>5</v>
      </c>
      <c r="G14" s="329">
        <v>11</v>
      </c>
      <c r="H14" s="329">
        <v>4</v>
      </c>
      <c r="I14" s="329">
        <v>5</v>
      </c>
      <c r="J14" s="329">
        <v>3</v>
      </c>
      <c r="K14" s="329">
        <v>8</v>
      </c>
      <c r="L14" s="329">
        <v>5</v>
      </c>
      <c r="M14" s="329">
        <v>6</v>
      </c>
      <c r="N14" s="329">
        <v>0</v>
      </c>
      <c r="O14" s="329">
        <v>0</v>
      </c>
      <c r="P14" s="329">
        <v>0</v>
      </c>
      <c r="Q14" s="329">
        <v>0</v>
      </c>
      <c r="R14" s="330">
        <v>60</v>
      </c>
      <c r="S14" s="110"/>
    </row>
    <row r="15" spans="1:19" ht="19.5" customHeight="1" x14ac:dyDescent="0.25">
      <c r="A15" s="339" t="s">
        <v>2893</v>
      </c>
      <c r="B15" s="352" t="s">
        <v>1654</v>
      </c>
      <c r="C15" s="329">
        <v>0</v>
      </c>
      <c r="D15" s="329">
        <v>7</v>
      </c>
      <c r="E15" s="329">
        <v>30</v>
      </c>
      <c r="F15" s="329">
        <v>27</v>
      </c>
      <c r="G15" s="329">
        <v>40</v>
      </c>
      <c r="H15" s="329">
        <v>30</v>
      </c>
      <c r="I15" s="329">
        <v>25</v>
      </c>
      <c r="J15" s="329">
        <v>19</v>
      </c>
      <c r="K15" s="329">
        <v>18</v>
      </c>
      <c r="L15" s="329">
        <v>17</v>
      </c>
      <c r="M15" s="329">
        <v>9</v>
      </c>
      <c r="N15" s="329">
        <v>7</v>
      </c>
      <c r="O15" s="329">
        <v>0</v>
      </c>
      <c r="P15" s="329">
        <v>0</v>
      </c>
      <c r="Q15" s="329">
        <v>0</v>
      </c>
      <c r="R15" s="330">
        <v>229</v>
      </c>
      <c r="S15" s="110"/>
    </row>
    <row r="16" spans="1:19" ht="19.5" customHeight="1" x14ac:dyDescent="0.25">
      <c r="A16" s="339" t="s">
        <v>2472</v>
      </c>
      <c r="B16" s="352" t="s">
        <v>3576</v>
      </c>
      <c r="C16" s="329">
        <v>0</v>
      </c>
      <c r="D16" s="329">
        <v>0</v>
      </c>
      <c r="E16" s="329">
        <v>24</v>
      </c>
      <c r="F16" s="329">
        <v>25</v>
      </c>
      <c r="G16" s="329">
        <v>23</v>
      </c>
      <c r="H16" s="329">
        <v>16</v>
      </c>
      <c r="I16" s="329">
        <v>31</v>
      </c>
      <c r="J16" s="329">
        <v>23</v>
      </c>
      <c r="K16" s="329">
        <v>17</v>
      </c>
      <c r="L16" s="329">
        <v>18</v>
      </c>
      <c r="M16" s="329">
        <v>19</v>
      </c>
      <c r="N16" s="329">
        <v>21</v>
      </c>
      <c r="O16" s="329">
        <v>13</v>
      </c>
      <c r="P16" s="329">
        <v>14</v>
      </c>
      <c r="Q16" s="329">
        <v>14</v>
      </c>
      <c r="R16" s="330">
        <v>258</v>
      </c>
      <c r="S16" s="110"/>
    </row>
    <row r="17" spans="1:19" ht="19.5" customHeight="1" x14ac:dyDescent="0.25">
      <c r="A17" s="339" t="s">
        <v>2473</v>
      </c>
      <c r="B17" s="352" t="s">
        <v>1654</v>
      </c>
      <c r="C17" s="329">
        <v>0</v>
      </c>
      <c r="D17" s="329">
        <v>0</v>
      </c>
      <c r="E17" s="329">
        <v>46</v>
      </c>
      <c r="F17" s="329">
        <v>51</v>
      </c>
      <c r="G17" s="329">
        <v>50</v>
      </c>
      <c r="H17" s="329">
        <v>48</v>
      </c>
      <c r="I17" s="329">
        <v>48</v>
      </c>
      <c r="J17" s="329">
        <v>46</v>
      </c>
      <c r="K17" s="329">
        <v>50</v>
      </c>
      <c r="L17" s="329">
        <v>45</v>
      </c>
      <c r="M17" s="329">
        <v>42</v>
      </c>
      <c r="N17" s="329">
        <v>37</v>
      </c>
      <c r="O17" s="329">
        <v>38</v>
      </c>
      <c r="P17" s="329">
        <v>46</v>
      </c>
      <c r="Q17" s="329">
        <v>32</v>
      </c>
      <c r="R17" s="330">
        <v>579</v>
      </c>
      <c r="S17" s="110"/>
    </row>
    <row r="18" spans="1:19" ht="19.5" customHeight="1" x14ac:dyDescent="0.25">
      <c r="A18" s="339" t="s">
        <v>3194</v>
      </c>
      <c r="B18" s="352" t="s">
        <v>1654</v>
      </c>
      <c r="C18" s="329">
        <v>0</v>
      </c>
      <c r="D18" s="329">
        <v>0</v>
      </c>
      <c r="E18" s="329">
        <v>0</v>
      </c>
      <c r="F18" s="329">
        <v>0</v>
      </c>
      <c r="G18" s="329">
        <v>0</v>
      </c>
      <c r="H18" s="329">
        <v>0</v>
      </c>
      <c r="I18" s="329">
        <v>0</v>
      </c>
      <c r="J18" s="329">
        <v>0</v>
      </c>
      <c r="K18" s="329">
        <v>14</v>
      </c>
      <c r="L18" s="329">
        <v>20</v>
      </c>
      <c r="M18" s="329">
        <v>17</v>
      </c>
      <c r="N18" s="329">
        <v>0</v>
      </c>
      <c r="O18" s="329">
        <v>0</v>
      </c>
      <c r="P18" s="329">
        <v>0</v>
      </c>
      <c r="Q18" s="329">
        <v>0</v>
      </c>
      <c r="R18" s="330">
        <v>51</v>
      </c>
      <c r="S18" s="110"/>
    </row>
    <row r="19" spans="1:19" ht="19.5" customHeight="1" x14ac:dyDescent="0.25">
      <c r="A19" s="339" t="s">
        <v>3352</v>
      </c>
      <c r="B19" s="352" t="s">
        <v>1654</v>
      </c>
      <c r="C19" s="329">
        <v>0</v>
      </c>
      <c r="D19" s="329">
        <v>41</v>
      </c>
      <c r="E19" s="329">
        <v>37</v>
      </c>
      <c r="F19" s="329">
        <v>34</v>
      </c>
      <c r="G19" s="329">
        <v>37</v>
      </c>
      <c r="H19" s="329">
        <v>38</v>
      </c>
      <c r="I19" s="329">
        <v>37</v>
      </c>
      <c r="J19" s="329">
        <v>30</v>
      </c>
      <c r="K19" s="329">
        <v>28</v>
      </c>
      <c r="L19" s="329">
        <v>46</v>
      </c>
      <c r="M19" s="329">
        <v>42</v>
      </c>
      <c r="N19" s="329">
        <v>39</v>
      </c>
      <c r="O19" s="329">
        <v>24</v>
      </c>
      <c r="P19" s="329">
        <v>36</v>
      </c>
      <c r="Q19" s="329">
        <v>23</v>
      </c>
      <c r="R19" s="301">
        <v>492</v>
      </c>
      <c r="S19" s="110"/>
    </row>
    <row r="20" spans="1:19" ht="19.5" customHeight="1" x14ac:dyDescent="0.25">
      <c r="A20" s="339" t="s">
        <v>2474</v>
      </c>
      <c r="B20" s="352" t="s">
        <v>3577</v>
      </c>
      <c r="C20" s="329">
        <v>0</v>
      </c>
      <c r="D20" s="329">
        <v>0</v>
      </c>
      <c r="E20" s="329">
        <v>0</v>
      </c>
      <c r="F20" s="329">
        <v>0</v>
      </c>
      <c r="G20" s="329">
        <v>0</v>
      </c>
      <c r="H20" s="329">
        <v>0</v>
      </c>
      <c r="I20" s="329">
        <v>0</v>
      </c>
      <c r="J20" s="329">
        <v>0</v>
      </c>
      <c r="K20" s="329">
        <v>0</v>
      </c>
      <c r="L20" s="329">
        <v>0</v>
      </c>
      <c r="M20" s="329">
        <v>0</v>
      </c>
      <c r="N20" s="329">
        <v>0</v>
      </c>
      <c r="O20" s="329">
        <v>4</v>
      </c>
      <c r="P20" s="329">
        <v>1</v>
      </c>
      <c r="Q20" s="329">
        <v>2</v>
      </c>
      <c r="R20" s="301">
        <v>7</v>
      </c>
    </row>
    <row r="21" spans="1:19" ht="19.5" customHeight="1" x14ac:dyDescent="0.25">
      <c r="A21" s="339" t="s">
        <v>2475</v>
      </c>
      <c r="B21" s="352" t="s">
        <v>3578</v>
      </c>
      <c r="C21" s="329">
        <v>0</v>
      </c>
      <c r="D21" s="329">
        <v>0</v>
      </c>
      <c r="E21" s="329">
        <v>5</v>
      </c>
      <c r="F21" s="329">
        <v>3</v>
      </c>
      <c r="G21" s="329">
        <v>3</v>
      </c>
      <c r="H21" s="329">
        <v>3</v>
      </c>
      <c r="I21" s="329">
        <v>2</v>
      </c>
      <c r="J21" s="329">
        <v>1</v>
      </c>
      <c r="K21" s="329">
        <v>4</v>
      </c>
      <c r="L21" s="329">
        <v>0</v>
      </c>
      <c r="M21" s="329">
        <v>4</v>
      </c>
      <c r="N21" s="329">
        <v>0</v>
      </c>
      <c r="O21" s="329">
        <v>3</v>
      </c>
      <c r="P21" s="329">
        <v>0</v>
      </c>
      <c r="Q21" s="329">
        <v>3</v>
      </c>
      <c r="R21" s="301">
        <v>31</v>
      </c>
    </row>
    <row r="22" spans="1:19" ht="19.5" customHeight="1" x14ac:dyDescent="0.25">
      <c r="A22" s="339" t="s">
        <v>2476</v>
      </c>
      <c r="B22" s="352" t="s">
        <v>1654</v>
      </c>
      <c r="C22" s="329">
        <v>0</v>
      </c>
      <c r="D22" s="329">
        <v>0</v>
      </c>
      <c r="E22" s="329">
        <v>52</v>
      </c>
      <c r="F22" s="329">
        <v>30</v>
      </c>
      <c r="G22" s="329">
        <v>30</v>
      </c>
      <c r="H22" s="329">
        <v>30</v>
      </c>
      <c r="I22" s="329">
        <v>47</v>
      </c>
      <c r="J22" s="329">
        <v>58</v>
      </c>
      <c r="K22" s="329">
        <v>52</v>
      </c>
      <c r="L22" s="329">
        <v>52</v>
      </c>
      <c r="M22" s="329">
        <v>44</v>
      </c>
      <c r="N22" s="329">
        <v>0</v>
      </c>
      <c r="O22" s="329">
        <v>0</v>
      </c>
      <c r="P22" s="329">
        <v>0</v>
      </c>
      <c r="Q22" s="329">
        <v>0</v>
      </c>
      <c r="R22" s="301">
        <v>395</v>
      </c>
    </row>
    <row r="23" spans="1:19" ht="19.5" customHeight="1" x14ac:dyDescent="0.25">
      <c r="A23" s="339" t="s">
        <v>2477</v>
      </c>
      <c r="B23" s="352" t="s">
        <v>1654</v>
      </c>
      <c r="C23" s="329">
        <v>0</v>
      </c>
      <c r="D23" s="329">
        <v>0</v>
      </c>
      <c r="E23" s="329">
        <v>26</v>
      </c>
      <c r="F23" s="329">
        <v>25</v>
      </c>
      <c r="G23" s="329">
        <v>28</v>
      </c>
      <c r="H23" s="329">
        <v>27</v>
      </c>
      <c r="I23" s="329">
        <v>27</v>
      </c>
      <c r="J23" s="329">
        <v>30</v>
      </c>
      <c r="K23" s="329">
        <v>26</v>
      </c>
      <c r="L23" s="329">
        <v>25</v>
      </c>
      <c r="M23" s="329">
        <v>28</v>
      </c>
      <c r="N23" s="329">
        <v>0</v>
      </c>
      <c r="O23" s="329">
        <v>0</v>
      </c>
      <c r="P23" s="329">
        <v>0</v>
      </c>
      <c r="Q23" s="329">
        <v>0</v>
      </c>
      <c r="R23" s="301">
        <v>242</v>
      </c>
    </row>
    <row r="24" spans="1:19" ht="19.5" customHeight="1" x14ac:dyDescent="0.25">
      <c r="A24" s="339" t="s">
        <v>2478</v>
      </c>
      <c r="B24" s="352" t="s">
        <v>1654</v>
      </c>
      <c r="C24" s="329">
        <v>0</v>
      </c>
      <c r="D24" s="329">
        <v>0</v>
      </c>
      <c r="E24" s="329">
        <v>19</v>
      </c>
      <c r="F24" s="329">
        <v>21</v>
      </c>
      <c r="G24" s="329">
        <v>15</v>
      </c>
      <c r="H24" s="329">
        <v>23</v>
      </c>
      <c r="I24" s="329">
        <v>24</v>
      </c>
      <c r="J24" s="329">
        <v>19</v>
      </c>
      <c r="K24" s="329">
        <v>22</v>
      </c>
      <c r="L24" s="329">
        <v>26</v>
      </c>
      <c r="M24" s="329">
        <v>15</v>
      </c>
      <c r="N24" s="329">
        <v>0</v>
      </c>
      <c r="O24" s="329">
        <v>0</v>
      </c>
      <c r="P24" s="329">
        <v>0</v>
      </c>
      <c r="Q24" s="329">
        <v>0</v>
      </c>
      <c r="R24" s="301">
        <v>184</v>
      </c>
    </row>
    <row r="25" spans="1:19" ht="19.5" customHeight="1" x14ac:dyDescent="0.25">
      <c r="A25" s="339" t="s">
        <v>2479</v>
      </c>
      <c r="B25" s="352" t="s">
        <v>1654</v>
      </c>
      <c r="C25" s="329">
        <v>0</v>
      </c>
      <c r="D25" s="329">
        <v>0</v>
      </c>
      <c r="E25" s="329">
        <v>29</v>
      </c>
      <c r="F25" s="329">
        <v>20</v>
      </c>
      <c r="G25" s="329">
        <v>26</v>
      </c>
      <c r="H25" s="329">
        <v>23</v>
      </c>
      <c r="I25" s="329">
        <v>21</v>
      </c>
      <c r="J25" s="329">
        <v>28</v>
      </c>
      <c r="K25" s="329">
        <v>17</v>
      </c>
      <c r="L25" s="329">
        <v>15</v>
      </c>
      <c r="M25" s="329">
        <v>20</v>
      </c>
      <c r="N25" s="329">
        <v>9</v>
      </c>
      <c r="O25" s="329">
        <v>17</v>
      </c>
      <c r="P25" s="329">
        <v>13</v>
      </c>
      <c r="Q25" s="329">
        <v>12</v>
      </c>
      <c r="R25" s="301">
        <v>250</v>
      </c>
    </row>
    <row r="26" spans="1:19" ht="19.5" customHeight="1" x14ac:dyDescent="0.25">
      <c r="A26" s="339" t="s">
        <v>3193</v>
      </c>
      <c r="B26" s="352" t="s">
        <v>1654</v>
      </c>
      <c r="C26" s="329">
        <v>0</v>
      </c>
      <c r="D26" s="329">
        <v>0</v>
      </c>
      <c r="E26" s="329">
        <v>1</v>
      </c>
      <c r="F26" s="329">
        <v>5</v>
      </c>
      <c r="G26" s="329">
        <v>2</v>
      </c>
      <c r="H26" s="329">
        <v>4</v>
      </c>
      <c r="I26" s="329">
        <v>1</v>
      </c>
      <c r="J26" s="329">
        <v>0</v>
      </c>
      <c r="K26" s="329">
        <v>0</v>
      </c>
      <c r="L26" s="329">
        <v>0</v>
      </c>
      <c r="M26" s="329">
        <v>0</v>
      </c>
      <c r="N26" s="329">
        <v>0</v>
      </c>
      <c r="O26" s="329">
        <v>0</v>
      </c>
      <c r="P26" s="329">
        <v>0</v>
      </c>
      <c r="Q26" s="329">
        <v>0</v>
      </c>
      <c r="R26" s="301">
        <v>13</v>
      </c>
    </row>
    <row r="27" spans="1:19" ht="19.5" customHeight="1" x14ac:dyDescent="0.25">
      <c r="A27" s="339" t="s">
        <v>3415</v>
      </c>
      <c r="B27" s="352" t="s">
        <v>1654</v>
      </c>
      <c r="C27" s="329">
        <v>0</v>
      </c>
      <c r="D27" s="329">
        <v>8</v>
      </c>
      <c r="E27" s="329">
        <v>30</v>
      </c>
      <c r="F27" s="329">
        <v>17</v>
      </c>
      <c r="G27" s="329">
        <v>21</v>
      </c>
      <c r="H27" s="329">
        <v>18</v>
      </c>
      <c r="I27" s="329">
        <v>19</v>
      </c>
      <c r="J27" s="329">
        <v>13</v>
      </c>
      <c r="K27" s="329">
        <v>16</v>
      </c>
      <c r="L27" s="329">
        <v>7</v>
      </c>
      <c r="M27" s="329">
        <v>6</v>
      </c>
      <c r="N27" s="329">
        <v>0</v>
      </c>
      <c r="O27" s="329">
        <v>0</v>
      </c>
      <c r="P27" s="329">
        <v>0</v>
      </c>
      <c r="Q27" s="329">
        <v>0</v>
      </c>
      <c r="R27" s="301">
        <v>155</v>
      </c>
    </row>
    <row r="28" spans="1:19" ht="19.5" customHeight="1" x14ac:dyDescent="0.25">
      <c r="A28" s="339" t="s">
        <v>2480</v>
      </c>
      <c r="B28" s="352" t="s">
        <v>3579</v>
      </c>
      <c r="C28" s="329">
        <v>0</v>
      </c>
      <c r="D28" s="329">
        <v>5</v>
      </c>
      <c r="E28" s="329">
        <v>6</v>
      </c>
      <c r="F28" s="329">
        <v>0</v>
      </c>
      <c r="G28" s="329">
        <v>0</v>
      </c>
      <c r="H28" s="329">
        <v>0</v>
      </c>
      <c r="I28" s="329">
        <v>0</v>
      </c>
      <c r="J28" s="329">
        <v>0</v>
      </c>
      <c r="K28" s="329">
        <v>0</v>
      </c>
      <c r="L28" s="329">
        <v>0</v>
      </c>
      <c r="M28" s="329">
        <v>0</v>
      </c>
      <c r="N28" s="329">
        <v>0</v>
      </c>
      <c r="O28" s="329">
        <v>0</v>
      </c>
      <c r="P28" s="329">
        <v>0</v>
      </c>
      <c r="Q28" s="329">
        <v>0</v>
      </c>
      <c r="R28" s="301">
        <v>11</v>
      </c>
    </row>
    <row r="29" spans="1:19" ht="19.5" customHeight="1" x14ac:dyDescent="0.25">
      <c r="A29" s="339" t="s">
        <v>2481</v>
      </c>
      <c r="B29" s="352" t="s">
        <v>3580</v>
      </c>
      <c r="C29" s="329">
        <v>0</v>
      </c>
      <c r="D29" s="329">
        <v>0</v>
      </c>
      <c r="E29" s="329">
        <v>6</v>
      </c>
      <c r="F29" s="329">
        <v>13</v>
      </c>
      <c r="G29" s="329">
        <v>2</v>
      </c>
      <c r="H29" s="329">
        <v>12</v>
      </c>
      <c r="I29" s="329">
        <v>9</v>
      </c>
      <c r="J29" s="329">
        <v>6</v>
      </c>
      <c r="K29" s="329">
        <v>7</v>
      </c>
      <c r="L29" s="329">
        <v>6</v>
      </c>
      <c r="M29" s="329">
        <v>2</v>
      </c>
      <c r="N29" s="329">
        <v>1</v>
      </c>
      <c r="O29" s="329">
        <v>0</v>
      </c>
      <c r="P29" s="329">
        <v>4</v>
      </c>
      <c r="Q29" s="329">
        <v>1</v>
      </c>
      <c r="R29" s="301">
        <v>69</v>
      </c>
    </row>
    <row r="30" spans="1:19" ht="19.5" customHeight="1" x14ac:dyDescent="0.25">
      <c r="A30" s="339" t="s">
        <v>2482</v>
      </c>
      <c r="B30" s="352" t="s">
        <v>1654</v>
      </c>
      <c r="C30" s="329">
        <v>0</v>
      </c>
      <c r="D30" s="329">
        <v>0</v>
      </c>
      <c r="E30" s="329">
        <v>59</v>
      </c>
      <c r="F30" s="329">
        <v>60</v>
      </c>
      <c r="G30" s="329">
        <v>69</v>
      </c>
      <c r="H30" s="329">
        <v>69</v>
      </c>
      <c r="I30" s="329">
        <v>68</v>
      </c>
      <c r="J30" s="329">
        <v>91</v>
      </c>
      <c r="K30" s="329">
        <v>76</v>
      </c>
      <c r="L30" s="329">
        <v>73</v>
      </c>
      <c r="M30" s="329">
        <v>90</v>
      </c>
      <c r="N30" s="329">
        <v>90</v>
      </c>
      <c r="O30" s="329">
        <v>68</v>
      </c>
      <c r="P30" s="329">
        <v>90</v>
      </c>
      <c r="Q30" s="329">
        <v>73</v>
      </c>
      <c r="R30" s="301">
        <v>976</v>
      </c>
    </row>
    <row r="31" spans="1:19" ht="19.5" customHeight="1" x14ac:dyDescent="0.25">
      <c r="A31" s="339" t="s">
        <v>2483</v>
      </c>
      <c r="B31" s="352" t="s">
        <v>1654</v>
      </c>
      <c r="C31" s="329">
        <v>0</v>
      </c>
      <c r="D31" s="329">
        <v>0</v>
      </c>
      <c r="E31" s="329">
        <v>0</v>
      </c>
      <c r="F31" s="329">
        <v>0</v>
      </c>
      <c r="G31" s="329">
        <v>0</v>
      </c>
      <c r="H31" s="329">
        <v>0</v>
      </c>
      <c r="I31" s="329">
        <v>0</v>
      </c>
      <c r="J31" s="329">
        <v>0</v>
      </c>
      <c r="K31" s="329">
        <v>39</v>
      </c>
      <c r="L31" s="329">
        <v>51</v>
      </c>
      <c r="M31" s="329">
        <v>55</v>
      </c>
      <c r="N31" s="329">
        <v>53</v>
      </c>
      <c r="O31" s="329">
        <v>64</v>
      </c>
      <c r="P31" s="329">
        <v>88</v>
      </c>
      <c r="Q31" s="329">
        <v>65</v>
      </c>
      <c r="R31" s="301">
        <v>415</v>
      </c>
    </row>
    <row r="32" spans="1:19" ht="19.5" customHeight="1" x14ac:dyDescent="0.25">
      <c r="A32" s="339" t="s">
        <v>2484</v>
      </c>
      <c r="B32" s="352" t="s">
        <v>3581</v>
      </c>
      <c r="C32" s="329">
        <v>0</v>
      </c>
      <c r="D32" s="329">
        <v>0</v>
      </c>
      <c r="E32" s="329">
        <v>0</v>
      </c>
      <c r="F32" s="329">
        <v>0</v>
      </c>
      <c r="G32" s="329">
        <v>0</v>
      </c>
      <c r="H32" s="329">
        <v>0</v>
      </c>
      <c r="I32" s="329">
        <v>0</v>
      </c>
      <c r="J32" s="329">
        <v>0</v>
      </c>
      <c r="K32" s="329">
        <v>0</v>
      </c>
      <c r="L32" s="329">
        <v>0</v>
      </c>
      <c r="M32" s="329">
        <v>0</v>
      </c>
      <c r="N32" s="329">
        <v>12</v>
      </c>
      <c r="O32" s="329">
        <v>19</v>
      </c>
      <c r="P32" s="329">
        <v>20</v>
      </c>
      <c r="Q32" s="329">
        <v>14</v>
      </c>
      <c r="R32" s="301">
        <v>65</v>
      </c>
    </row>
    <row r="33" spans="1:18" ht="19.5" customHeight="1" x14ac:dyDescent="0.25">
      <c r="A33" s="339" t="s">
        <v>3351</v>
      </c>
      <c r="B33" s="352" t="s">
        <v>1654</v>
      </c>
      <c r="C33" s="329">
        <v>0</v>
      </c>
      <c r="D33" s="329">
        <v>41</v>
      </c>
      <c r="E33" s="329">
        <v>5</v>
      </c>
      <c r="F33" s="329">
        <v>0</v>
      </c>
      <c r="G33" s="329">
        <v>0</v>
      </c>
      <c r="H33" s="329">
        <v>0</v>
      </c>
      <c r="I33" s="329">
        <v>0</v>
      </c>
      <c r="J33" s="329">
        <v>0</v>
      </c>
      <c r="K33" s="329">
        <v>0</v>
      </c>
      <c r="L33" s="329">
        <v>0</v>
      </c>
      <c r="M33" s="329">
        <v>0</v>
      </c>
      <c r="N33" s="329">
        <v>0</v>
      </c>
      <c r="O33" s="329">
        <v>0</v>
      </c>
      <c r="P33" s="329">
        <v>0</v>
      </c>
      <c r="Q33" s="329">
        <v>0</v>
      </c>
      <c r="R33" s="301">
        <v>46</v>
      </c>
    </row>
    <row r="34" spans="1:18" ht="19.5" customHeight="1" x14ac:dyDescent="0.25">
      <c r="A34" s="339" t="s">
        <v>1423</v>
      </c>
      <c r="B34" s="352" t="s">
        <v>3561</v>
      </c>
      <c r="C34" s="329">
        <v>0</v>
      </c>
      <c r="D34" s="329">
        <v>0</v>
      </c>
      <c r="E34" s="329">
        <v>16</v>
      </c>
      <c r="F34" s="329">
        <v>11</v>
      </c>
      <c r="G34" s="329">
        <v>11</v>
      </c>
      <c r="H34" s="329">
        <v>7</v>
      </c>
      <c r="I34" s="329">
        <v>18</v>
      </c>
      <c r="J34" s="329">
        <v>10</v>
      </c>
      <c r="K34" s="329">
        <v>16</v>
      </c>
      <c r="L34" s="329">
        <v>10</v>
      </c>
      <c r="M34" s="329">
        <v>13</v>
      </c>
      <c r="N34" s="329">
        <v>15</v>
      </c>
      <c r="O34" s="329">
        <v>12</v>
      </c>
      <c r="P34" s="329">
        <v>19</v>
      </c>
      <c r="Q34" s="329">
        <v>12</v>
      </c>
      <c r="R34" s="301">
        <v>170</v>
      </c>
    </row>
    <row r="35" spans="1:18" ht="19.5" customHeight="1" x14ac:dyDescent="0.25">
      <c r="A35" s="368" t="s">
        <v>2485</v>
      </c>
      <c r="B35" s="352" t="s">
        <v>3582</v>
      </c>
      <c r="C35" s="329">
        <v>0</v>
      </c>
      <c r="D35" s="329">
        <v>0</v>
      </c>
      <c r="E35" s="329">
        <v>0</v>
      </c>
      <c r="F35" s="329">
        <v>0</v>
      </c>
      <c r="G35" s="329">
        <v>0</v>
      </c>
      <c r="H35" s="329">
        <v>10</v>
      </c>
      <c r="I35" s="329">
        <v>3</v>
      </c>
      <c r="J35" s="329">
        <v>6</v>
      </c>
      <c r="K35" s="329">
        <v>7</v>
      </c>
      <c r="L35" s="329">
        <v>7</v>
      </c>
      <c r="M35" s="329">
        <v>12</v>
      </c>
      <c r="N35" s="329">
        <v>9</v>
      </c>
      <c r="O35" s="329">
        <v>9</v>
      </c>
      <c r="P35" s="329">
        <v>7</v>
      </c>
      <c r="Q35" s="329">
        <v>10</v>
      </c>
      <c r="R35" s="301">
        <v>80</v>
      </c>
    </row>
    <row r="36" spans="1:18" ht="19.5" customHeight="1" x14ac:dyDescent="0.25">
      <c r="A36" s="368" t="s">
        <v>3115</v>
      </c>
      <c r="B36" s="352" t="s">
        <v>1654</v>
      </c>
      <c r="C36" s="329">
        <v>0</v>
      </c>
      <c r="D36" s="329">
        <v>27</v>
      </c>
      <c r="E36" s="329">
        <v>8</v>
      </c>
      <c r="F36" s="329">
        <v>0</v>
      </c>
      <c r="G36" s="329">
        <v>0</v>
      </c>
      <c r="H36" s="329">
        <v>0</v>
      </c>
      <c r="I36" s="329">
        <v>0</v>
      </c>
      <c r="J36" s="329">
        <v>0</v>
      </c>
      <c r="K36" s="329">
        <v>0</v>
      </c>
      <c r="L36" s="329">
        <v>0</v>
      </c>
      <c r="M36" s="329">
        <v>0</v>
      </c>
      <c r="N36" s="329">
        <v>0</v>
      </c>
      <c r="O36" s="329">
        <v>0</v>
      </c>
      <c r="P36" s="329">
        <v>0</v>
      </c>
      <c r="Q36" s="329">
        <v>0</v>
      </c>
      <c r="R36" s="301">
        <v>35</v>
      </c>
    </row>
    <row r="37" spans="1:18" ht="19.5" customHeight="1" x14ac:dyDescent="0.25">
      <c r="A37" s="339" t="s">
        <v>2486</v>
      </c>
      <c r="B37" s="352" t="s">
        <v>3583</v>
      </c>
      <c r="C37" s="329">
        <v>0</v>
      </c>
      <c r="D37" s="329">
        <v>0</v>
      </c>
      <c r="E37" s="329">
        <v>2</v>
      </c>
      <c r="F37" s="329">
        <v>2</v>
      </c>
      <c r="G37" s="329">
        <v>2</v>
      </c>
      <c r="H37" s="329">
        <v>5</v>
      </c>
      <c r="I37" s="329">
        <v>3</v>
      </c>
      <c r="J37" s="329">
        <v>6</v>
      </c>
      <c r="K37" s="329">
        <v>1</v>
      </c>
      <c r="L37" s="329">
        <v>0</v>
      </c>
      <c r="M37" s="329">
        <v>7</v>
      </c>
      <c r="N37" s="329">
        <v>2</v>
      </c>
      <c r="O37" s="329">
        <v>2</v>
      </c>
      <c r="P37" s="329">
        <v>2</v>
      </c>
      <c r="Q37" s="329">
        <v>3</v>
      </c>
      <c r="R37" s="301">
        <v>37</v>
      </c>
    </row>
    <row r="38" spans="1:18" ht="19.5" customHeight="1" x14ac:dyDescent="0.25">
      <c r="A38" s="339" t="s">
        <v>2487</v>
      </c>
      <c r="B38" s="352" t="s">
        <v>1654</v>
      </c>
      <c r="C38" s="329">
        <v>0</v>
      </c>
      <c r="D38" s="329">
        <v>8</v>
      </c>
      <c r="E38" s="329">
        <v>5</v>
      </c>
      <c r="F38" s="329">
        <v>3</v>
      </c>
      <c r="G38" s="329">
        <v>1</v>
      </c>
      <c r="H38" s="329">
        <v>1</v>
      </c>
      <c r="I38" s="329">
        <v>2</v>
      </c>
      <c r="J38" s="329">
        <v>1</v>
      </c>
      <c r="K38" s="329">
        <v>2</v>
      </c>
      <c r="L38" s="329">
        <v>4</v>
      </c>
      <c r="M38" s="329">
        <v>0</v>
      </c>
      <c r="N38" s="329">
        <v>0</v>
      </c>
      <c r="O38" s="329">
        <v>0</v>
      </c>
      <c r="P38" s="329">
        <v>0</v>
      </c>
      <c r="Q38" s="329">
        <v>0</v>
      </c>
      <c r="R38" s="301">
        <v>27</v>
      </c>
    </row>
    <row r="39" spans="1:18" ht="20.100000000000001" customHeight="1" x14ac:dyDescent="0.25">
      <c r="A39" s="347" t="s">
        <v>3055</v>
      </c>
      <c r="B39" s="369"/>
      <c r="C39" s="370"/>
      <c r="D39" s="370"/>
      <c r="E39" s="370"/>
      <c r="F39" s="370"/>
      <c r="G39" s="370"/>
      <c r="H39" s="370"/>
      <c r="I39" s="370"/>
      <c r="J39" s="370"/>
      <c r="K39" s="370"/>
      <c r="L39" s="370"/>
      <c r="M39" s="370"/>
      <c r="N39" s="370"/>
      <c r="O39" s="370"/>
      <c r="P39" s="370"/>
      <c r="Q39" s="370"/>
      <c r="R39" s="349"/>
    </row>
    <row r="40" spans="1:18" ht="15" customHeight="1" x14ac:dyDescent="0.25">
      <c r="A40" s="495"/>
      <c r="B40" s="362"/>
      <c r="C40" s="306"/>
      <c r="D40" s="306"/>
      <c r="E40" s="306"/>
      <c r="F40" s="306"/>
      <c r="G40" s="306"/>
      <c r="H40" s="306"/>
      <c r="I40" s="306"/>
      <c r="J40" s="306"/>
      <c r="K40" s="306"/>
      <c r="L40" s="306"/>
      <c r="M40" s="306"/>
      <c r="N40" s="306"/>
      <c r="O40" s="306"/>
      <c r="P40" s="306"/>
      <c r="Q40" s="306"/>
      <c r="R40" s="363"/>
    </row>
    <row r="41" spans="1:18" ht="20.100000000000001" customHeight="1" x14ac:dyDescent="0.25">
      <c r="A41" s="358"/>
      <c r="B41" s="358"/>
      <c r="C41" s="358"/>
      <c r="D41" s="358"/>
      <c r="E41" s="358"/>
      <c r="F41" s="358"/>
      <c r="G41" s="358"/>
      <c r="H41" s="358"/>
      <c r="I41" s="358"/>
      <c r="J41" s="358"/>
      <c r="K41" s="358"/>
      <c r="L41" s="358"/>
      <c r="M41" s="358"/>
      <c r="N41" s="358"/>
      <c r="O41" s="358"/>
      <c r="P41" s="358"/>
      <c r="Q41" s="358"/>
      <c r="R41" s="359"/>
    </row>
    <row r="42" spans="1:18" ht="20.100000000000001" customHeight="1" x14ac:dyDescent="0.25">
      <c r="A42" s="358"/>
      <c r="B42" s="358"/>
      <c r="C42" s="358"/>
      <c r="D42" s="358"/>
      <c r="E42" s="358"/>
      <c r="F42" s="358"/>
      <c r="G42" s="358"/>
      <c r="H42" s="358"/>
      <c r="I42" s="358"/>
      <c r="J42" s="358"/>
      <c r="K42" s="358"/>
      <c r="L42" s="358"/>
      <c r="M42" s="358"/>
      <c r="N42" s="358"/>
      <c r="O42" s="358"/>
      <c r="P42" s="358"/>
      <c r="Q42" s="358"/>
      <c r="R42" s="359"/>
    </row>
    <row r="43" spans="1:18" ht="20.100000000000001" customHeight="1" x14ac:dyDescent="0.25">
      <c r="A43" s="358"/>
      <c r="B43" s="358"/>
      <c r="C43" s="358"/>
      <c r="D43" s="358"/>
      <c r="E43" s="358"/>
      <c r="F43" s="358"/>
      <c r="G43" s="358"/>
      <c r="H43" s="358"/>
      <c r="I43" s="358"/>
      <c r="J43" s="358"/>
      <c r="K43" s="358"/>
      <c r="L43" s="358"/>
      <c r="M43" s="358"/>
      <c r="N43" s="358"/>
      <c r="O43" s="358"/>
      <c r="P43" s="358"/>
      <c r="Q43" s="358"/>
      <c r="R43" s="359"/>
    </row>
    <row r="44" spans="1:18" ht="20.100000000000001" customHeight="1" x14ac:dyDescent="0.25">
      <c r="A44" s="358"/>
      <c r="B44" s="358"/>
      <c r="C44" s="358"/>
      <c r="D44" s="358"/>
      <c r="E44" s="358"/>
      <c r="F44" s="358"/>
      <c r="G44" s="358"/>
      <c r="H44" s="358"/>
      <c r="I44" s="358"/>
      <c r="J44" s="358"/>
      <c r="K44" s="358"/>
      <c r="L44" s="358"/>
      <c r="M44" s="358"/>
      <c r="N44" s="358"/>
      <c r="O44" s="358"/>
      <c r="P44" s="358"/>
      <c r="Q44" s="358"/>
      <c r="R44" s="359"/>
    </row>
    <row r="45" spans="1:18" ht="20.100000000000001" customHeight="1" x14ac:dyDescent="0.25">
      <c r="A45" s="358"/>
      <c r="B45" s="358"/>
      <c r="C45" s="358"/>
      <c r="D45" s="358"/>
      <c r="E45" s="358"/>
      <c r="F45" s="358"/>
      <c r="G45" s="358"/>
      <c r="H45" s="358"/>
      <c r="I45" s="358"/>
      <c r="J45" s="358"/>
      <c r="K45" s="358"/>
      <c r="L45" s="358"/>
      <c r="M45" s="358"/>
      <c r="N45" s="358"/>
      <c r="O45" s="358"/>
      <c r="P45" s="358"/>
      <c r="Q45" s="358"/>
      <c r="R45" s="359"/>
    </row>
    <row r="46" spans="1:18" ht="20.100000000000001" customHeight="1" x14ac:dyDescent="0.25">
      <c r="A46" s="358"/>
      <c r="B46" s="358"/>
      <c r="C46" s="358"/>
      <c r="D46" s="358"/>
      <c r="E46" s="358"/>
      <c r="F46" s="358"/>
      <c r="G46" s="358"/>
      <c r="H46" s="358"/>
      <c r="I46" s="358"/>
      <c r="J46" s="358"/>
      <c r="K46" s="358"/>
      <c r="L46" s="358"/>
      <c r="M46" s="358"/>
      <c r="N46" s="358"/>
      <c r="O46" s="358"/>
      <c r="P46" s="358"/>
      <c r="Q46" s="358"/>
      <c r="R46" s="359"/>
    </row>
    <row r="47" spans="1:18" ht="20.100000000000001" customHeight="1" x14ac:dyDescent="0.25">
      <c r="A47" s="358"/>
      <c r="B47" s="358"/>
      <c r="C47" s="358"/>
      <c r="D47" s="358"/>
      <c r="E47" s="358"/>
      <c r="F47" s="358"/>
      <c r="G47" s="358"/>
      <c r="H47" s="358"/>
      <c r="I47" s="358"/>
      <c r="J47" s="358"/>
      <c r="K47" s="358"/>
      <c r="L47" s="358"/>
      <c r="M47" s="358"/>
      <c r="N47" s="358"/>
      <c r="O47" s="358"/>
      <c r="P47" s="358"/>
      <c r="Q47" s="358"/>
      <c r="R47" s="359"/>
    </row>
    <row r="48" spans="1:18" ht="20.100000000000001" customHeight="1" x14ac:dyDescent="0.25">
      <c r="A48" s="358"/>
      <c r="B48" s="358"/>
      <c r="C48" s="358"/>
      <c r="D48" s="358"/>
      <c r="E48" s="358"/>
      <c r="F48" s="358"/>
      <c r="G48" s="358"/>
      <c r="H48" s="358"/>
      <c r="I48" s="358"/>
      <c r="J48" s="358"/>
      <c r="K48" s="358"/>
      <c r="L48" s="358"/>
      <c r="M48" s="358"/>
      <c r="N48" s="358"/>
      <c r="O48" s="358"/>
      <c r="P48" s="358"/>
      <c r="Q48" s="358"/>
      <c r="R48" s="359"/>
    </row>
    <row r="49" spans="1:18" ht="20.100000000000001" customHeight="1" x14ac:dyDescent="0.25">
      <c r="A49" s="358"/>
      <c r="B49" s="358"/>
      <c r="C49" s="358"/>
      <c r="D49" s="358"/>
      <c r="E49" s="358"/>
      <c r="F49" s="358"/>
      <c r="G49" s="358"/>
      <c r="H49" s="358"/>
      <c r="I49" s="358"/>
      <c r="J49" s="358"/>
      <c r="K49" s="358"/>
      <c r="L49" s="358"/>
      <c r="M49" s="358"/>
      <c r="N49" s="358"/>
      <c r="O49" s="358"/>
      <c r="P49" s="358"/>
      <c r="Q49" s="358"/>
      <c r="R49" s="359"/>
    </row>
    <row r="50" spans="1:18" ht="20.100000000000001" customHeight="1" x14ac:dyDescent="0.25">
      <c r="A50" s="358"/>
      <c r="B50" s="358"/>
      <c r="C50" s="358"/>
      <c r="D50" s="358"/>
      <c r="E50" s="358"/>
      <c r="F50" s="358"/>
      <c r="G50" s="358"/>
      <c r="H50" s="358"/>
      <c r="I50" s="358"/>
      <c r="J50" s="358"/>
      <c r="K50" s="358"/>
      <c r="L50" s="358"/>
      <c r="M50" s="358"/>
      <c r="N50" s="358"/>
      <c r="O50" s="358"/>
      <c r="P50" s="358"/>
      <c r="Q50" s="358"/>
      <c r="R50" s="359"/>
    </row>
    <row r="51" spans="1:18" ht="20.100000000000001" customHeight="1" x14ac:dyDescent="0.25">
      <c r="A51" s="358"/>
      <c r="B51" s="358"/>
      <c r="C51" s="358"/>
      <c r="D51" s="358"/>
      <c r="E51" s="358"/>
      <c r="F51" s="358"/>
      <c r="G51" s="358"/>
      <c r="H51" s="358"/>
      <c r="I51" s="358"/>
      <c r="J51" s="358"/>
      <c r="K51" s="358"/>
      <c r="L51" s="358"/>
      <c r="M51" s="358"/>
      <c r="N51" s="358"/>
      <c r="O51" s="358"/>
      <c r="P51" s="358"/>
      <c r="Q51" s="358"/>
      <c r="R51" s="359"/>
    </row>
    <row r="52" spans="1:18" ht="20.100000000000001" customHeight="1" x14ac:dyDescent="0.25">
      <c r="A52" s="358"/>
      <c r="B52" s="358"/>
      <c r="C52" s="358"/>
      <c r="D52" s="358"/>
      <c r="E52" s="358"/>
      <c r="F52" s="358"/>
      <c r="G52" s="358"/>
      <c r="H52" s="358"/>
      <c r="I52" s="358"/>
      <c r="J52" s="358"/>
      <c r="K52" s="358"/>
      <c r="L52" s="358"/>
      <c r="M52" s="358"/>
      <c r="N52" s="358"/>
      <c r="O52" s="358"/>
      <c r="P52" s="358"/>
      <c r="Q52" s="358"/>
      <c r="R52" s="359"/>
    </row>
    <row r="53" spans="1:18" ht="20.100000000000001" customHeight="1" x14ac:dyDescent="0.25">
      <c r="A53" s="358"/>
      <c r="B53" s="358"/>
      <c r="C53" s="358"/>
      <c r="D53" s="358"/>
      <c r="E53" s="358"/>
      <c r="F53" s="358"/>
      <c r="G53" s="358"/>
      <c r="H53" s="358"/>
      <c r="I53" s="358"/>
      <c r="J53" s="358"/>
      <c r="K53" s="358"/>
      <c r="L53" s="358"/>
      <c r="M53" s="358"/>
      <c r="N53" s="358"/>
      <c r="O53" s="358"/>
      <c r="P53" s="358"/>
      <c r="Q53" s="358"/>
      <c r="R53" s="359"/>
    </row>
    <row r="54" spans="1:18" ht="20.100000000000001" customHeight="1" x14ac:dyDescent="0.25">
      <c r="A54" s="358"/>
      <c r="B54" s="358"/>
      <c r="C54" s="358"/>
      <c r="D54" s="358"/>
      <c r="E54" s="358"/>
      <c r="F54" s="358"/>
      <c r="G54" s="358"/>
      <c r="H54" s="358"/>
      <c r="I54" s="358"/>
      <c r="J54" s="358"/>
      <c r="K54" s="358"/>
      <c r="L54" s="358"/>
      <c r="M54" s="358"/>
      <c r="N54" s="358"/>
      <c r="O54" s="358"/>
      <c r="P54" s="358"/>
      <c r="Q54" s="358"/>
      <c r="R54" s="359"/>
    </row>
    <row r="55" spans="1:18" ht="20.100000000000001" customHeight="1" x14ac:dyDescent="0.25">
      <c r="A55" s="358"/>
      <c r="B55" s="358"/>
      <c r="C55" s="358"/>
      <c r="D55" s="358"/>
      <c r="E55" s="358"/>
      <c r="F55" s="358"/>
      <c r="G55" s="358"/>
      <c r="H55" s="358"/>
      <c r="I55" s="358"/>
      <c r="J55" s="358"/>
      <c r="K55" s="358"/>
      <c r="L55" s="358"/>
      <c r="M55" s="358"/>
      <c r="N55" s="358"/>
      <c r="O55" s="358"/>
      <c r="P55" s="358"/>
      <c r="Q55" s="358"/>
      <c r="R55" s="359"/>
    </row>
    <row r="56" spans="1:18" ht="20.100000000000001" customHeight="1" x14ac:dyDescent="0.25">
      <c r="A56" s="358"/>
      <c r="B56" s="358"/>
      <c r="C56" s="358"/>
      <c r="D56" s="358"/>
      <c r="E56" s="358"/>
      <c r="F56" s="358"/>
      <c r="G56" s="358"/>
      <c r="H56" s="358"/>
      <c r="I56" s="358"/>
      <c r="J56" s="358"/>
      <c r="K56" s="358"/>
      <c r="L56" s="358"/>
      <c r="M56" s="358"/>
      <c r="N56" s="358"/>
      <c r="O56" s="358"/>
      <c r="P56" s="358"/>
      <c r="Q56" s="358"/>
      <c r="R56" s="359"/>
    </row>
    <row r="57" spans="1:18" ht="20.100000000000001" customHeight="1" x14ac:dyDescent="0.25">
      <c r="A57" s="358"/>
      <c r="B57" s="358"/>
      <c r="C57" s="358"/>
      <c r="D57" s="358"/>
      <c r="E57" s="358"/>
      <c r="F57" s="358"/>
      <c r="G57" s="358"/>
      <c r="H57" s="358"/>
      <c r="I57" s="358"/>
      <c r="J57" s="358"/>
      <c r="K57" s="358"/>
      <c r="L57" s="358"/>
      <c r="M57" s="358"/>
      <c r="N57" s="358"/>
      <c r="O57" s="358"/>
      <c r="P57" s="358"/>
      <c r="Q57" s="358"/>
      <c r="R57" s="359"/>
    </row>
    <row r="58" spans="1:18" ht="20.100000000000001" customHeight="1" x14ac:dyDescent="0.25">
      <c r="A58" s="358"/>
      <c r="B58" s="358"/>
      <c r="C58" s="358"/>
      <c r="D58" s="358"/>
      <c r="E58" s="358"/>
      <c r="F58" s="358"/>
      <c r="G58" s="358"/>
      <c r="H58" s="358"/>
      <c r="I58" s="358"/>
      <c r="J58" s="358"/>
      <c r="K58" s="358"/>
      <c r="L58" s="358"/>
      <c r="M58" s="358"/>
      <c r="N58" s="358"/>
      <c r="O58" s="358"/>
      <c r="P58" s="358"/>
      <c r="Q58" s="358"/>
      <c r="R58" s="359"/>
    </row>
    <row r="59" spans="1:18" ht="20.100000000000001" customHeight="1" x14ac:dyDescent="0.25">
      <c r="A59" s="358"/>
      <c r="B59" s="358"/>
      <c r="C59" s="358"/>
      <c r="D59" s="358"/>
      <c r="E59" s="358"/>
      <c r="F59" s="358"/>
      <c r="G59" s="358"/>
      <c r="H59" s="358"/>
      <c r="I59" s="358"/>
      <c r="J59" s="358"/>
      <c r="K59" s="358"/>
      <c r="L59" s="358"/>
      <c r="M59" s="358"/>
      <c r="N59" s="358"/>
      <c r="O59" s="358"/>
      <c r="P59" s="358"/>
      <c r="Q59" s="358"/>
      <c r="R59" s="359"/>
    </row>
    <row r="60" spans="1:18" ht="20.100000000000001" customHeight="1" x14ac:dyDescent="0.25">
      <c r="A60" s="358"/>
      <c r="B60" s="358"/>
      <c r="C60" s="358"/>
      <c r="D60" s="358"/>
      <c r="E60" s="358"/>
      <c r="F60" s="358"/>
      <c r="G60" s="358"/>
      <c r="H60" s="358"/>
      <c r="I60" s="358"/>
      <c r="J60" s="358"/>
      <c r="K60" s="358"/>
      <c r="L60" s="358"/>
      <c r="M60" s="358"/>
      <c r="N60" s="358"/>
      <c r="O60" s="358"/>
      <c r="P60" s="358"/>
      <c r="Q60" s="358"/>
      <c r="R60" s="359"/>
    </row>
    <row r="61" spans="1:18" ht="20.100000000000001" customHeight="1" x14ac:dyDescent="0.25">
      <c r="A61" s="358"/>
      <c r="B61" s="358"/>
      <c r="C61" s="358"/>
      <c r="D61" s="358"/>
      <c r="E61" s="358"/>
      <c r="F61" s="358"/>
      <c r="G61" s="358"/>
      <c r="H61" s="358"/>
      <c r="I61" s="358"/>
      <c r="J61" s="358"/>
      <c r="K61" s="358"/>
      <c r="L61" s="358"/>
      <c r="M61" s="358"/>
      <c r="N61" s="358"/>
      <c r="O61" s="358"/>
      <c r="P61" s="358"/>
      <c r="Q61" s="358"/>
      <c r="R61" s="359"/>
    </row>
    <row r="62" spans="1:18" ht="20.100000000000001" customHeight="1" x14ac:dyDescent="0.25">
      <c r="A62" s="358"/>
      <c r="B62" s="358"/>
      <c r="C62" s="358"/>
      <c r="D62" s="358"/>
      <c r="E62" s="358"/>
      <c r="F62" s="358"/>
      <c r="G62" s="358"/>
      <c r="H62" s="358"/>
      <c r="I62" s="358"/>
      <c r="J62" s="358"/>
      <c r="K62" s="358"/>
      <c r="L62" s="358"/>
      <c r="M62" s="358"/>
      <c r="N62" s="358"/>
      <c r="O62" s="358"/>
      <c r="P62" s="358"/>
      <c r="Q62" s="358"/>
      <c r="R62" s="359"/>
    </row>
    <row r="63" spans="1:18" ht="20.100000000000001" customHeight="1" x14ac:dyDescent="0.25">
      <c r="A63" s="358"/>
      <c r="B63" s="358"/>
      <c r="C63" s="358"/>
      <c r="D63" s="358"/>
      <c r="E63" s="358"/>
      <c r="F63" s="358"/>
      <c r="G63" s="358"/>
      <c r="H63" s="358"/>
      <c r="I63" s="358"/>
      <c r="J63" s="358"/>
      <c r="K63" s="358"/>
      <c r="L63" s="358"/>
      <c r="M63" s="358"/>
      <c r="N63" s="358"/>
      <c r="O63" s="358"/>
      <c r="P63" s="358"/>
      <c r="Q63" s="358"/>
      <c r="R63" s="359"/>
    </row>
    <row r="64" spans="1:18" ht="20.100000000000001" customHeight="1" x14ac:dyDescent="0.25">
      <c r="A64" s="358"/>
      <c r="B64" s="358"/>
      <c r="C64" s="358"/>
      <c r="D64" s="358"/>
      <c r="E64" s="358"/>
      <c r="F64" s="358"/>
      <c r="G64" s="358"/>
      <c r="H64" s="358"/>
      <c r="I64" s="358"/>
      <c r="J64" s="358"/>
      <c r="K64" s="358"/>
      <c r="L64" s="358"/>
      <c r="M64" s="358"/>
      <c r="N64" s="358"/>
      <c r="O64" s="358"/>
      <c r="P64" s="358"/>
      <c r="Q64" s="358"/>
      <c r="R64" s="359"/>
    </row>
    <row r="65" spans="1:18" ht="20.100000000000001" customHeight="1" x14ac:dyDescent="0.25">
      <c r="A65" s="358"/>
      <c r="B65" s="358"/>
      <c r="C65" s="358"/>
      <c r="D65" s="358"/>
      <c r="E65" s="358"/>
      <c r="F65" s="358"/>
      <c r="G65" s="358"/>
      <c r="H65" s="358"/>
      <c r="I65" s="358"/>
      <c r="J65" s="358"/>
      <c r="K65" s="358"/>
      <c r="L65" s="358"/>
      <c r="M65" s="358"/>
      <c r="N65" s="358"/>
      <c r="O65" s="358"/>
      <c r="P65" s="358"/>
      <c r="Q65" s="358"/>
      <c r="R65" s="359"/>
    </row>
    <row r="66" spans="1:18" ht="20.100000000000001" customHeight="1" x14ac:dyDescent="0.25">
      <c r="A66" s="358"/>
      <c r="B66" s="358"/>
      <c r="C66" s="358"/>
      <c r="D66" s="358"/>
      <c r="E66" s="358"/>
      <c r="F66" s="358"/>
      <c r="G66" s="358"/>
      <c r="H66" s="358"/>
      <c r="I66" s="358"/>
      <c r="J66" s="358"/>
      <c r="K66" s="358"/>
      <c r="L66" s="358"/>
      <c r="M66" s="358"/>
      <c r="N66" s="358"/>
      <c r="O66" s="358"/>
      <c r="P66" s="358"/>
      <c r="Q66" s="358"/>
      <c r="R66" s="359"/>
    </row>
    <row r="67" spans="1:18" ht="20.100000000000001" customHeight="1" x14ac:dyDescent="0.25">
      <c r="A67" s="358"/>
      <c r="B67" s="358"/>
      <c r="C67" s="358"/>
      <c r="D67" s="358"/>
      <c r="E67" s="358"/>
      <c r="F67" s="358"/>
      <c r="G67" s="358"/>
      <c r="H67" s="358"/>
      <c r="I67" s="358"/>
      <c r="J67" s="358"/>
      <c r="K67" s="358"/>
      <c r="L67" s="358"/>
      <c r="M67" s="358"/>
      <c r="N67" s="358"/>
      <c r="O67" s="358"/>
      <c r="P67" s="358"/>
      <c r="Q67" s="358"/>
      <c r="R67" s="359"/>
    </row>
    <row r="68" spans="1:18" ht="20.100000000000001" customHeight="1" x14ac:dyDescent="0.25">
      <c r="A68" s="358"/>
      <c r="B68" s="358"/>
      <c r="C68" s="358"/>
      <c r="D68" s="358"/>
      <c r="E68" s="358"/>
      <c r="F68" s="358"/>
      <c r="G68" s="358"/>
      <c r="H68" s="358"/>
      <c r="I68" s="358"/>
      <c r="J68" s="358"/>
      <c r="K68" s="358"/>
      <c r="L68" s="358"/>
      <c r="M68" s="358"/>
      <c r="N68" s="358"/>
      <c r="O68" s="358"/>
      <c r="P68" s="358"/>
      <c r="Q68" s="358"/>
      <c r="R68" s="359"/>
    </row>
    <row r="69" spans="1:18" ht="20.100000000000001" customHeight="1" x14ac:dyDescent="0.25">
      <c r="A69" s="358"/>
      <c r="B69" s="358"/>
      <c r="C69" s="358"/>
      <c r="D69" s="358"/>
      <c r="E69" s="358"/>
      <c r="F69" s="358"/>
      <c r="G69" s="358"/>
      <c r="H69" s="358"/>
      <c r="I69" s="358"/>
      <c r="J69" s="358"/>
      <c r="K69" s="358"/>
      <c r="L69" s="358"/>
      <c r="M69" s="358"/>
      <c r="N69" s="358"/>
      <c r="O69" s="358"/>
      <c r="P69" s="358"/>
      <c r="Q69" s="358"/>
      <c r="R69" s="359"/>
    </row>
    <row r="70" spans="1:18" ht="20.100000000000001" customHeight="1" x14ac:dyDescent="0.25">
      <c r="A70" s="358"/>
      <c r="B70" s="358"/>
      <c r="C70" s="358"/>
      <c r="D70" s="358"/>
      <c r="E70" s="358"/>
      <c r="F70" s="358"/>
      <c r="G70" s="358"/>
      <c r="H70" s="358"/>
      <c r="I70" s="358"/>
      <c r="J70" s="358"/>
      <c r="K70" s="358"/>
      <c r="L70" s="358"/>
      <c r="M70" s="358"/>
      <c r="N70" s="358"/>
      <c r="O70" s="358"/>
      <c r="P70" s="358"/>
      <c r="Q70" s="358"/>
      <c r="R70" s="359"/>
    </row>
    <row r="71" spans="1:18" ht="20.100000000000001" customHeight="1" x14ac:dyDescent="0.25">
      <c r="A71" s="358"/>
      <c r="B71" s="358"/>
      <c r="C71" s="358"/>
      <c r="D71" s="358"/>
      <c r="E71" s="358"/>
      <c r="F71" s="358"/>
      <c r="G71" s="358"/>
      <c r="H71" s="358"/>
      <c r="I71" s="358"/>
      <c r="J71" s="358"/>
      <c r="K71" s="358"/>
      <c r="L71" s="358"/>
      <c r="M71" s="358"/>
      <c r="N71" s="358"/>
      <c r="O71" s="358"/>
      <c r="P71" s="358"/>
      <c r="Q71" s="358"/>
      <c r="R71" s="359"/>
    </row>
    <row r="72" spans="1:18" ht="20.100000000000001" customHeight="1" x14ac:dyDescent="0.25">
      <c r="A72" s="358"/>
      <c r="B72" s="358"/>
      <c r="C72" s="358"/>
      <c r="D72" s="358"/>
      <c r="E72" s="358"/>
      <c r="F72" s="358"/>
      <c r="G72" s="358"/>
      <c r="H72" s="358"/>
      <c r="I72" s="358"/>
      <c r="J72" s="358"/>
      <c r="K72" s="358"/>
      <c r="L72" s="358"/>
      <c r="M72" s="358"/>
      <c r="N72" s="358"/>
      <c r="O72" s="358"/>
      <c r="P72" s="358"/>
      <c r="Q72" s="358"/>
      <c r="R72" s="359"/>
    </row>
    <row r="73" spans="1:18" ht="20.100000000000001" customHeight="1" x14ac:dyDescent="0.25">
      <c r="A73" s="358"/>
      <c r="B73" s="358"/>
      <c r="C73" s="358"/>
      <c r="D73" s="358"/>
      <c r="E73" s="358"/>
      <c r="F73" s="358"/>
      <c r="G73" s="358"/>
      <c r="H73" s="358"/>
      <c r="I73" s="358"/>
      <c r="J73" s="358"/>
      <c r="K73" s="358"/>
      <c r="L73" s="358"/>
      <c r="M73" s="358"/>
      <c r="N73" s="358"/>
      <c r="O73" s="358"/>
      <c r="P73" s="358"/>
      <c r="Q73" s="358"/>
      <c r="R73" s="359"/>
    </row>
    <row r="74" spans="1:18" ht="20.100000000000001" customHeight="1" x14ac:dyDescent="0.25">
      <c r="A74" s="358"/>
      <c r="B74" s="358"/>
      <c r="C74" s="358"/>
      <c r="D74" s="358"/>
      <c r="E74" s="358"/>
      <c r="F74" s="358"/>
      <c r="G74" s="358"/>
      <c r="H74" s="358"/>
      <c r="I74" s="358"/>
      <c r="J74" s="358"/>
      <c r="K74" s="358"/>
      <c r="L74" s="358"/>
      <c r="M74" s="358"/>
      <c r="N74" s="358"/>
      <c r="O74" s="358"/>
      <c r="P74" s="358"/>
      <c r="Q74" s="358"/>
      <c r="R74" s="359"/>
    </row>
    <row r="75" spans="1:18" ht="20.100000000000001" customHeight="1" x14ac:dyDescent="0.25">
      <c r="A75" s="358"/>
      <c r="B75" s="358"/>
      <c r="C75" s="358"/>
      <c r="D75" s="358"/>
      <c r="E75" s="358"/>
      <c r="F75" s="358"/>
      <c r="G75" s="358"/>
      <c r="H75" s="358"/>
      <c r="I75" s="358"/>
      <c r="J75" s="358"/>
      <c r="K75" s="358"/>
      <c r="L75" s="358"/>
      <c r="M75" s="358"/>
      <c r="N75" s="358"/>
      <c r="O75" s="358"/>
      <c r="P75" s="358"/>
      <c r="Q75" s="358"/>
      <c r="R75" s="359"/>
    </row>
    <row r="76" spans="1:18" ht="20.100000000000001" customHeight="1" x14ac:dyDescent="0.25">
      <c r="A76" s="358"/>
      <c r="B76" s="358"/>
      <c r="C76" s="358"/>
      <c r="D76" s="358"/>
      <c r="E76" s="358"/>
      <c r="F76" s="358"/>
      <c r="G76" s="358"/>
      <c r="H76" s="358"/>
      <c r="I76" s="358"/>
      <c r="J76" s="358"/>
      <c r="K76" s="358"/>
      <c r="L76" s="358"/>
      <c r="M76" s="358"/>
      <c r="N76" s="358"/>
      <c r="O76" s="358"/>
      <c r="P76" s="358"/>
      <c r="Q76" s="358"/>
      <c r="R76" s="359"/>
    </row>
    <row r="77" spans="1:18" ht="20.100000000000001" customHeight="1" x14ac:dyDescent="0.25">
      <c r="A77" s="358"/>
      <c r="B77" s="358"/>
      <c r="C77" s="358"/>
      <c r="D77" s="358"/>
      <c r="E77" s="358"/>
      <c r="F77" s="358"/>
      <c r="G77" s="358"/>
      <c r="H77" s="358"/>
      <c r="I77" s="358"/>
      <c r="J77" s="358"/>
      <c r="K77" s="358"/>
      <c r="L77" s="358"/>
      <c r="M77" s="358"/>
      <c r="N77" s="358"/>
      <c r="O77" s="358"/>
      <c r="P77" s="358"/>
      <c r="Q77" s="358"/>
      <c r="R77" s="359"/>
    </row>
    <row r="78" spans="1:18" ht="20.100000000000001" customHeight="1" x14ac:dyDescent="0.25">
      <c r="A78" s="358"/>
      <c r="B78" s="358"/>
      <c r="C78" s="358"/>
      <c r="D78" s="358"/>
      <c r="E78" s="358"/>
      <c r="F78" s="358"/>
      <c r="G78" s="358"/>
      <c r="H78" s="358"/>
      <c r="I78" s="358"/>
      <c r="J78" s="358"/>
      <c r="K78" s="358"/>
      <c r="L78" s="358"/>
      <c r="M78" s="358"/>
      <c r="N78" s="358"/>
      <c r="O78" s="358"/>
      <c r="P78" s="358"/>
      <c r="Q78" s="358"/>
      <c r="R78" s="359"/>
    </row>
    <row r="79" spans="1:18" ht="20.100000000000001" customHeight="1" x14ac:dyDescent="0.25">
      <c r="A79" s="358"/>
      <c r="B79" s="358"/>
      <c r="C79" s="358"/>
      <c r="D79" s="358"/>
      <c r="E79" s="358"/>
      <c r="F79" s="358"/>
      <c r="G79" s="358"/>
      <c r="H79" s="358"/>
      <c r="I79" s="358"/>
      <c r="J79" s="358"/>
      <c r="K79" s="358"/>
      <c r="L79" s="358"/>
      <c r="M79" s="358"/>
      <c r="N79" s="358"/>
      <c r="O79" s="358"/>
      <c r="P79" s="358"/>
      <c r="Q79" s="358"/>
      <c r="R79" s="359"/>
    </row>
    <row r="80" spans="1:18" ht="20.100000000000001" customHeight="1" x14ac:dyDescent="0.25">
      <c r="A80" s="358"/>
      <c r="B80" s="358"/>
      <c r="C80" s="358"/>
      <c r="D80" s="358"/>
      <c r="E80" s="358"/>
      <c r="F80" s="358"/>
      <c r="G80" s="358"/>
      <c r="H80" s="358"/>
      <c r="I80" s="358"/>
      <c r="J80" s="358"/>
      <c r="K80" s="358"/>
      <c r="L80" s="358"/>
      <c r="M80" s="358"/>
      <c r="N80" s="358"/>
      <c r="O80" s="358"/>
      <c r="P80" s="358"/>
      <c r="Q80" s="358"/>
      <c r="R80" s="359"/>
    </row>
    <row r="81" spans="1:18" ht="20.100000000000001" customHeight="1" x14ac:dyDescent="0.25">
      <c r="A81" s="358"/>
      <c r="B81" s="358"/>
      <c r="C81" s="358"/>
      <c r="D81" s="358"/>
      <c r="E81" s="358"/>
      <c r="F81" s="358"/>
      <c r="G81" s="358"/>
      <c r="H81" s="358"/>
      <c r="I81" s="358"/>
      <c r="J81" s="358"/>
      <c r="K81" s="358"/>
      <c r="L81" s="358"/>
      <c r="M81" s="358"/>
      <c r="N81" s="358"/>
      <c r="O81" s="358"/>
      <c r="P81" s="358"/>
      <c r="Q81" s="358"/>
      <c r="R81" s="359"/>
    </row>
    <row r="82" spans="1:18" ht="20.100000000000001" customHeight="1" x14ac:dyDescent="0.25">
      <c r="A82" s="358"/>
      <c r="B82" s="358"/>
      <c r="C82" s="358"/>
      <c r="D82" s="358"/>
      <c r="E82" s="358"/>
      <c r="F82" s="358"/>
      <c r="G82" s="358"/>
      <c r="H82" s="358"/>
      <c r="I82" s="358"/>
      <c r="J82" s="358"/>
      <c r="K82" s="358"/>
      <c r="L82" s="358"/>
      <c r="M82" s="358"/>
      <c r="N82" s="358"/>
      <c r="O82" s="358"/>
      <c r="P82" s="358"/>
      <c r="Q82" s="358"/>
      <c r="R82" s="359"/>
    </row>
    <row r="83" spans="1:18" ht="20.100000000000001" customHeight="1" x14ac:dyDescent="0.25">
      <c r="A83" s="358"/>
      <c r="B83" s="358"/>
      <c r="C83" s="358"/>
      <c r="D83" s="358"/>
      <c r="E83" s="358"/>
      <c r="F83" s="358"/>
      <c r="G83" s="358"/>
      <c r="H83" s="358"/>
      <c r="I83" s="358"/>
      <c r="J83" s="358"/>
      <c r="K83" s="358"/>
      <c r="L83" s="358"/>
      <c r="M83" s="358"/>
      <c r="N83" s="358"/>
      <c r="O83" s="358"/>
      <c r="P83" s="358"/>
      <c r="Q83" s="358"/>
      <c r="R83" s="359"/>
    </row>
    <row r="84" spans="1:18" ht="20.100000000000001" customHeight="1" x14ac:dyDescent="0.25">
      <c r="A84" s="358"/>
      <c r="B84" s="358"/>
      <c r="C84" s="358"/>
      <c r="D84" s="358"/>
      <c r="E84" s="358"/>
      <c r="F84" s="358"/>
      <c r="G84" s="358"/>
      <c r="H84" s="358"/>
      <c r="I84" s="358"/>
      <c r="J84" s="358"/>
      <c r="K84" s="358"/>
      <c r="L84" s="358"/>
      <c r="M84" s="358"/>
      <c r="N84" s="358"/>
      <c r="O84" s="358"/>
      <c r="P84" s="358"/>
      <c r="Q84" s="358"/>
      <c r="R84" s="359"/>
    </row>
    <row r="85" spans="1:18" ht="20.100000000000001" customHeight="1" x14ac:dyDescent="0.25">
      <c r="A85" s="358"/>
      <c r="B85" s="358"/>
      <c r="C85" s="358"/>
      <c r="D85" s="358"/>
      <c r="E85" s="358"/>
      <c r="F85" s="358"/>
      <c r="G85" s="358"/>
      <c r="H85" s="358"/>
      <c r="I85" s="358"/>
      <c r="J85" s="358"/>
      <c r="K85" s="358"/>
      <c r="L85" s="358"/>
      <c r="M85" s="358"/>
      <c r="N85" s="358"/>
      <c r="O85" s="358"/>
      <c r="P85" s="358"/>
      <c r="Q85" s="358"/>
      <c r="R85" s="359"/>
    </row>
    <row r="86" spans="1:18" ht="20.100000000000001" customHeight="1" x14ac:dyDescent="0.25">
      <c r="A86" s="358"/>
      <c r="B86" s="358"/>
      <c r="C86" s="358"/>
      <c r="D86" s="358"/>
      <c r="E86" s="358"/>
      <c r="F86" s="358"/>
      <c r="G86" s="358"/>
      <c r="H86" s="358"/>
      <c r="I86" s="358"/>
      <c r="J86" s="358"/>
      <c r="K86" s="358"/>
      <c r="L86" s="358"/>
      <c r="M86" s="358"/>
      <c r="N86" s="358"/>
      <c r="O86" s="358"/>
      <c r="P86" s="358"/>
      <c r="Q86" s="358"/>
      <c r="R86" s="359"/>
    </row>
    <row r="87" spans="1:18" ht="20.100000000000001" customHeight="1" x14ac:dyDescent="0.25">
      <c r="A87" s="358"/>
      <c r="B87" s="358"/>
      <c r="C87" s="358"/>
      <c r="D87" s="358"/>
      <c r="E87" s="358"/>
      <c r="F87" s="358"/>
      <c r="G87" s="358"/>
      <c r="H87" s="358"/>
      <c r="I87" s="358"/>
      <c r="J87" s="358"/>
      <c r="K87" s="358"/>
      <c r="L87" s="358"/>
      <c r="M87" s="358"/>
      <c r="N87" s="358"/>
      <c r="O87" s="358"/>
      <c r="P87" s="358"/>
      <c r="Q87" s="358"/>
      <c r="R87" s="359"/>
    </row>
    <row r="88" spans="1:18" ht="20.100000000000001" customHeight="1" x14ac:dyDescent="0.25">
      <c r="A88" s="358"/>
      <c r="B88" s="358"/>
      <c r="C88" s="358"/>
      <c r="D88" s="358"/>
      <c r="E88" s="358"/>
      <c r="F88" s="358"/>
      <c r="G88" s="358"/>
      <c r="H88" s="358"/>
      <c r="I88" s="358"/>
      <c r="J88" s="358"/>
      <c r="K88" s="358"/>
      <c r="L88" s="358"/>
      <c r="M88" s="358"/>
      <c r="N88" s="358"/>
      <c r="O88" s="358"/>
      <c r="P88" s="358"/>
      <c r="Q88" s="358"/>
      <c r="R88" s="359"/>
    </row>
    <row r="89" spans="1:18" ht="20.100000000000001" customHeight="1" x14ac:dyDescent="0.25">
      <c r="A89" s="358"/>
      <c r="B89" s="358"/>
      <c r="C89" s="358"/>
      <c r="D89" s="358"/>
      <c r="E89" s="358"/>
      <c r="F89" s="358"/>
      <c r="G89" s="358"/>
      <c r="H89" s="358"/>
      <c r="I89" s="358"/>
      <c r="J89" s="358"/>
      <c r="K89" s="358"/>
      <c r="L89" s="358"/>
      <c r="M89" s="358"/>
      <c r="N89" s="358"/>
      <c r="O89" s="358"/>
      <c r="P89" s="358"/>
      <c r="Q89" s="358"/>
      <c r="R89" s="359"/>
    </row>
    <row r="90" spans="1:18" ht="20.100000000000001" customHeight="1" x14ac:dyDescent="0.25">
      <c r="A90" s="358"/>
      <c r="B90" s="358"/>
      <c r="C90" s="358"/>
      <c r="D90" s="358"/>
      <c r="E90" s="358"/>
      <c r="F90" s="358"/>
      <c r="G90" s="358"/>
      <c r="H90" s="358"/>
      <c r="I90" s="358"/>
      <c r="J90" s="358"/>
      <c r="K90" s="358"/>
      <c r="L90" s="358"/>
      <c r="M90" s="358"/>
      <c r="N90" s="358"/>
      <c r="O90" s="358"/>
      <c r="P90" s="358"/>
      <c r="Q90" s="358"/>
      <c r="R90" s="359"/>
    </row>
    <row r="91" spans="1:18" ht="20.100000000000001" customHeight="1" x14ac:dyDescent="0.25">
      <c r="A91" s="358"/>
      <c r="B91" s="358"/>
      <c r="C91" s="358"/>
      <c r="D91" s="358"/>
      <c r="E91" s="358"/>
      <c r="F91" s="358"/>
      <c r="G91" s="358"/>
      <c r="H91" s="358"/>
      <c r="I91" s="358"/>
      <c r="J91" s="358"/>
      <c r="K91" s="358"/>
      <c r="L91" s="358"/>
      <c r="M91" s="358"/>
      <c r="N91" s="358"/>
      <c r="O91" s="358"/>
      <c r="P91" s="358"/>
      <c r="Q91" s="358"/>
      <c r="R91" s="359"/>
    </row>
    <row r="92" spans="1:18" ht="20.100000000000001" customHeight="1" x14ac:dyDescent="0.25">
      <c r="A92" s="358"/>
      <c r="B92" s="358"/>
      <c r="C92" s="358"/>
      <c r="D92" s="358"/>
      <c r="E92" s="358"/>
      <c r="F92" s="358"/>
      <c r="G92" s="358"/>
      <c r="H92" s="358"/>
      <c r="I92" s="358"/>
      <c r="J92" s="358"/>
      <c r="K92" s="358"/>
      <c r="L92" s="358"/>
      <c r="M92" s="358"/>
      <c r="N92" s="358"/>
      <c r="O92" s="358"/>
      <c r="P92" s="358"/>
      <c r="Q92" s="358"/>
      <c r="R92" s="359"/>
    </row>
    <row r="93" spans="1:18" ht="20.100000000000001" customHeight="1" x14ac:dyDescent="0.25">
      <c r="A93" s="358"/>
      <c r="B93" s="358"/>
      <c r="C93" s="358"/>
      <c r="D93" s="358"/>
      <c r="E93" s="358"/>
      <c r="F93" s="358"/>
      <c r="G93" s="358"/>
      <c r="H93" s="358"/>
      <c r="I93" s="358"/>
      <c r="J93" s="358"/>
      <c r="K93" s="358"/>
      <c r="L93" s="358"/>
      <c r="M93" s="358"/>
      <c r="N93" s="358"/>
      <c r="O93" s="358"/>
      <c r="P93" s="358"/>
      <c r="Q93" s="358"/>
      <c r="R93" s="359"/>
    </row>
    <row r="94" spans="1:18" ht="20.100000000000001" customHeight="1" x14ac:dyDescent="0.25">
      <c r="A94" s="358"/>
      <c r="B94" s="358"/>
      <c r="C94" s="358"/>
      <c r="D94" s="358"/>
      <c r="E94" s="358"/>
      <c r="F94" s="358"/>
      <c r="G94" s="358"/>
      <c r="H94" s="358"/>
      <c r="I94" s="358"/>
      <c r="J94" s="358"/>
      <c r="K94" s="358"/>
      <c r="L94" s="358"/>
      <c r="M94" s="358"/>
      <c r="N94" s="358"/>
      <c r="O94" s="358"/>
      <c r="P94" s="358"/>
      <c r="Q94" s="358"/>
      <c r="R94" s="359"/>
    </row>
    <row r="95" spans="1:18" ht="20.100000000000001" customHeight="1" x14ac:dyDescent="0.25">
      <c r="A95" s="358"/>
      <c r="B95" s="358"/>
      <c r="C95" s="358"/>
      <c r="D95" s="358"/>
      <c r="E95" s="358"/>
      <c r="F95" s="358"/>
      <c r="G95" s="358"/>
      <c r="H95" s="358"/>
      <c r="I95" s="358"/>
      <c r="J95" s="358"/>
      <c r="K95" s="358"/>
      <c r="L95" s="358"/>
      <c r="M95" s="358"/>
      <c r="N95" s="358"/>
      <c r="O95" s="358"/>
      <c r="P95" s="358"/>
      <c r="Q95" s="358"/>
      <c r="R95" s="359"/>
    </row>
    <row r="96" spans="1:18" ht="20.100000000000001" customHeight="1" x14ac:dyDescent="0.25">
      <c r="A96" s="358"/>
      <c r="B96" s="358"/>
      <c r="C96" s="358"/>
      <c r="D96" s="358"/>
      <c r="E96" s="358"/>
      <c r="F96" s="358"/>
      <c r="G96" s="358"/>
      <c r="H96" s="358"/>
      <c r="I96" s="358"/>
      <c r="J96" s="358"/>
      <c r="K96" s="358"/>
      <c r="L96" s="358"/>
      <c r="M96" s="358"/>
      <c r="N96" s="358"/>
      <c r="O96" s="358"/>
      <c r="P96" s="358"/>
      <c r="Q96" s="358"/>
      <c r="R96" s="359"/>
    </row>
    <row r="97" spans="1:18" ht="20.100000000000001" customHeight="1" x14ac:dyDescent="0.25">
      <c r="A97" s="358"/>
      <c r="B97" s="358"/>
      <c r="C97" s="358"/>
      <c r="D97" s="358"/>
      <c r="E97" s="358"/>
      <c r="F97" s="358"/>
      <c r="G97" s="358"/>
      <c r="H97" s="358"/>
      <c r="I97" s="358"/>
      <c r="J97" s="358"/>
      <c r="K97" s="358"/>
      <c r="L97" s="358"/>
      <c r="M97" s="358"/>
      <c r="N97" s="358"/>
      <c r="O97" s="358"/>
      <c r="P97" s="358"/>
      <c r="Q97" s="358"/>
      <c r="R97" s="359"/>
    </row>
    <row r="98" spans="1:18" ht="20.100000000000001" customHeight="1" x14ac:dyDescent="0.25">
      <c r="A98" s="358"/>
      <c r="B98" s="358"/>
      <c r="C98" s="358"/>
      <c r="D98" s="358"/>
      <c r="E98" s="358"/>
      <c r="F98" s="358"/>
      <c r="G98" s="358"/>
      <c r="H98" s="358"/>
      <c r="I98" s="358"/>
      <c r="J98" s="358"/>
      <c r="K98" s="358"/>
      <c r="L98" s="358"/>
      <c r="M98" s="358"/>
      <c r="N98" s="358"/>
      <c r="O98" s="358"/>
      <c r="P98" s="358"/>
      <c r="Q98" s="358"/>
      <c r="R98" s="359"/>
    </row>
    <row r="99" spans="1:18" ht="20.100000000000001" customHeight="1" x14ac:dyDescent="0.25">
      <c r="A99" s="358"/>
      <c r="B99" s="358"/>
      <c r="C99" s="358"/>
      <c r="D99" s="358"/>
      <c r="E99" s="358"/>
      <c r="F99" s="358"/>
      <c r="G99" s="358"/>
      <c r="H99" s="358"/>
      <c r="I99" s="358"/>
      <c r="J99" s="358"/>
      <c r="K99" s="358"/>
      <c r="L99" s="358"/>
      <c r="M99" s="358"/>
      <c r="N99" s="358"/>
      <c r="O99" s="358"/>
      <c r="P99" s="358"/>
      <c r="Q99" s="358"/>
      <c r="R99" s="359"/>
    </row>
    <row r="100" spans="1:18" ht="20.100000000000001" customHeight="1" x14ac:dyDescent="0.25">
      <c r="A100" s="358"/>
      <c r="B100" s="358"/>
      <c r="C100" s="358"/>
      <c r="D100" s="358"/>
      <c r="E100" s="358"/>
      <c r="F100" s="358"/>
      <c r="G100" s="358"/>
      <c r="H100" s="358"/>
      <c r="I100" s="358"/>
      <c r="J100" s="358"/>
      <c r="K100" s="358"/>
      <c r="L100" s="358"/>
      <c r="M100" s="358"/>
      <c r="N100" s="358"/>
      <c r="O100" s="358"/>
      <c r="P100" s="358"/>
      <c r="Q100" s="358"/>
      <c r="R100" s="359"/>
    </row>
    <row r="101" spans="1:18" ht="20.100000000000001" customHeight="1" x14ac:dyDescent="0.25">
      <c r="A101" s="358"/>
      <c r="B101" s="358"/>
      <c r="C101" s="358"/>
      <c r="D101" s="358"/>
      <c r="E101" s="358"/>
      <c r="F101" s="358"/>
      <c r="G101" s="358"/>
      <c r="H101" s="358"/>
      <c r="I101" s="358"/>
      <c r="J101" s="358"/>
      <c r="K101" s="358"/>
      <c r="L101" s="358"/>
      <c r="M101" s="358"/>
      <c r="N101" s="358"/>
      <c r="O101" s="358"/>
      <c r="P101" s="358"/>
      <c r="Q101" s="358"/>
      <c r="R101" s="359"/>
    </row>
    <row r="102" spans="1:18" ht="20.100000000000001" customHeight="1" x14ac:dyDescent="0.25">
      <c r="A102" s="110"/>
      <c r="B102" s="110"/>
      <c r="C102" s="110"/>
      <c r="D102" s="110"/>
      <c r="E102" s="110"/>
      <c r="F102" s="110"/>
      <c r="G102" s="110"/>
      <c r="H102" s="110"/>
      <c r="I102" s="110"/>
      <c r="J102" s="110"/>
      <c r="K102" s="110"/>
      <c r="L102" s="110"/>
      <c r="M102" s="110"/>
      <c r="N102" s="110"/>
      <c r="O102" s="110"/>
      <c r="P102" s="110"/>
      <c r="Q102" s="110"/>
      <c r="R102" s="111"/>
    </row>
    <row r="103" spans="1:18" ht="20.100000000000001" customHeight="1" x14ac:dyDescent="0.25">
      <c r="A103" s="110"/>
      <c r="B103" s="110"/>
      <c r="C103" s="110"/>
      <c r="D103" s="110"/>
      <c r="E103" s="110"/>
      <c r="F103" s="110"/>
      <c r="G103" s="110"/>
      <c r="H103" s="110"/>
      <c r="I103" s="110"/>
      <c r="J103" s="110"/>
      <c r="K103" s="110"/>
      <c r="L103" s="110"/>
      <c r="M103" s="110"/>
      <c r="N103" s="110"/>
      <c r="O103" s="110"/>
      <c r="P103" s="110"/>
      <c r="Q103" s="110"/>
      <c r="R103" s="111"/>
    </row>
    <row r="104" spans="1:18" ht="20.100000000000001" customHeight="1" x14ac:dyDescent="0.25">
      <c r="A104" s="110"/>
      <c r="B104" s="110"/>
      <c r="C104" s="110"/>
      <c r="D104" s="110"/>
      <c r="E104" s="110"/>
      <c r="F104" s="110"/>
      <c r="G104" s="110"/>
      <c r="H104" s="110"/>
      <c r="I104" s="110"/>
      <c r="J104" s="110"/>
      <c r="K104" s="110"/>
      <c r="L104" s="110"/>
      <c r="M104" s="110"/>
      <c r="N104" s="110"/>
      <c r="O104" s="110"/>
      <c r="P104" s="110"/>
      <c r="Q104" s="110"/>
      <c r="R104" s="111"/>
    </row>
    <row r="105" spans="1:18" ht="20.100000000000001" customHeight="1" x14ac:dyDescent="0.25">
      <c r="A105" s="110"/>
      <c r="B105" s="110"/>
      <c r="C105" s="110"/>
      <c r="D105" s="110"/>
      <c r="E105" s="110"/>
      <c r="F105" s="110"/>
      <c r="G105" s="110"/>
      <c r="H105" s="110"/>
      <c r="I105" s="110"/>
      <c r="J105" s="110"/>
      <c r="K105" s="110"/>
      <c r="L105" s="110"/>
      <c r="M105" s="110"/>
      <c r="N105" s="110"/>
      <c r="O105" s="110"/>
      <c r="P105" s="110"/>
      <c r="Q105" s="110"/>
      <c r="R105" s="111"/>
    </row>
    <row r="106" spans="1:18" ht="20.100000000000001" customHeight="1" x14ac:dyDescent="0.25">
      <c r="A106" s="110"/>
      <c r="B106" s="110"/>
      <c r="C106" s="110"/>
      <c r="D106" s="110"/>
      <c r="E106" s="110"/>
      <c r="F106" s="110"/>
      <c r="G106" s="110"/>
      <c r="H106" s="110"/>
      <c r="I106" s="110"/>
      <c r="J106" s="110"/>
      <c r="K106" s="110"/>
      <c r="L106" s="110"/>
      <c r="M106" s="110"/>
      <c r="N106" s="110"/>
      <c r="O106" s="110"/>
      <c r="P106" s="110"/>
      <c r="Q106" s="110"/>
      <c r="R106" s="111"/>
    </row>
    <row r="107" spans="1:18" ht="20.100000000000001" customHeight="1" x14ac:dyDescent="0.25">
      <c r="A107" s="110"/>
      <c r="B107" s="110"/>
      <c r="C107" s="110"/>
      <c r="D107" s="110"/>
      <c r="E107" s="110"/>
      <c r="F107" s="110"/>
      <c r="G107" s="110"/>
      <c r="H107" s="110"/>
      <c r="I107" s="110"/>
      <c r="J107" s="110"/>
      <c r="K107" s="110"/>
      <c r="L107" s="110"/>
      <c r="M107" s="110"/>
      <c r="N107" s="110"/>
      <c r="O107" s="110"/>
      <c r="P107" s="110"/>
      <c r="Q107" s="110"/>
      <c r="R107" s="111"/>
    </row>
    <row r="108" spans="1:18" ht="20.100000000000001" customHeight="1" x14ac:dyDescent="0.25">
      <c r="A108" s="110"/>
      <c r="B108" s="110"/>
      <c r="C108" s="110"/>
      <c r="D108" s="110"/>
      <c r="E108" s="110"/>
      <c r="F108" s="110"/>
      <c r="G108" s="110"/>
      <c r="H108" s="110"/>
      <c r="I108" s="110"/>
      <c r="J108" s="110"/>
      <c r="K108" s="110"/>
      <c r="L108" s="110"/>
      <c r="M108" s="110"/>
      <c r="N108" s="110"/>
      <c r="O108" s="110"/>
      <c r="P108" s="110"/>
      <c r="Q108" s="110"/>
      <c r="R108" s="111"/>
    </row>
    <row r="109" spans="1:18" ht="20.100000000000001" customHeight="1" x14ac:dyDescent="0.25">
      <c r="A109" s="110"/>
      <c r="B109" s="110"/>
      <c r="C109" s="110"/>
      <c r="D109" s="110"/>
      <c r="E109" s="110"/>
      <c r="F109" s="110"/>
      <c r="G109" s="110"/>
      <c r="H109" s="110"/>
      <c r="I109" s="110"/>
      <c r="J109" s="110"/>
      <c r="K109" s="110"/>
      <c r="L109" s="110"/>
      <c r="M109" s="110"/>
      <c r="N109" s="110"/>
      <c r="O109" s="110"/>
      <c r="P109" s="110"/>
      <c r="Q109" s="110"/>
      <c r="R109" s="111"/>
    </row>
    <row r="110" spans="1:18" ht="20.100000000000001" customHeight="1" x14ac:dyDescent="0.25">
      <c r="A110" s="110"/>
      <c r="B110" s="110"/>
      <c r="C110" s="110"/>
      <c r="D110" s="110"/>
      <c r="E110" s="110"/>
      <c r="F110" s="110"/>
      <c r="G110" s="110"/>
      <c r="H110" s="110"/>
      <c r="I110" s="110"/>
      <c r="J110" s="110"/>
      <c r="K110" s="110"/>
      <c r="L110" s="110"/>
      <c r="M110" s="110"/>
      <c r="N110" s="110"/>
      <c r="O110" s="110"/>
      <c r="P110" s="110"/>
      <c r="Q110" s="110"/>
      <c r="R110" s="111"/>
    </row>
    <row r="111" spans="1:18" ht="20.100000000000001" customHeight="1" x14ac:dyDescent="0.25">
      <c r="A111" s="110"/>
      <c r="B111" s="110"/>
      <c r="C111" s="110"/>
      <c r="D111" s="110"/>
      <c r="E111" s="110"/>
      <c r="F111" s="110"/>
      <c r="G111" s="110"/>
      <c r="H111" s="110"/>
      <c r="I111" s="110"/>
      <c r="J111" s="110"/>
      <c r="K111" s="110"/>
      <c r="L111" s="110"/>
      <c r="M111" s="110"/>
      <c r="N111" s="110"/>
      <c r="O111" s="110"/>
      <c r="P111" s="110"/>
      <c r="Q111" s="110"/>
      <c r="R111" s="111"/>
    </row>
    <row r="112" spans="1:18" ht="20.100000000000001" customHeight="1" x14ac:dyDescent="0.25">
      <c r="A112" s="110"/>
      <c r="B112" s="110"/>
      <c r="C112" s="110"/>
      <c r="D112" s="110"/>
      <c r="E112" s="110"/>
      <c r="F112" s="110"/>
      <c r="G112" s="110"/>
      <c r="H112" s="110"/>
      <c r="I112" s="110"/>
      <c r="J112" s="110"/>
      <c r="K112" s="110"/>
      <c r="L112" s="110"/>
      <c r="M112" s="110"/>
      <c r="N112" s="110"/>
      <c r="O112" s="110"/>
      <c r="P112" s="110"/>
      <c r="Q112" s="110"/>
      <c r="R112" s="111"/>
    </row>
    <row r="113" spans="1:18" ht="20.100000000000001" customHeight="1" x14ac:dyDescent="0.25">
      <c r="A113" s="110"/>
      <c r="B113" s="110"/>
      <c r="C113" s="110"/>
      <c r="D113" s="110"/>
      <c r="E113" s="110"/>
      <c r="F113" s="110"/>
      <c r="G113" s="110"/>
      <c r="H113" s="110"/>
      <c r="I113" s="110"/>
      <c r="J113" s="110"/>
      <c r="K113" s="110"/>
      <c r="L113" s="110"/>
      <c r="M113" s="110"/>
      <c r="N113" s="110"/>
      <c r="O113" s="110"/>
      <c r="P113" s="110"/>
      <c r="Q113" s="110"/>
      <c r="R113" s="111"/>
    </row>
    <row r="114" spans="1:18" ht="20.100000000000001" customHeight="1" x14ac:dyDescent="0.25">
      <c r="A114" s="110"/>
      <c r="B114" s="110"/>
      <c r="C114" s="110"/>
      <c r="D114" s="110"/>
      <c r="E114" s="110"/>
      <c r="F114" s="110"/>
      <c r="G114" s="110"/>
      <c r="H114" s="110"/>
      <c r="I114" s="110"/>
      <c r="J114" s="110"/>
      <c r="K114" s="110"/>
      <c r="L114" s="110"/>
      <c r="M114" s="110"/>
      <c r="N114" s="110"/>
      <c r="O114" s="110"/>
      <c r="P114" s="110"/>
      <c r="Q114" s="110"/>
      <c r="R114" s="111"/>
    </row>
    <row r="115" spans="1:18" ht="20.100000000000001" customHeight="1" x14ac:dyDescent="0.25">
      <c r="A115" s="110"/>
      <c r="B115" s="110"/>
      <c r="C115" s="110"/>
      <c r="D115" s="110"/>
      <c r="E115" s="110"/>
      <c r="F115" s="110"/>
      <c r="G115" s="110"/>
      <c r="H115" s="110"/>
      <c r="I115" s="110"/>
      <c r="J115" s="110"/>
      <c r="K115" s="110"/>
      <c r="L115" s="110"/>
      <c r="M115" s="110"/>
      <c r="N115" s="110"/>
      <c r="O115" s="110"/>
      <c r="P115" s="110"/>
      <c r="Q115" s="110"/>
      <c r="R115" s="111"/>
    </row>
    <row r="116" spans="1:18" ht="20.100000000000001" customHeight="1" x14ac:dyDescent="0.25">
      <c r="A116" s="110"/>
      <c r="B116" s="110"/>
      <c r="C116" s="110"/>
      <c r="D116" s="110"/>
      <c r="E116" s="110"/>
      <c r="F116" s="110"/>
      <c r="G116" s="110"/>
      <c r="H116" s="110"/>
      <c r="I116" s="110"/>
      <c r="J116" s="110"/>
      <c r="K116" s="110"/>
      <c r="L116" s="110"/>
      <c r="M116" s="110"/>
      <c r="N116" s="110"/>
      <c r="O116" s="110"/>
      <c r="P116" s="110"/>
      <c r="Q116" s="110"/>
      <c r="R116" s="111"/>
    </row>
    <row r="117" spans="1:18" ht="20.100000000000001" customHeight="1" x14ac:dyDescent="0.25">
      <c r="A117" s="110"/>
      <c r="B117" s="110"/>
      <c r="C117" s="110"/>
      <c r="D117" s="110"/>
      <c r="E117" s="110"/>
      <c r="F117" s="110"/>
      <c r="G117" s="110"/>
      <c r="H117" s="110"/>
      <c r="I117" s="110"/>
      <c r="J117" s="110"/>
      <c r="K117" s="110"/>
      <c r="L117" s="110"/>
      <c r="M117" s="110"/>
      <c r="N117" s="110"/>
      <c r="O117" s="110"/>
      <c r="P117" s="110"/>
      <c r="Q117" s="110"/>
      <c r="R117" s="111"/>
    </row>
    <row r="118" spans="1:18" ht="20.100000000000001" customHeight="1" x14ac:dyDescent="0.25">
      <c r="A118" s="110"/>
      <c r="B118" s="110"/>
      <c r="C118" s="110"/>
      <c r="D118" s="110"/>
      <c r="E118" s="110"/>
      <c r="F118" s="110"/>
      <c r="G118" s="110"/>
      <c r="H118" s="110"/>
      <c r="I118" s="110"/>
      <c r="J118" s="110"/>
      <c r="K118" s="110"/>
      <c r="L118" s="110"/>
      <c r="M118" s="110"/>
      <c r="N118" s="110"/>
      <c r="O118" s="110"/>
      <c r="P118" s="110"/>
      <c r="Q118" s="110"/>
      <c r="R118" s="111"/>
    </row>
    <row r="119" spans="1:18" ht="20.100000000000001" customHeight="1" x14ac:dyDescent="0.25">
      <c r="A119" s="110"/>
      <c r="B119" s="110"/>
      <c r="C119" s="110"/>
      <c r="D119" s="110"/>
      <c r="E119" s="110"/>
      <c r="F119" s="110"/>
      <c r="G119" s="110"/>
      <c r="H119" s="110"/>
      <c r="I119" s="110"/>
      <c r="J119" s="110"/>
      <c r="K119" s="110"/>
      <c r="L119" s="110"/>
      <c r="M119" s="110"/>
      <c r="N119" s="110"/>
      <c r="O119" s="110"/>
      <c r="P119" s="110"/>
      <c r="Q119" s="110"/>
      <c r="R119" s="111"/>
    </row>
    <row r="120" spans="1:18" ht="20.100000000000001" customHeight="1" x14ac:dyDescent="0.25">
      <c r="A120" s="110"/>
      <c r="B120" s="110"/>
      <c r="C120" s="110"/>
      <c r="D120" s="110"/>
      <c r="E120" s="110"/>
      <c r="F120" s="110"/>
      <c r="G120" s="110"/>
      <c r="H120" s="110"/>
      <c r="I120" s="110"/>
      <c r="J120" s="110"/>
      <c r="K120" s="110"/>
      <c r="L120" s="110"/>
      <c r="M120" s="110"/>
      <c r="N120" s="110"/>
      <c r="O120" s="110"/>
      <c r="P120" s="110"/>
      <c r="Q120" s="110"/>
      <c r="R120" s="111"/>
    </row>
    <row r="121" spans="1:18" ht="20.100000000000001" customHeight="1" x14ac:dyDescent="0.25">
      <c r="A121" s="110"/>
      <c r="B121" s="110"/>
      <c r="C121" s="110"/>
      <c r="D121" s="110"/>
      <c r="E121" s="110"/>
      <c r="F121" s="110"/>
      <c r="G121" s="110"/>
      <c r="H121" s="110"/>
      <c r="I121" s="110"/>
      <c r="J121" s="110"/>
      <c r="K121" s="110"/>
      <c r="L121" s="110"/>
      <c r="M121" s="110"/>
      <c r="N121" s="110"/>
      <c r="O121" s="110"/>
      <c r="P121" s="110"/>
      <c r="Q121" s="110"/>
      <c r="R121" s="111"/>
    </row>
    <row r="122" spans="1:18" ht="20.100000000000001" customHeight="1" x14ac:dyDescent="0.25">
      <c r="A122" s="110"/>
      <c r="B122" s="110"/>
      <c r="C122" s="110"/>
      <c r="D122" s="110"/>
      <c r="E122" s="110"/>
      <c r="F122" s="110"/>
      <c r="G122" s="110"/>
      <c r="H122" s="110"/>
      <c r="I122" s="110"/>
      <c r="J122" s="110"/>
      <c r="K122" s="110"/>
      <c r="L122" s="110"/>
      <c r="M122" s="110"/>
      <c r="N122" s="110"/>
      <c r="O122" s="110"/>
      <c r="P122" s="110"/>
      <c r="Q122" s="110"/>
      <c r="R122" s="111"/>
    </row>
    <row r="123" spans="1:18" ht="20.100000000000001" customHeight="1" x14ac:dyDescent="0.25">
      <c r="A123" s="110"/>
      <c r="B123" s="110"/>
      <c r="C123" s="110"/>
      <c r="D123" s="110"/>
      <c r="E123" s="110"/>
      <c r="F123" s="110"/>
      <c r="G123" s="110"/>
      <c r="H123" s="110"/>
      <c r="I123" s="110"/>
      <c r="J123" s="110"/>
      <c r="K123" s="110"/>
      <c r="L123" s="110"/>
      <c r="M123" s="110"/>
      <c r="N123" s="110"/>
      <c r="O123" s="110"/>
      <c r="P123" s="110"/>
      <c r="Q123" s="110"/>
      <c r="R123" s="111"/>
    </row>
    <row r="124" spans="1:18" ht="20.100000000000001" customHeight="1" x14ac:dyDescent="0.25">
      <c r="A124" s="110"/>
      <c r="B124" s="110"/>
      <c r="C124" s="110"/>
      <c r="D124" s="110"/>
      <c r="E124" s="110"/>
      <c r="F124" s="110"/>
      <c r="G124" s="110"/>
      <c r="H124" s="110"/>
      <c r="I124" s="110"/>
      <c r="J124" s="110"/>
      <c r="K124" s="110"/>
      <c r="L124" s="110"/>
      <c r="M124" s="110"/>
      <c r="N124" s="110"/>
      <c r="O124" s="110"/>
      <c r="P124" s="110"/>
      <c r="Q124" s="110"/>
      <c r="R124" s="111"/>
    </row>
    <row r="125" spans="1:18" ht="20.100000000000001" customHeight="1" x14ac:dyDescent="0.25">
      <c r="A125" s="110"/>
      <c r="B125" s="110"/>
      <c r="C125" s="110"/>
      <c r="D125" s="110"/>
      <c r="E125" s="110"/>
      <c r="F125" s="110"/>
      <c r="G125" s="110"/>
      <c r="H125" s="110"/>
      <c r="I125" s="110"/>
      <c r="J125" s="110"/>
      <c r="K125" s="110"/>
      <c r="L125" s="110"/>
      <c r="M125" s="110"/>
      <c r="N125" s="110"/>
      <c r="O125" s="110"/>
      <c r="P125" s="110"/>
      <c r="Q125" s="110"/>
      <c r="R125" s="111"/>
    </row>
    <row r="126" spans="1:18" ht="20.100000000000001" customHeight="1" x14ac:dyDescent="0.25">
      <c r="A126" s="110"/>
      <c r="B126" s="110"/>
      <c r="C126" s="110"/>
      <c r="D126" s="110"/>
      <c r="E126" s="110"/>
      <c r="F126" s="110"/>
      <c r="G126" s="110"/>
      <c r="H126" s="110"/>
      <c r="I126" s="110"/>
      <c r="J126" s="110"/>
      <c r="K126" s="110"/>
      <c r="L126" s="110"/>
      <c r="M126" s="110"/>
      <c r="N126" s="110"/>
      <c r="O126" s="110"/>
      <c r="P126" s="110"/>
      <c r="Q126" s="110"/>
      <c r="R126" s="111"/>
    </row>
    <row r="127" spans="1:18" ht="20.100000000000001" customHeight="1" x14ac:dyDescent="0.25">
      <c r="A127" s="110"/>
      <c r="B127" s="110"/>
      <c r="C127" s="110"/>
      <c r="D127" s="110"/>
      <c r="E127" s="110"/>
      <c r="F127" s="110"/>
      <c r="G127" s="110"/>
      <c r="H127" s="110"/>
      <c r="I127" s="110"/>
      <c r="J127" s="110"/>
      <c r="K127" s="110"/>
      <c r="L127" s="110"/>
      <c r="M127" s="110"/>
      <c r="N127" s="110"/>
      <c r="O127" s="110"/>
      <c r="P127" s="110"/>
      <c r="Q127" s="110"/>
      <c r="R127" s="111"/>
    </row>
    <row r="128" spans="1:18" ht="20.100000000000001" customHeight="1" x14ac:dyDescent="0.25">
      <c r="A128" s="110"/>
      <c r="B128" s="110"/>
      <c r="C128" s="110"/>
      <c r="D128" s="110"/>
      <c r="E128" s="110"/>
      <c r="F128" s="110"/>
      <c r="G128" s="110"/>
      <c r="H128" s="110"/>
      <c r="I128" s="110"/>
      <c r="J128" s="110"/>
      <c r="K128" s="110"/>
      <c r="L128" s="110"/>
      <c r="M128" s="110"/>
      <c r="N128" s="110"/>
      <c r="O128" s="110"/>
      <c r="P128" s="110"/>
      <c r="Q128" s="110"/>
      <c r="R128" s="111"/>
    </row>
    <row r="129" spans="1:18" ht="20.100000000000001" customHeight="1" x14ac:dyDescent="0.25">
      <c r="A129" s="110"/>
      <c r="B129" s="110"/>
      <c r="C129" s="110"/>
      <c r="D129" s="110"/>
      <c r="E129" s="110"/>
      <c r="F129" s="110"/>
      <c r="G129" s="110"/>
      <c r="H129" s="110"/>
      <c r="I129" s="110"/>
      <c r="J129" s="110"/>
      <c r="K129" s="110"/>
      <c r="L129" s="110"/>
      <c r="M129" s="110"/>
      <c r="N129" s="110"/>
      <c r="O129" s="110"/>
      <c r="P129" s="110"/>
      <c r="Q129" s="110"/>
      <c r="R129" s="111"/>
    </row>
    <row r="130" spans="1:18" ht="20.100000000000001" customHeight="1" x14ac:dyDescent="0.25">
      <c r="A130" s="110"/>
      <c r="B130" s="110"/>
      <c r="C130" s="110"/>
      <c r="D130" s="110"/>
      <c r="E130" s="110"/>
      <c r="F130" s="110"/>
      <c r="G130" s="110"/>
      <c r="H130" s="110"/>
      <c r="I130" s="110"/>
      <c r="J130" s="110"/>
      <c r="K130" s="110"/>
      <c r="L130" s="110"/>
      <c r="M130" s="110"/>
      <c r="N130" s="110"/>
      <c r="O130" s="110"/>
      <c r="P130" s="110"/>
      <c r="Q130" s="110"/>
      <c r="R130" s="111"/>
    </row>
    <row r="131" spans="1:18" ht="20.100000000000001" customHeight="1" x14ac:dyDescent="0.25">
      <c r="A131" s="110"/>
      <c r="B131" s="110"/>
      <c r="C131" s="110"/>
      <c r="D131" s="110"/>
      <c r="E131" s="110"/>
      <c r="F131" s="110"/>
      <c r="G131" s="110"/>
      <c r="H131" s="110"/>
      <c r="I131" s="110"/>
      <c r="J131" s="110"/>
      <c r="K131" s="110"/>
      <c r="L131" s="110"/>
      <c r="M131" s="110"/>
      <c r="N131" s="110"/>
      <c r="O131" s="110"/>
      <c r="P131" s="110"/>
      <c r="Q131" s="110"/>
      <c r="R131" s="111"/>
    </row>
    <row r="132" spans="1:18" ht="20.100000000000001" customHeight="1" x14ac:dyDescent="0.25">
      <c r="A132" s="110"/>
      <c r="B132" s="110"/>
      <c r="C132" s="110"/>
      <c r="D132" s="110"/>
      <c r="E132" s="110"/>
      <c r="F132" s="110"/>
      <c r="G132" s="110"/>
      <c r="H132" s="110"/>
      <c r="I132" s="110"/>
      <c r="J132" s="110"/>
      <c r="K132" s="110"/>
      <c r="L132" s="110"/>
      <c r="M132" s="110"/>
      <c r="N132" s="110"/>
      <c r="O132" s="110"/>
      <c r="P132" s="110"/>
      <c r="Q132" s="110"/>
      <c r="R132" s="111"/>
    </row>
    <row r="133" spans="1:18" ht="20.100000000000001" customHeight="1" x14ac:dyDescent="0.25">
      <c r="A133" s="110"/>
      <c r="B133" s="110"/>
      <c r="C133" s="110"/>
      <c r="D133" s="110"/>
      <c r="E133" s="110"/>
      <c r="F133" s="110"/>
      <c r="G133" s="110"/>
      <c r="H133" s="110"/>
      <c r="I133" s="110"/>
      <c r="J133" s="110"/>
      <c r="K133" s="110"/>
      <c r="L133" s="110"/>
      <c r="M133" s="110"/>
      <c r="N133" s="110"/>
      <c r="O133" s="110"/>
      <c r="P133" s="110"/>
      <c r="Q133" s="110"/>
      <c r="R133" s="111"/>
    </row>
    <row r="134" spans="1:18" ht="20.100000000000001" customHeight="1" x14ac:dyDescent="0.25">
      <c r="A134" s="110"/>
      <c r="B134" s="110"/>
      <c r="C134" s="110"/>
      <c r="D134" s="110"/>
      <c r="E134" s="110"/>
      <c r="F134" s="110"/>
      <c r="G134" s="110"/>
      <c r="H134" s="110"/>
      <c r="I134" s="110"/>
      <c r="J134" s="110"/>
      <c r="K134" s="110"/>
      <c r="L134" s="110"/>
      <c r="M134" s="110"/>
      <c r="N134" s="110"/>
      <c r="O134" s="110"/>
      <c r="P134" s="110"/>
      <c r="Q134" s="110"/>
      <c r="R134" s="111"/>
    </row>
    <row r="135" spans="1:18" ht="20.100000000000001" customHeight="1" x14ac:dyDescent="0.25">
      <c r="A135" s="110"/>
      <c r="B135" s="110"/>
      <c r="C135" s="110"/>
      <c r="D135" s="110"/>
      <c r="E135" s="110"/>
      <c r="F135" s="110"/>
      <c r="G135" s="110"/>
      <c r="H135" s="110"/>
      <c r="I135" s="110"/>
      <c r="J135" s="110"/>
      <c r="K135" s="110"/>
      <c r="L135" s="110"/>
      <c r="M135" s="110"/>
      <c r="N135" s="110"/>
      <c r="O135" s="110"/>
      <c r="P135" s="110"/>
      <c r="Q135" s="110"/>
      <c r="R135" s="111"/>
    </row>
    <row r="136" spans="1:18" ht="20.100000000000001" customHeight="1" x14ac:dyDescent="0.25">
      <c r="A136" s="110"/>
      <c r="B136" s="110"/>
      <c r="C136" s="110"/>
      <c r="D136" s="110"/>
      <c r="E136" s="110"/>
      <c r="F136" s="110"/>
      <c r="G136" s="110"/>
      <c r="H136" s="110"/>
      <c r="I136" s="110"/>
      <c r="J136" s="110"/>
      <c r="K136" s="110"/>
      <c r="L136" s="110"/>
      <c r="M136" s="110"/>
      <c r="N136" s="110"/>
      <c r="O136" s="110"/>
      <c r="P136" s="110"/>
      <c r="Q136" s="110"/>
      <c r="R136" s="111"/>
    </row>
    <row r="137" spans="1:18" ht="20.100000000000001" customHeight="1" x14ac:dyDescent="0.25">
      <c r="A137" s="110"/>
      <c r="B137" s="110"/>
      <c r="C137" s="110"/>
      <c r="D137" s="110"/>
      <c r="E137" s="110"/>
      <c r="F137" s="110"/>
      <c r="G137" s="110"/>
      <c r="H137" s="110"/>
      <c r="I137" s="110"/>
      <c r="J137" s="110"/>
      <c r="K137" s="110"/>
      <c r="L137" s="110"/>
      <c r="M137" s="110"/>
      <c r="N137" s="110"/>
      <c r="O137" s="110"/>
      <c r="P137" s="110"/>
      <c r="Q137" s="110"/>
      <c r="R137" s="111"/>
    </row>
    <row r="138" spans="1:18" ht="20.100000000000001" customHeight="1" x14ac:dyDescent="0.25">
      <c r="A138" s="110"/>
      <c r="B138" s="110"/>
      <c r="C138" s="110"/>
      <c r="D138" s="110"/>
      <c r="E138" s="110"/>
      <c r="F138" s="110"/>
      <c r="G138" s="110"/>
      <c r="H138" s="110"/>
      <c r="I138" s="110"/>
      <c r="J138" s="110"/>
      <c r="K138" s="110"/>
      <c r="L138" s="110"/>
      <c r="M138" s="110"/>
      <c r="N138" s="110"/>
      <c r="O138" s="110"/>
      <c r="P138" s="110"/>
      <c r="Q138" s="110"/>
      <c r="R138" s="111"/>
    </row>
    <row r="139" spans="1:18" ht="20.100000000000001" customHeight="1" x14ac:dyDescent="0.25">
      <c r="A139" s="110"/>
      <c r="B139" s="110"/>
      <c r="C139" s="110"/>
      <c r="D139" s="110"/>
      <c r="E139" s="110"/>
      <c r="F139" s="110"/>
      <c r="G139" s="110"/>
      <c r="H139" s="110"/>
      <c r="I139" s="110"/>
      <c r="J139" s="110"/>
      <c r="K139" s="110"/>
      <c r="L139" s="110"/>
      <c r="M139" s="110"/>
      <c r="N139" s="110"/>
      <c r="O139" s="110"/>
      <c r="P139" s="110"/>
      <c r="Q139" s="110"/>
      <c r="R139" s="111"/>
    </row>
    <row r="140" spans="1:18" ht="20.100000000000001" customHeight="1" x14ac:dyDescent="0.25">
      <c r="A140" s="110"/>
      <c r="B140" s="110"/>
      <c r="C140" s="110"/>
      <c r="D140" s="110"/>
      <c r="E140" s="110"/>
      <c r="F140" s="110"/>
      <c r="G140" s="110"/>
      <c r="H140" s="110"/>
      <c r="I140" s="110"/>
      <c r="J140" s="110"/>
      <c r="K140" s="110"/>
      <c r="L140" s="110"/>
      <c r="M140" s="110"/>
      <c r="N140" s="110"/>
      <c r="O140" s="110"/>
      <c r="P140" s="110"/>
      <c r="Q140" s="110"/>
      <c r="R140" s="111"/>
    </row>
    <row r="141" spans="1:18" ht="20.100000000000001" customHeight="1" x14ac:dyDescent="0.25">
      <c r="A141" s="110"/>
      <c r="B141" s="110"/>
      <c r="C141" s="110"/>
      <c r="D141" s="110"/>
      <c r="E141" s="110"/>
      <c r="F141" s="110"/>
      <c r="G141" s="110"/>
      <c r="H141" s="110"/>
      <c r="I141" s="110"/>
      <c r="J141" s="110"/>
      <c r="K141" s="110"/>
      <c r="L141" s="110"/>
      <c r="M141" s="110"/>
      <c r="N141" s="110"/>
      <c r="O141" s="110"/>
      <c r="P141" s="110"/>
      <c r="Q141" s="110"/>
      <c r="R141" s="111"/>
    </row>
    <row r="142" spans="1:18" ht="20.100000000000001" customHeight="1" x14ac:dyDescent="0.25">
      <c r="A142" s="110"/>
      <c r="B142" s="110"/>
      <c r="C142" s="110"/>
      <c r="D142" s="110"/>
      <c r="E142" s="110"/>
      <c r="F142" s="110"/>
      <c r="G142" s="110"/>
      <c r="H142" s="110"/>
      <c r="I142" s="110"/>
      <c r="J142" s="110"/>
      <c r="K142" s="110"/>
      <c r="L142" s="110"/>
      <c r="M142" s="110"/>
      <c r="N142" s="110"/>
      <c r="O142" s="110"/>
      <c r="P142" s="110"/>
      <c r="Q142" s="110"/>
      <c r="R142" s="111"/>
    </row>
    <row r="143" spans="1:18" ht="20.100000000000001" customHeight="1" x14ac:dyDescent="0.25">
      <c r="A143" s="110"/>
      <c r="B143" s="110"/>
      <c r="C143" s="110"/>
      <c r="D143" s="110"/>
      <c r="E143" s="110"/>
      <c r="F143" s="110"/>
      <c r="G143" s="110"/>
      <c r="H143" s="110"/>
      <c r="I143" s="110"/>
      <c r="J143" s="110"/>
      <c r="K143" s="110"/>
      <c r="L143" s="110"/>
      <c r="M143" s="110"/>
      <c r="N143" s="110"/>
      <c r="O143" s="110"/>
      <c r="P143" s="110"/>
      <c r="Q143" s="110"/>
      <c r="R143" s="111"/>
    </row>
    <row r="144" spans="1:18" ht="20.100000000000001" customHeight="1" x14ac:dyDescent="0.25">
      <c r="A144" s="110"/>
      <c r="B144" s="110"/>
      <c r="C144" s="110"/>
      <c r="D144" s="110"/>
      <c r="E144" s="110"/>
      <c r="F144" s="110"/>
      <c r="G144" s="110"/>
      <c r="H144" s="110"/>
      <c r="I144" s="110"/>
      <c r="J144" s="110"/>
      <c r="K144" s="110"/>
      <c r="L144" s="110"/>
      <c r="M144" s="110"/>
      <c r="N144" s="110"/>
      <c r="O144" s="110"/>
      <c r="P144" s="110"/>
      <c r="Q144" s="110"/>
      <c r="R144" s="111"/>
    </row>
    <row r="145" spans="1:18" ht="20.100000000000001" customHeight="1" x14ac:dyDescent="0.25">
      <c r="A145" s="110"/>
      <c r="B145" s="110"/>
      <c r="C145" s="110"/>
      <c r="D145" s="110"/>
      <c r="E145" s="110"/>
      <c r="F145" s="110"/>
      <c r="G145" s="110"/>
      <c r="H145" s="110"/>
      <c r="I145" s="110"/>
      <c r="J145" s="110"/>
      <c r="K145" s="110"/>
      <c r="L145" s="110"/>
      <c r="M145" s="110"/>
      <c r="N145" s="110"/>
      <c r="O145" s="110"/>
      <c r="P145" s="110"/>
      <c r="Q145" s="110"/>
      <c r="R145" s="111"/>
    </row>
    <row r="146" spans="1:18" ht="20.100000000000001" customHeight="1" x14ac:dyDescent="0.25">
      <c r="A146" s="110"/>
      <c r="B146" s="110"/>
      <c r="C146" s="110"/>
      <c r="D146" s="110"/>
      <c r="E146" s="110"/>
      <c r="F146" s="110"/>
      <c r="G146" s="110"/>
      <c r="H146" s="110"/>
      <c r="I146" s="110"/>
      <c r="J146" s="110"/>
      <c r="K146" s="110"/>
      <c r="L146" s="110"/>
      <c r="M146" s="110"/>
      <c r="N146" s="110"/>
      <c r="O146" s="110"/>
      <c r="P146" s="110"/>
      <c r="Q146" s="110"/>
      <c r="R146" s="111"/>
    </row>
    <row r="147" spans="1:18" ht="20.100000000000001" customHeight="1" x14ac:dyDescent="0.25">
      <c r="A147" s="110"/>
      <c r="B147" s="110"/>
      <c r="C147" s="110"/>
      <c r="D147" s="110"/>
      <c r="E147" s="110"/>
      <c r="F147" s="110"/>
      <c r="G147" s="110"/>
      <c r="H147" s="110"/>
      <c r="I147" s="110"/>
      <c r="J147" s="110"/>
      <c r="K147" s="110"/>
      <c r="L147" s="110"/>
      <c r="M147" s="110"/>
      <c r="N147" s="110"/>
      <c r="O147" s="110"/>
      <c r="P147" s="110"/>
      <c r="Q147" s="110"/>
      <c r="R147" s="111"/>
    </row>
    <row r="148" spans="1:18" ht="20.100000000000001" customHeight="1" x14ac:dyDescent="0.25">
      <c r="A148" s="110"/>
      <c r="B148" s="110"/>
      <c r="C148" s="110"/>
      <c r="D148" s="110"/>
      <c r="E148" s="110"/>
      <c r="F148" s="110"/>
      <c r="G148" s="110"/>
      <c r="H148" s="110"/>
      <c r="I148" s="110"/>
      <c r="J148" s="110"/>
      <c r="K148" s="110"/>
      <c r="L148" s="110"/>
      <c r="M148" s="110"/>
      <c r="N148" s="110"/>
      <c r="O148" s="110"/>
      <c r="P148" s="110"/>
      <c r="Q148" s="110"/>
      <c r="R148" s="111"/>
    </row>
    <row r="149" spans="1:18" ht="20.100000000000001" customHeight="1" x14ac:dyDescent="0.25">
      <c r="A149" s="110"/>
      <c r="B149" s="110"/>
      <c r="C149" s="110"/>
      <c r="D149" s="110"/>
      <c r="E149" s="110"/>
      <c r="F149" s="110"/>
      <c r="G149" s="110"/>
      <c r="H149" s="110"/>
      <c r="I149" s="110"/>
      <c r="J149" s="110"/>
      <c r="K149" s="110"/>
      <c r="L149" s="110"/>
      <c r="M149" s="110"/>
      <c r="N149" s="110"/>
      <c r="O149" s="110"/>
      <c r="P149" s="110"/>
      <c r="Q149" s="110"/>
      <c r="R149" s="111"/>
    </row>
    <row r="150" spans="1:18" ht="20.100000000000001" customHeight="1" x14ac:dyDescent="0.25">
      <c r="A150" s="110"/>
      <c r="B150" s="110"/>
      <c r="C150" s="110"/>
      <c r="D150" s="110"/>
      <c r="E150" s="110"/>
      <c r="F150" s="110"/>
      <c r="G150" s="110"/>
      <c r="H150" s="110"/>
      <c r="I150" s="110"/>
      <c r="J150" s="110"/>
      <c r="K150" s="110"/>
      <c r="L150" s="110"/>
      <c r="M150" s="110"/>
      <c r="N150" s="110"/>
      <c r="O150" s="110"/>
      <c r="P150" s="110"/>
      <c r="Q150" s="110"/>
      <c r="R150" s="111"/>
    </row>
    <row r="151" spans="1:18" ht="20.100000000000001" customHeight="1" x14ac:dyDescent="0.25">
      <c r="A151" s="110"/>
      <c r="B151" s="110"/>
      <c r="C151" s="110"/>
      <c r="D151" s="110"/>
      <c r="E151" s="110"/>
      <c r="F151" s="110"/>
      <c r="G151" s="110"/>
      <c r="H151" s="110"/>
      <c r="I151" s="110"/>
      <c r="J151" s="110"/>
      <c r="K151" s="110"/>
      <c r="L151" s="110"/>
      <c r="M151" s="110"/>
      <c r="N151" s="110"/>
      <c r="O151" s="110"/>
      <c r="P151" s="110"/>
      <c r="Q151" s="110"/>
      <c r="R151" s="111"/>
    </row>
    <row r="152" spans="1:18" ht="20.100000000000001" customHeight="1" x14ac:dyDescent="0.25">
      <c r="A152" s="110"/>
      <c r="B152" s="110"/>
      <c r="C152" s="110"/>
      <c r="D152" s="110"/>
      <c r="E152" s="110"/>
      <c r="F152" s="110"/>
      <c r="G152" s="110"/>
      <c r="H152" s="110"/>
      <c r="I152" s="110"/>
      <c r="J152" s="110"/>
      <c r="K152" s="110"/>
      <c r="L152" s="110"/>
      <c r="M152" s="110"/>
      <c r="N152" s="110"/>
      <c r="O152" s="110"/>
      <c r="P152" s="110"/>
      <c r="Q152" s="110"/>
      <c r="R152" s="111"/>
    </row>
    <row r="153" spans="1:18" ht="20.100000000000001" customHeight="1" x14ac:dyDescent="0.25">
      <c r="A153" s="110"/>
      <c r="B153" s="110"/>
      <c r="C153" s="110"/>
      <c r="D153" s="110"/>
      <c r="E153" s="110"/>
      <c r="F153" s="110"/>
      <c r="G153" s="110"/>
      <c r="H153" s="110"/>
      <c r="I153" s="110"/>
      <c r="J153" s="110"/>
      <c r="K153" s="110"/>
      <c r="L153" s="110"/>
      <c r="M153" s="110"/>
      <c r="N153" s="110"/>
      <c r="O153" s="110"/>
      <c r="P153" s="110"/>
      <c r="Q153" s="110"/>
      <c r="R153" s="111"/>
    </row>
    <row r="154" spans="1:18" ht="20.100000000000001" customHeight="1" x14ac:dyDescent="0.25">
      <c r="A154" s="110"/>
      <c r="B154" s="110"/>
      <c r="C154" s="110"/>
      <c r="D154" s="110"/>
      <c r="E154" s="110"/>
      <c r="F154" s="110"/>
      <c r="G154" s="110"/>
      <c r="H154" s="110"/>
      <c r="I154" s="110"/>
      <c r="J154" s="110"/>
      <c r="K154" s="110"/>
      <c r="L154" s="110"/>
      <c r="M154" s="110"/>
      <c r="N154" s="110"/>
      <c r="O154" s="110"/>
      <c r="P154" s="110"/>
      <c r="Q154" s="110"/>
      <c r="R154" s="111"/>
    </row>
    <row r="155" spans="1:18" ht="20.100000000000001" customHeight="1" x14ac:dyDescent="0.25">
      <c r="A155" s="110"/>
      <c r="B155" s="110"/>
      <c r="C155" s="110"/>
      <c r="D155" s="110"/>
      <c r="E155" s="110"/>
      <c r="F155" s="110"/>
      <c r="G155" s="110"/>
      <c r="H155" s="110"/>
      <c r="I155" s="110"/>
      <c r="J155" s="110"/>
      <c r="K155" s="110"/>
      <c r="L155" s="110"/>
      <c r="M155" s="110"/>
      <c r="N155" s="110"/>
      <c r="O155" s="110"/>
      <c r="P155" s="110"/>
      <c r="Q155" s="110"/>
      <c r="R155" s="111"/>
    </row>
    <row r="156" spans="1:18" ht="20.100000000000001" customHeight="1" x14ac:dyDescent="0.25">
      <c r="A156" s="110"/>
      <c r="B156" s="110"/>
      <c r="C156" s="110"/>
      <c r="D156" s="110"/>
      <c r="E156" s="110"/>
      <c r="F156" s="110"/>
      <c r="G156" s="110"/>
      <c r="H156" s="110"/>
      <c r="I156" s="110"/>
      <c r="J156" s="110"/>
      <c r="K156" s="110"/>
      <c r="L156" s="110"/>
      <c r="M156" s="110"/>
      <c r="N156" s="110"/>
      <c r="O156" s="110"/>
      <c r="P156" s="110"/>
      <c r="Q156" s="110"/>
      <c r="R156" s="111"/>
    </row>
    <row r="157" spans="1:18" ht="20.100000000000001" customHeight="1" x14ac:dyDescent="0.25">
      <c r="A157" s="110"/>
      <c r="B157" s="110"/>
      <c r="C157" s="110"/>
      <c r="D157" s="110"/>
      <c r="E157" s="110"/>
      <c r="F157" s="110"/>
      <c r="G157" s="110"/>
      <c r="H157" s="110"/>
      <c r="I157" s="110"/>
      <c r="J157" s="110"/>
      <c r="K157" s="110"/>
      <c r="L157" s="110"/>
      <c r="M157" s="110"/>
      <c r="N157" s="110"/>
      <c r="O157" s="110"/>
      <c r="P157" s="110"/>
      <c r="Q157" s="110"/>
      <c r="R157" s="111"/>
    </row>
    <row r="158" spans="1:18" ht="20.100000000000001" customHeight="1" x14ac:dyDescent="0.25">
      <c r="A158" s="110"/>
      <c r="B158" s="110"/>
      <c r="C158" s="110"/>
      <c r="D158" s="110"/>
      <c r="E158" s="110"/>
      <c r="F158" s="110"/>
      <c r="G158" s="110"/>
      <c r="H158" s="110"/>
      <c r="I158" s="110"/>
      <c r="J158" s="110"/>
      <c r="K158" s="110"/>
      <c r="L158" s="110"/>
      <c r="M158" s="110"/>
      <c r="N158" s="110"/>
      <c r="O158" s="110"/>
      <c r="P158" s="110"/>
      <c r="Q158" s="110"/>
      <c r="R158" s="111"/>
    </row>
    <row r="159" spans="1:18" ht="20.100000000000001" customHeight="1" x14ac:dyDescent="0.25">
      <c r="A159" s="110"/>
      <c r="B159" s="110"/>
      <c r="C159" s="110"/>
      <c r="D159" s="110"/>
      <c r="E159" s="110"/>
      <c r="F159" s="110"/>
      <c r="G159" s="110"/>
      <c r="H159" s="110"/>
      <c r="I159" s="110"/>
      <c r="J159" s="110"/>
      <c r="K159" s="110"/>
      <c r="L159" s="110"/>
      <c r="M159" s="110"/>
      <c r="N159" s="110"/>
      <c r="O159" s="110"/>
      <c r="P159" s="110"/>
      <c r="Q159" s="110"/>
      <c r="R159" s="111"/>
    </row>
    <row r="160" spans="1:18" ht="20.100000000000001" customHeight="1" x14ac:dyDescent="0.25">
      <c r="A160" s="110"/>
      <c r="B160" s="110"/>
      <c r="C160" s="110"/>
      <c r="D160" s="110"/>
      <c r="E160" s="110"/>
      <c r="F160" s="110"/>
      <c r="G160" s="110"/>
      <c r="H160" s="110"/>
      <c r="I160" s="110"/>
      <c r="J160" s="110"/>
      <c r="K160" s="110"/>
      <c r="L160" s="110"/>
      <c r="M160" s="110"/>
      <c r="N160" s="110"/>
      <c r="O160" s="110"/>
      <c r="P160" s="110"/>
      <c r="Q160" s="110"/>
      <c r="R160" s="111"/>
    </row>
    <row r="161" spans="1:18" ht="20.100000000000001" customHeight="1" x14ac:dyDescent="0.25">
      <c r="A161" s="110"/>
      <c r="B161" s="110"/>
      <c r="C161" s="110"/>
      <c r="D161" s="110"/>
      <c r="E161" s="110"/>
      <c r="F161" s="110"/>
      <c r="G161" s="110"/>
      <c r="H161" s="110"/>
      <c r="I161" s="110"/>
      <c r="J161" s="110"/>
      <c r="K161" s="110"/>
      <c r="L161" s="110"/>
      <c r="M161" s="110"/>
      <c r="N161" s="110"/>
      <c r="O161" s="110"/>
      <c r="P161" s="110"/>
      <c r="Q161" s="110"/>
      <c r="R161" s="111"/>
    </row>
    <row r="162" spans="1:18" ht="20.100000000000001" customHeight="1" x14ac:dyDescent="0.25">
      <c r="A162" s="110"/>
      <c r="B162" s="110"/>
      <c r="C162" s="110"/>
      <c r="D162" s="110"/>
      <c r="E162" s="110"/>
      <c r="F162" s="110"/>
      <c r="G162" s="110"/>
      <c r="H162" s="110"/>
      <c r="I162" s="110"/>
      <c r="J162" s="110"/>
      <c r="K162" s="110"/>
      <c r="L162" s="110"/>
      <c r="M162" s="110"/>
      <c r="N162" s="110"/>
      <c r="O162" s="110"/>
      <c r="P162" s="110"/>
      <c r="Q162" s="110"/>
      <c r="R162" s="111"/>
    </row>
    <row r="163" spans="1:18" ht="20.100000000000001" customHeight="1" x14ac:dyDescent="0.25">
      <c r="A163" s="110"/>
      <c r="B163" s="110"/>
      <c r="C163" s="110"/>
      <c r="D163" s="110"/>
      <c r="E163" s="110"/>
      <c r="F163" s="110"/>
      <c r="G163" s="110"/>
      <c r="H163" s="110"/>
      <c r="I163" s="110"/>
      <c r="J163" s="110"/>
      <c r="K163" s="110"/>
      <c r="L163" s="110"/>
      <c r="M163" s="110"/>
      <c r="N163" s="110"/>
      <c r="O163" s="110"/>
      <c r="P163" s="110"/>
      <c r="Q163" s="110"/>
      <c r="R163" s="111"/>
    </row>
    <row r="164" spans="1:18" ht="20.100000000000001" customHeight="1" x14ac:dyDescent="0.25">
      <c r="A164" s="110"/>
      <c r="B164" s="110"/>
      <c r="C164" s="110"/>
      <c r="D164" s="110"/>
      <c r="E164" s="110"/>
      <c r="F164" s="110"/>
      <c r="G164" s="110"/>
      <c r="H164" s="110"/>
      <c r="I164" s="110"/>
      <c r="J164" s="110"/>
      <c r="K164" s="110"/>
      <c r="L164" s="110"/>
      <c r="M164" s="110"/>
      <c r="N164" s="110"/>
      <c r="O164" s="110"/>
      <c r="P164" s="110"/>
      <c r="Q164" s="110"/>
      <c r="R164" s="111"/>
    </row>
    <row r="165" spans="1:18" ht="20.100000000000001" customHeight="1" x14ac:dyDescent="0.25">
      <c r="A165" s="110"/>
      <c r="B165" s="110"/>
      <c r="C165" s="110"/>
      <c r="D165" s="110"/>
      <c r="E165" s="110"/>
      <c r="F165" s="110"/>
      <c r="G165" s="110"/>
      <c r="H165" s="110"/>
      <c r="I165" s="110"/>
      <c r="J165" s="110"/>
      <c r="K165" s="110"/>
      <c r="L165" s="110"/>
      <c r="M165" s="110"/>
      <c r="N165" s="110"/>
      <c r="O165" s="110"/>
      <c r="P165" s="110"/>
      <c r="Q165" s="110"/>
      <c r="R165" s="111"/>
    </row>
    <row r="166" spans="1:18" ht="20.100000000000001" customHeight="1" x14ac:dyDescent="0.25">
      <c r="A166" s="110"/>
      <c r="B166" s="110"/>
      <c r="C166" s="110"/>
      <c r="D166" s="110"/>
      <c r="E166" s="110"/>
      <c r="F166" s="110"/>
      <c r="G166" s="110"/>
      <c r="H166" s="110"/>
      <c r="I166" s="110"/>
      <c r="J166" s="110"/>
      <c r="K166" s="110"/>
      <c r="L166" s="110"/>
      <c r="M166" s="110"/>
      <c r="N166" s="110"/>
      <c r="O166" s="110"/>
      <c r="P166" s="110"/>
      <c r="Q166" s="110"/>
      <c r="R166" s="111"/>
    </row>
    <row r="167" spans="1:18" ht="20.100000000000001" customHeight="1" x14ac:dyDescent="0.25">
      <c r="A167" s="110"/>
      <c r="B167" s="110"/>
      <c r="C167" s="110"/>
      <c r="D167" s="110"/>
      <c r="E167" s="110"/>
      <c r="F167" s="110"/>
      <c r="G167" s="110"/>
      <c r="H167" s="110"/>
      <c r="I167" s="110"/>
      <c r="J167" s="110"/>
      <c r="K167" s="110"/>
      <c r="L167" s="110"/>
      <c r="M167" s="110"/>
      <c r="N167" s="110"/>
      <c r="O167" s="110"/>
      <c r="P167" s="110"/>
      <c r="Q167" s="110"/>
      <c r="R167" s="111"/>
    </row>
    <row r="168" spans="1:18" ht="20.100000000000001" customHeight="1" x14ac:dyDescent="0.25">
      <c r="A168" s="110"/>
      <c r="B168" s="110"/>
      <c r="C168" s="110"/>
      <c r="D168" s="110"/>
      <c r="E168" s="110"/>
      <c r="F168" s="110"/>
      <c r="G168" s="110"/>
      <c r="H168" s="110"/>
      <c r="I168" s="110"/>
      <c r="J168" s="110"/>
      <c r="K168" s="110"/>
      <c r="L168" s="110"/>
      <c r="M168" s="110"/>
      <c r="N168" s="110"/>
      <c r="O168" s="110"/>
      <c r="P168" s="110"/>
      <c r="Q168" s="110"/>
      <c r="R168" s="111"/>
    </row>
    <row r="169" spans="1:18" ht="20.100000000000001" customHeight="1" x14ac:dyDescent="0.25">
      <c r="A169" s="110"/>
      <c r="B169" s="110"/>
      <c r="C169" s="110"/>
      <c r="D169" s="110"/>
      <c r="E169" s="110"/>
      <c r="F169" s="110"/>
      <c r="G169" s="110"/>
      <c r="H169" s="110"/>
      <c r="I169" s="110"/>
      <c r="J169" s="110"/>
      <c r="K169" s="110"/>
      <c r="L169" s="110"/>
      <c r="M169" s="110"/>
      <c r="N169" s="110"/>
      <c r="O169" s="110"/>
      <c r="P169" s="110"/>
      <c r="Q169" s="110"/>
      <c r="R169" s="111"/>
    </row>
    <row r="170" spans="1:18" ht="20.100000000000001" customHeight="1" x14ac:dyDescent="0.25">
      <c r="A170" s="110"/>
      <c r="B170" s="110"/>
      <c r="C170" s="110"/>
      <c r="D170" s="110"/>
      <c r="E170" s="110"/>
      <c r="F170" s="110"/>
      <c r="G170" s="110"/>
      <c r="H170" s="110"/>
      <c r="I170" s="110"/>
      <c r="J170" s="110"/>
      <c r="K170" s="110"/>
      <c r="L170" s="110"/>
      <c r="M170" s="110"/>
      <c r="N170" s="110"/>
      <c r="O170" s="110"/>
      <c r="P170" s="110"/>
      <c r="Q170" s="110"/>
      <c r="R170" s="111"/>
    </row>
    <row r="171" spans="1:18" ht="20.100000000000001" customHeight="1" x14ac:dyDescent="0.25">
      <c r="A171" s="110"/>
      <c r="B171" s="110"/>
      <c r="C171" s="110"/>
      <c r="D171" s="110"/>
      <c r="E171" s="110"/>
      <c r="F171" s="110"/>
      <c r="G171" s="110"/>
      <c r="H171" s="110"/>
      <c r="I171" s="110"/>
      <c r="J171" s="110"/>
      <c r="K171" s="110"/>
      <c r="L171" s="110"/>
      <c r="M171" s="110"/>
      <c r="N171" s="110"/>
      <c r="O171" s="110"/>
      <c r="P171" s="110"/>
      <c r="Q171" s="110"/>
      <c r="R171" s="111"/>
    </row>
    <row r="172" spans="1:18" ht="20.100000000000001" customHeight="1" x14ac:dyDescent="0.25">
      <c r="A172" s="110"/>
      <c r="B172" s="110"/>
      <c r="C172" s="110"/>
      <c r="D172" s="110"/>
      <c r="E172" s="110"/>
      <c r="F172" s="110"/>
      <c r="G172" s="110"/>
      <c r="H172" s="110"/>
      <c r="I172" s="110"/>
      <c r="J172" s="110"/>
      <c r="K172" s="110"/>
      <c r="L172" s="110"/>
      <c r="M172" s="110"/>
      <c r="N172" s="110"/>
      <c r="O172" s="110"/>
      <c r="P172" s="110"/>
      <c r="Q172" s="110"/>
      <c r="R172" s="111"/>
    </row>
    <row r="173" spans="1:18" ht="20.100000000000001" customHeight="1" x14ac:dyDescent="0.25">
      <c r="A173" s="110"/>
      <c r="B173" s="110"/>
      <c r="C173" s="110"/>
      <c r="D173" s="110"/>
      <c r="E173" s="110"/>
      <c r="F173" s="110"/>
      <c r="G173" s="110"/>
      <c r="H173" s="110"/>
      <c r="I173" s="110"/>
      <c r="J173" s="110"/>
      <c r="K173" s="110"/>
      <c r="L173" s="110"/>
      <c r="M173" s="110"/>
      <c r="N173" s="110"/>
      <c r="O173" s="110"/>
      <c r="P173" s="110"/>
      <c r="Q173" s="110"/>
      <c r="R173" s="111"/>
    </row>
    <row r="174" spans="1:18" ht="20.100000000000001" customHeight="1" x14ac:dyDescent="0.25">
      <c r="A174" s="110"/>
      <c r="B174" s="110"/>
      <c r="C174" s="110"/>
      <c r="D174" s="110"/>
      <c r="E174" s="110"/>
      <c r="F174" s="110"/>
      <c r="G174" s="110"/>
      <c r="H174" s="110"/>
      <c r="I174" s="110"/>
      <c r="J174" s="110"/>
      <c r="K174" s="110"/>
      <c r="L174" s="110"/>
      <c r="M174" s="110"/>
      <c r="N174" s="110"/>
      <c r="O174" s="110"/>
      <c r="P174" s="110"/>
      <c r="Q174" s="110"/>
      <c r="R174" s="111"/>
    </row>
    <row r="175" spans="1:18" ht="20.100000000000001" customHeight="1" x14ac:dyDescent="0.25">
      <c r="A175" s="110"/>
      <c r="B175" s="110"/>
      <c r="C175" s="110"/>
      <c r="D175" s="110"/>
      <c r="E175" s="110"/>
      <c r="F175" s="110"/>
      <c r="G175" s="110"/>
      <c r="H175" s="110"/>
      <c r="I175" s="110"/>
      <c r="J175" s="110"/>
      <c r="K175" s="110"/>
      <c r="L175" s="110"/>
      <c r="M175" s="110"/>
      <c r="N175" s="110"/>
      <c r="O175" s="110"/>
      <c r="P175" s="110"/>
      <c r="Q175" s="110"/>
      <c r="R175" s="111"/>
    </row>
    <row r="176" spans="1:18" ht="20.100000000000001" customHeight="1" x14ac:dyDescent="0.25">
      <c r="A176" s="110"/>
      <c r="B176" s="110"/>
      <c r="C176" s="110"/>
      <c r="D176" s="110"/>
      <c r="E176" s="110"/>
      <c r="F176" s="110"/>
      <c r="G176" s="110"/>
      <c r="H176" s="110"/>
      <c r="I176" s="110"/>
      <c r="J176" s="110"/>
      <c r="K176" s="110"/>
      <c r="L176" s="110"/>
      <c r="M176" s="110"/>
      <c r="N176" s="110"/>
      <c r="O176" s="110"/>
      <c r="P176" s="110"/>
      <c r="Q176" s="110"/>
      <c r="R176" s="111"/>
    </row>
    <row r="177" spans="1:18" ht="20.100000000000001" customHeight="1" x14ac:dyDescent="0.25">
      <c r="A177" s="110"/>
      <c r="B177" s="110"/>
      <c r="C177" s="110"/>
      <c r="D177" s="110"/>
      <c r="E177" s="110"/>
      <c r="F177" s="110"/>
      <c r="G177" s="110"/>
      <c r="H177" s="110"/>
      <c r="I177" s="110"/>
      <c r="J177" s="110"/>
      <c r="K177" s="110"/>
      <c r="L177" s="110"/>
      <c r="M177" s="110"/>
      <c r="N177" s="110"/>
      <c r="O177" s="110"/>
      <c r="P177" s="110"/>
      <c r="Q177" s="110"/>
      <c r="R177" s="111"/>
    </row>
    <row r="178" spans="1:18" ht="20.100000000000001" customHeight="1" x14ac:dyDescent="0.25">
      <c r="A178" s="110"/>
      <c r="B178" s="110"/>
      <c r="C178" s="110"/>
      <c r="D178" s="110"/>
      <c r="E178" s="110"/>
      <c r="F178" s="110"/>
      <c r="G178" s="110"/>
      <c r="H178" s="110"/>
      <c r="I178" s="110"/>
      <c r="J178" s="110"/>
      <c r="K178" s="110"/>
      <c r="L178" s="110"/>
      <c r="M178" s="110"/>
      <c r="N178" s="110"/>
      <c r="O178" s="110"/>
      <c r="P178" s="110"/>
      <c r="Q178" s="110"/>
      <c r="R178" s="111"/>
    </row>
    <row r="179" spans="1:18" ht="20.100000000000001" customHeight="1" x14ac:dyDescent="0.25">
      <c r="A179" s="110"/>
      <c r="B179" s="110"/>
      <c r="C179" s="110"/>
      <c r="D179" s="110"/>
      <c r="E179" s="110"/>
      <c r="F179" s="110"/>
      <c r="G179" s="110"/>
      <c r="H179" s="110"/>
      <c r="I179" s="110"/>
      <c r="J179" s="110"/>
      <c r="K179" s="110"/>
      <c r="L179" s="110"/>
      <c r="M179" s="110"/>
      <c r="N179" s="110"/>
      <c r="O179" s="110"/>
      <c r="P179" s="110"/>
      <c r="Q179" s="110"/>
      <c r="R179" s="111"/>
    </row>
    <row r="180" spans="1:18" ht="20.100000000000001" customHeight="1" x14ac:dyDescent="0.25">
      <c r="A180" s="110"/>
      <c r="B180" s="110"/>
      <c r="C180" s="110"/>
      <c r="D180" s="110"/>
      <c r="E180" s="110"/>
      <c r="F180" s="110"/>
      <c r="G180" s="110"/>
      <c r="H180" s="110"/>
      <c r="I180" s="110"/>
      <c r="J180" s="110"/>
      <c r="K180" s="110"/>
      <c r="L180" s="110"/>
      <c r="M180" s="110"/>
      <c r="N180" s="110"/>
      <c r="O180" s="110"/>
      <c r="P180" s="110"/>
      <c r="Q180" s="110"/>
      <c r="R180" s="111"/>
    </row>
    <row r="181" spans="1:18" ht="20.100000000000001" customHeight="1" x14ac:dyDescent="0.25">
      <c r="A181" s="110"/>
      <c r="B181" s="110"/>
      <c r="C181" s="110"/>
      <c r="D181" s="110"/>
      <c r="E181" s="110"/>
      <c r="F181" s="110"/>
      <c r="G181" s="110"/>
      <c r="H181" s="110"/>
      <c r="I181" s="110"/>
      <c r="J181" s="110"/>
      <c r="K181" s="110"/>
      <c r="L181" s="110"/>
      <c r="M181" s="110"/>
      <c r="N181" s="110"/>
      <c r="O181" s="110"/>
      <c r="P181" s="110"/>
      <c r="Q181" s="110"/>
      <c r="R181" s="111"/>
    </row>
    <row r="182" spans="1:18" ht="20.100000000000001" customHeight="1" x14ac:dyDescent="0.25">
      <c r="A182" s="110"/>
      <c r="B182" s="110"/>
      <c r="C182" s="110"/>
      <c r="D182" s="110"/>
      <c r="E182" s="110"/>
      <c r="F182" s="110"/>
      <c r="G182" s="110"/>
      <c r="H182" s="110"/>
      <c r="I182" s="110"/>
      <c r="J182" s="110"/>
      <c r="K182" s="110"/>
      <c r="L182" s="110"/>
      <c r="M182" s="110"/>
      <c r="N182" s="110"/>
      <c r="O182" s="110"/>
      <c r="P182" s="110"/>
      <c r="Q182" s="110"/>
      <c r="R182" s="111"/>
    </row>
    <row r="183" spans="1:18" ht="20.100000000000001" customHeight="1" x14ac:dyDescent="0.25">
      <c r="A183" s="110"/>
      <c r="B183" s="110"/>
      <c r="C183" s="110"/>
      <c r="D183" s="110"/>
      <c r="E183" s="110"/>
      <c r="F183" s="110"/>
      <c r="G183" s="110"/>
      <c r="H183" s="110"/>
      <c r="I183" s="110"/>
      <c r="J183" s="110"/>
      <c r="K183" s="110"/>
      <c r="L183" s="110"/>
      <c r="M183" s="110"/>
      <c r="N183" s="110"/>
      <c r="O183" s="110"/>
      <c r="P183" s="110"/>
      <c r="Q183" s="110"/>
      <c r="R183" s="111"/>
    </row>
    <row r="184" spans="1:18" ht="20.100000000000001" customHeight="1" x14ac:dyDescent="0.25">
      <c r="A184" s="110"/>
      <c r="B184" s="110"/>
      <c r="C184" s="110"/>
      <c r="D184" s="110"/>
      <c r="E184" s="110"/>
      <c r="F184" s="110"/>
      <c r="G184" s="110"/>
      <c r="H184" s="110"/>
      <c r="I184" s="110"/>
      <c r="J184" s="110"/>
      <c r="K184" s="110"/>
      <c r="L184" s="110"/>
      <c r="M184" s="110"/>
      <c r="N184" s="110"/>
      <c r="O184" s="110"/>
      <c r="P184" s="110"/>
      <c r="Q184" s="110"/>
      <c r="R184" s="111"/>
    </row>
    <row r="185" spans="1:18" ht="20.100000000000001" customHeight="1" x14ac:dyDescent="0.25">
      <c r="A185" s="110"/>
      <c r="B185" s="110"/>
      <c r="C185" s="110"/>
      <c r="D185" s="110"/>
      <c r="E185" s="110"/>
      <c r="F185" s="110"/>
      <c r="G185" s="110"/>
      <c r="H185" s="110"/>
      <c r="I185" s="110"/>
      <c r="J185" s="110"/>
      <c r="K185" s="110"/>
      <c r="L185" s="110"/>
      <c r="M185" s="110"/>
      <c r="N185" s="110"/>
      <c r="O185" s="110"/>
      <c r="P185" s="110"/>
      <c r="Q185" s="110"/>
      <c r="R185" s="111"/>
    </row>
    <row r="186" spans="1:18" ht="20.100000000000001" customHeight="1" x14ac:dyDescent="0.25">
      <c r="A186" s="110"/>
      <c r="B186" s="110"/>
      <c r="C186" s="110"/>
      <c r="D186" s="110"/>
      <c r="E186" s="110"/>
      <c r="F186" s="110"/>
      <c r="G186" s="110"/>
      <c r="H186" s="110"/>
      <c r="I186" s="110"/>
      <c r="J186" s="110"/>
      <c r="K186" s="110"/>
      <c r="L186" s="110"/>
      <c r="M186" s="110"/>
      <c r="N186" s="110"/>
      <c r="O186" s="110"/>
      <c r="P186" s="110"/>
      <c r="Q186" s="110"/>
      <c r="R186" s="111"/>
    </row>
    <row r="187" spans="1:18" ht="20.100000000000001" customHeight="1" x14ac:dyDescent="0.25">
      <c r="A187" s="110"/>
      <c r="B187" s="110"/>
      <c r="C187" s="110"/>
      <c r="D187" s="110"/>
      <c r="E187" s="110"/>
      <c r="F187" s="110"/>
      <c r="G187" s="110"/>
      <c r="H187" s="110"/>
      <c r="I187" s="110"/>
      <c r="J187" s="110"/>
      <c r="K187" s="110"/>
      <c r="L187" s="110"/>
      <c r="M187" s="110"/>
      <c r="N187" s="110"/>
      <c r="O187" s="110"/>
      <c r="P187" s="110"/>
      <c r="Q187" s="110"/>
      <c r="R187" s="111"/>
    </row>
    <row r="188" spans="1:18" ht="20.100000000000001" customHeight="1" x14ac:dyDescent="0.25">
      <c r="A188" s="110"/>
      <c r="B188" s="110"/>
      <c r="C188" s="110"/>
      <c r="D188" s="110"/>
      <c r="E188" s="110"/>
      <c r="F188" s="110"/>
      <c r="G188" s="110"/>
      <c r="H188" s="110"/>
      <c r="I188" s="110"/>
      <c r="J188" s="110"/>
      <c r="K188" s="110"/>
      <c r="L188" s="110"/>
      <c r="M188" s="110"/>
      <c r="N188" s="110"/>
      <c r="O188" s="110"/>
      <c r="P188" s="110"/>
      <c r="Q188" s="110"/>
      <c r="R188" s="111"/>
    </row>
    <row r="189" spans="1:18" ht="20.100000000000001" customHeight="1" x14ac:dyDescent="0.25">
      <c r="A189" s="110"/>
      <c r="B189" s="110"/>
      <c r="C189" s="110"/>
      <c r="D189" s="110"/>
      <c r="E189" s="110"/>
      <c r="F189" s="110"/>
      <c r="G189" s="110"/>
      <c r="H189" s="110"/>
      <c r="I189" s="110"/>
      <c r="J189" s="110"/>
      <c r="K189" s="110"/>
      <c r="L189" s="110"/>
      <c r="M189" s="110"/>
      <c r="N189" s="110"/>
      <c r="O189" s="110"/>
      <c r="P189" s="110"/>
      <c r="Q189" s="110"/>
      <c r="R189" s="111"/>
    </row>
    <row r="190" spans="1:18" ht="20.100000000000001" customHeight="1" x14ac:dyDescent="0.25">
      <c r="A190" s="110"/>
      <c r="B190" s="110"/>
      <c r="C190" s="110"/>
      <c r="D190" s="110"/>
      <c r="E190" s="110"/>
      <c r="F190" s="110"/>
      <c r="G190" s="110"/>
      <c r="H190" s="110"/>
      <c r="I190" s="110"/>
      <c r="J190" s="110"/>
      <c r="K190" s="110"/>
      <c r="L190" s="110"/>
      <c r="M190" s="110"/>
      <c r="N190" s="110"/>
      <c r="O190" s="110"/>
      <c r="P190" s="110"/>
      <c r="Q190" s="110"/>
      <c r="R190" s="111"/>
    </row>
    <row r="191" spans="1:18" ht="20.100000000000001" customHeight="1" x14ac:dyDescent="0.25">
      <c r="A191" s="110"/>
      <c r="B191" s="110"/>
      <c r="C191" s="110"/>
      <c r="D191" s="110"/>
      <c r="E191" s="110"/>
      <c r="F191" s="110"/>
      <c r="G191" s="110"/>
      <c r="H191" s="110"/>
      <c r="I191" s="110"/>
      <c r="J191" s="110"/>
      <c r="K191" s="110"/>
      <c r="L191" s="110"/>
      <c r="M191" s="110"/>
      <c r="N191" s="110"/>
      <c r="O191" s="110"/>
      <c r="P191" s="110"/>
      <c r="Q191" s="110"/>
      <c r="R191" s="111"/>
    </row>
    <row r="192" spans="1:18" ht="20.100000000000001" customHeight="1" x14ac:dyDescent="0.25">
      <c r="A192" s="110"/>
      <c r="B192" s="110"/>
      <c r="C192" s="110"/>
      <c r="D192" s="110"/>
      <c r="E192" s="110"/>
      <c r="F192" s="110"/>
      <c r="G192" s="110"/>
      <c r="H192" s="110"/>
      <c r="I192" s="110"/>
      <c r="J192" s="110"/>
      <c r="K192" s="110"/>
      <c r="L192" s="110"/>
      <c r="M192" s="110"/>
      <c r="N192" s="110"/>
      <c r="O192" s="110"/>
      <c r="P192" s="110"/>
      <c r="Q192" s="110"/>
      <c r="R192" s="111"/>
    </row>
    <row r="193" spans="1:18" ht="20.100000000000001" customHeight="1" x14ac:dyDescent="0.25">
      <c r="A193" s="110"/>
      <c r="B193" s="110"/>
      <c r="C193" s="110"/>
      <c r="D193" s="110"/>
      <c r="E193" s="110"/>
      <c r="F193" s="110"/>
      <c r="G193" s="110"/>
      <c r="H193" s="110"/>
      <c r="I193" s="110"/>
      <c r="J193" s="110"/>
      <c r="K193" s="110"/>
      <c r="L193" s="110"/>
      <c r="M193" s="110"/>
      <c r="N193" s="110"/>
      <c r="O193" s="110"/>
      <c r="P193" s="110"/>
      <c r="Q193" s="110"/>
      <c r="R193" s="111"/>
    </row>
    <row r="194" spans="1:18" ht="20.100000000000001" customHeight="1" x14ac:dyDescent="0.25">
      <c r="A194" s="110"/>
      <c r="B194" s="110"/>
      <c r="C194" s="110"/>
      <c r="D194" s="110"/>
      <c r="E194" s="110"/>
      <c r="F194" s="110"/>
      <c r="G194" s="110"/>
      <c r="H194" s="110"/>
      <c r="I194" s="110"/>
      <c r="J194" s="110"/>
      <c r="K194" s="110"/>
      <c r="L194" s="110"/>
      <c r="M194" s="110"/>
      <c r="N194" s="110"/>
      <c r="O194" s="110"/>
      <c r="P194" s="110"/>
      <c r="Q194" s="110"/>
      <c r="R194" s="111"/>
    </row>
    <row r="195" spans="1:18" ht="20.100000000000001" customHeight="1" x14ac:dyDescent="0.25">
      <c r="A195" s="110"/>
      <c r="B195" s="110"/>
      <c r="C195" s="110"/>
      <c r="D195" s="110"/>
      <c r="E195" s="110"/>
      <c r="F195" s="110"/>
      <c r="G195" s="110"/>
      <c r="H195" s="110"/>
      <c r="I195" s="110"/>
      <c r="J195" s="110"/>
      <c r="K195" s="110"/>
      <c r="L195" s="110"/>
      <c r="M195" s="110"/>
      <c r="N195" s="110"/>
      <c r="O195" s="110"/>
      <c r="P195" s="110"/>
      <c r="Q195" s="110"/>
      <c r="R195" s="111"/>
    </row>
    <row r="196" spans="1:18" ht="20.100000000000001" customHeight="1" x14ac:dyDescent="0.25">
      <c r="A196" s="110"/>
      <c r="B196" s="110"/>
      <c r="C196" s="110"/>
      <c r="D196" s="110"/>
      <c r="E196" s="110"/>
      <c r="F196" s="110"/>
      <c r="G196" s="110"/>
      <c r="H196" s="110"/>
      <c r="I196" s="110"/>
      <c r="J196" s="110"/>
      <c r="K196" s="110"/>
      <c r="L196" s="110"/>
      <c r="M196" s="110"/>
      <c r="N196" s="110"/>
      <c r="O196" s="110"/>
      <c r="P196" s="110"/>
      <c r="Q196" s="110"/>
      <c r="R196" s="111"/>
    </row>
    <row r="197" spans="1:18" ht="20.100000000000001" customHeight="1" x14ac:dyDescent="0.25">
      <c r="A197" s="110"/>
      <c r="B197" s="110"/>
      <c r="C197" s="110"/>
      <c r="D197" s="110"/>
      <c r="E197" s="110"/>
      <c r="F197" s="110"/>
      <c r="G197" s="110"/>
      <c r="H197" s="110"/>
      <c r="I197" s="110"/>
      <c r="J197" s="110"/>
      <c r="K197" s="110"/>
      <c r="L197" s="110"/>
      <c r="M197" s="110"/>
      <c r="N197" s="110"/>
      <c r="O197" s="110"/>
      <c r="P197" s="110"/>
      <c r="Q197" s="110"/>
      <c r="R197" s="111"/>
    </row>
    <row r="198" spans="1:18" ht="20.100000000000001" customHeight="1" x14ac:dyDescent="0.25">
      <c r="A198" s="110"/>
      <c r="B198" s="110"/>
      <c r="C198" s="110"/>
      <c r="D198" s="110"/>
      <c r="E198" s="110"/>
      <c r="F198" s="110"/>
      <c r="G198" s="110"/>
      <c r="H198" s="110"/>
      <c r="I198" s="110"/>
      <c r="J198" s="110"/>
      <c r="K198" s="110"/>
      <c r="L198" s="110"/>
      <c r="M198" s="110"/>
      <c r="N198" s="110"/>
      <c r="O198" s="110"/>
      <c r="P198" s="110"/>
      <c r="Q198" s="110"/>
      <c r="R198" s="111"/>
    </row>
    <row r="199" spans="1:18" ht="20.100000000000001" customHeight="1" x14ac:dyDescent="0.25">
      <c r="A199" s="110"/>
      <c r="B199" s="110"/>
      <c r="C199" s="110"/>
      <c r="D199" s="110"/>
      <c r="E199" s="110"/>
      <c r="F199" s="110"/>
      <c r="G199" s="110"/>
      <c r="H199" s="110"/>
      <c r="I199" s="110"/>
      <c r="J199" s="110"/>
      <c r="K199" s="110"/>
      <c r="L199" s="110"/>
      <c r="M199" s="110"/>
      <c r="N199" s="110"/>
      <c r="O199" s="110"/>
      <c r="P199" s="110"/>
      <c r="Q199" s="110"/>
      <c r="R199" s="111"/>
    </row>
    <row r="200" spans="1:18" ht="20.100000000000001" customHeight="1" x14ac:dyDescent="0.25">
      <c r="A200" s="110"/>
      <c r="B200" s="110"/>
      <c r="C200" s="110"/>
      <c r="D200" s="110"/>
      <c r="E200" s="110"/>
      <c r="F200" s="110"/>
      <c r="G200" s="110"/>
      <c r="H200" s="110"/>
      <c r="I200" s="110"/>
      <c r="J200" s="110"/>
      <c r="K200" s="110"/>
      <c r="L200" s="110"/>
      <c r="M200" s="110"/>
      <c r="N200" s="110"/>
      <c r="O200" s="110"/>
      <c r="P200" s="110"/>
      <c r="Q200" s="110"/>
      <c r="R200" s="111"/>
    </row>
    <row r="201" spans="1:18" ht="20.100000000000001" customHeight="1" x14ac:dyDescent="0.25">
      <c r="A201" s="110"/>
      <c r="B201" s="110"/>
      <c r="C201" s="110"/>
      <c r="D201" s="110"/>
      <c r="E201" s="110"/>
      <c r="F201" s="110"/>
      <c r="G201" s="110"/>
      <c r="H201" s="110"/>
      <c r="I201" s="110"/>
      <c r="J201" s="110"/>
      <c r="K201" s="110"/>
      <c r="L201" s="110"/>
      <c r="M201" s="110"/>
      <c r="N201" s="110"/>
      <c r="O201" s="110"/>
      <c r="P201" s="110"/>
      <c r="Q201" s="110"/>
      <c r="R201" s="111"/>
    </row>
    <row r="202" spans="1:18" ht="20.100000000000001" customHeight="1" x14ac:dyDescent="0.25">
      <c r="A202" s="110"/>
      <c r="B202" s="110"/>
      <c r="C202" s="110"/>
      <c r="D202" s="110"/>
      <c r="E202" s="110"/>
      <c r="F202" s="110"/>
      <c r="G202" s="110"/>
      <c r="H202" s="110"/>
      <c r="I202" s="110"/>
      <c r="J202" s="110"/>
      <c r="K202" s="110"/>
      <c r="L202" s="110"/>
      <c r="M202" s="110"/>
      <c r="N202" s="110"/>
      <c r="O202" s="110"/>
      <c r="P202" s="110"/>
      <c r="Q202" s="110"/>
      <c r="R202" s="111"/>
    </row>
    <row r="203" spans="1:18" ht="20.100000000000001" customHeight="1" x14ac:dyDescent="0.25">
      <c r="A203" s="110"/>
      <c r="B203" s="110"/>
      <c r="C203" s="110"/>
      <c r="D203" s="110"/>
      <c r="E203" s="110"/>
      <c r="F203" s="110"/>
      <c r="G203" s="110"/>
      <c r="H203" s="110"/>
      <c r="I203" s="110"/>
      <c r="J203" s="110"/>
      <c r="K203" s="110"/>
      <c r="L203" s="110"/>
      <c r="M203" s="110"/>
      <c r="N203" s="110"/>
      <c r="O203" s="110"/>
      <c r="P203" s="110"/>
      <c r="Q203" s="110"/>
      <c r="R203" s="111"/>
    </row>
    <row r="204" spans="1:18" ht="20.100000000000001" customHeight="1" x14ac:dyDescent="0.25">
      <c r="A204" s="110"/>
      <c r="B204" s="110"/>
      <c r="C204" s="110"/>
      <c r="D204" s="110"/>
      <c r="E204" s="110"/>
      <c r="F204" s="110"/>
      <c r="G204" s="110"/>
      <c r="H204" s="110"/>
      <c r="I204" s="110"/>
      <c r="J204" s="110"/>
      <c r="K204" s="110"/>
      <c r="L204" s="110"/>
      <c r="M204" s="110"/>
      <c r="N204" s="110"/>
      <c r="O204" s="110"/>
      <c r="P204" s="110"/>
      <c r="Q204" s="110"/>
      <c r="R204" s="111"/>
    </row>
    <row r="205" spans="1:18" ht="20.100000000000001" customHeight="1" x14ac:dyDescent="0.25">
      <c r="A205" s="110"/>
      <c r="B205" s="110"/>
      <c r="C205" s="110"/>
      <c r="D205" s="110"/>
      <c r="E205" s="110"/>
      <c r="F205" s="110"/>
      <c r="G205" s="110"/>
      <c r="H205" s="110"/>
      <c r="I205" s="110"/>
      <c r="J205" s="110"/>
      <c r="K205" s="110"/>
      <c r="L205" s="110"/>
      <c r="M205" s="110"/>
      <c r="N205" s="110"/>
      <c r="O205" s="110"/>
      <c r="P205" s="110"/>
      <c r="Q205" s="110"/>
      <c r="R205" s="111"/>
    </row>
    <row r="206" spans="1:18" ht="20.100000000000001" customHeight="1" x14ac:dyDescent="0.25">
      <c r="A206" s="110"/>
      <c r="B206" s="110"/>
      <c r="C206" s="110"/>
      <c r="D206" s="110"/>
      <c r="E206" s="110"/>
      <c r="F206" s="110"/>
      <c r="G206" s="110"/>
      <c r="H206" s="110"/>
      <c r="I206" s="110"/>
      <c r="J206" s="110"/>
      <c r="K206" s="110"/>
      <c r="L206" s="110"/>
      <c r="M206" s="110"/>
      <c r="N206" s="110"/>
      <c r="O206" s="110"/>
      <c r="P206" s="110"/>
      <c r="Q206" s="110"/>
      <c r="R206" s="111"/>
    </row>
    <row r="207" spans="1:18" ht="20.100000000000001" customHeight="1" x14ac:dyDescent="0.25">
      <c r="A207" s="110"/>
      <c r="B207" s="110"/>
      <c r="C207" s="110"/>
      <c r="D207" s="110"/>
      <c r="E207" s="110"/>
      <c r="F207" s="110"/>
      <c r="G207" s="110"/>
      <c r="H207" s="110"/>
      <c r="I207" s="110"/>
      <c r="J207" s="110"/>
      <c r="K207" s="110"/>
      <c r="L207" s="110"/>
      <c r="M207" s="110"/>
      <c r="N207" s="110"/>
      <c r="O207" s="110"/>
      <c r="P207" s="110"/>
      <c r="Q207" s="110"/>
      <c r="R207" s="111"/>
    </row>
    <row r="208" spans="1:18" ht="20.100000000000001" customHeight="1" x14ac:dyDescent="0.25">
      <c r="A208" s="110"/>
      <c r="B208" s="110"/>
      <c r="C208" s="110"/>
      <c r="D208" s="110"/>
      <c r="E208" s="110"/>
      <c r="F208" s="110"/>
      <c r="G208" s="110"/>
      <c r="H208" s="110"/>
      <c r="I208" s="110"/>
      <c r="J208" s="110"/>
      <c r="K208" s="110"/>
      <c r="L208" s="110"/>
      <c r="M208" s="110"/>
      <c r="N208" s="110"/>
      <c r="O208" s="110"/>
      <c r="P208" s="110"/>
      <c r="Q208" s="110"/>
      <c r="R208" s="111"/>
    </row>
    <row r="209" spans="1:18" ht="20.100000000000001" customHeight="1" x14ac:dyDescent="0.25">
      <c r="A209" s="110"/>
      <c r="B209" s="110"/>
      <c r="C209" s="110"/>
      <c r="D209" s="110"/>
      <c r="E209" s="110"/>
      <c r="F209" s="110"/>
      <c r="G209" s="110"/>
      <c r="H209" s="110"/>
      <c r="I209" s="110"/>
      <c r="J209" s="110"/>
      <c r="K209" s="110"/>
      <c r="L209" s="110"/>
      <c r="M209" s="110"/>
      <c r="N209" s="110"/>
      <c r="O209" s="110"/>
      <c r="P209" s="110"/>
      <c r="Q209" s="110"/>
      <c r="R209" s="111"/>
    </row>
    <row r="210" spans="1:18" ht="20.100000000000001" customHeight="1" x14ac:dyDescent="0.25">
      <c r="A210" s="110"/>
      <c r="B210" s="110"/>
      <c r="C210" s="110"/>
      <c r="D210" s="110"/>
      <c r="E210" s="110"/>
      <c r="F210" s="110"/>
      <c r="G210" s="110"/>
      <c r="H210" s="110"/>
      <c r="I210" s="110"/>
      <c r="J210" s="110"/>
      <c r="K210" s="110"/>
      <c r="L210" s="110"/>
      <c r="M210" s="110"/>
      <c r="N210" s="110"/>
      <c r="O210" s="110"/>
      <c r="P210" s="110"/>
      <c r="Q210" s="110"/>
      <c r="R210" s="111"/>
    </row>
    <row r="211" spans="1:18" ht="20.100000000000001" customHeight="1" x14ac:dyDescent="0.25">
      <c r="A211" s="110"/>
      <c r="B211" s="110"/>
      <c r="C211" s="110"/>
      <c r="D211" s="110"/>
      <c r="E211" s="110"/>
      <c r="F211" s="110"/>
      <c r="G211" s="110"/>
      <c r="H211" s="110"/>
      <c r="I211" s="110"/>
      <c r="J211" s="110"/>
      <c r="K211" s="110"/>
      <c r="L211" s="110"/>
      <c r="M211" s="110"/>
      <c r="N211" s="110"/>
      <c r="O211" s="110"/>
      <c r="P211" s="110"/>
      <c r="Q211" s="110"/>
      <c r="R211" s="111"/>
    </row>
    <row r="212" spans="1:18" ht="20.100000000000001" customHeight="1" x14ac:dyDescent="0.25">
      <c r="A212" s="110"/>
      <c r="B212" s="110"/>
      <c r="C212" s="110"/>
      <c r="D212" s="110"/>
      <c r="E212" s="110"/>
      <c r="F212" s="110"/>
      <c r="G212" s="110"/>
      <c r="H212" s="110"/>
      <c r="I212" s="110"/>
      <c r="J212" s="110"/>
      <c r="K212" s="110"/>
      <c r="L212" s="110"/>
      <c r="M212" s="110"/>
      <c r="N212" s="110"/>
      <c r="O212" s="110"/>
      <c r="P212" s="110"/>
      <c r="Q212" s="110"/>
      <c r="R212" s="111"/>
    </row>
    <row r="213" spans="1:18" ht="20.100000000000001" customHeight="1" x14ac:dyDescent="0.25">
      <c r="A213" s="110"/>
      <c r="B213" s="110"/>
      <c r="C213" s="110"/>
      <c r="D213" s="110"/>
      <c r="E213" s="110"/>
      <c r="F213" s="110"/>
      <c r="G213" s="110"/>
      <c r="H213" s="110"/>
      <c r="I213" s="110"/>
      <c r="J213" s="110"/>
      <c r="K213" s="110"/>
      <c r="L213" s="110"/>
      <c r="M213" s="110"/>
      <c r="N213" s="110"/>
      <c r="O213" s="110"/>
      <c r="P213" s="110"/>
      <c r="Q213" s="110"/>
      <c r="R213" s="111"/>
    </row>
    <row r="214" spans="1:18" ht="20.100000000000001" customHeight="1" x14ac:dyDescent="0.25">
      <c r="A214" s="110"/>
      <c r="B214" s="110"/>
      <c r="C214" s="110"/>
      <c r="D214" s="110"/>
      <c r="E214" s="110"/>
      <c r="F214" s="110"/>
      <c r="G214" s="110"/>
      <c r="H214" s="110"/>
      <c r="I214" s="110"/>
      <c r="J214" s="110"/>
      <c r="K214" s="110"/>
      <c r="L214" s="110"/>
      <c r="M214" s="110"/>
      <c r="N214" s="110"/>
      <c r="O214" s="110"/>
      <c r="P214" s="110"/>
      <c r="Q214" s="110"/>
      <c r="R214" s="111"/>
    </row>
    <row r="215" spans="1:18" ht="20.100000000000001" customHeight="1" x14ac:dyDescent="0.25">
      <c r="A215" s="110"/>
      <c r="B215" s="110"/>
      <c r="C215" s="110"/>
      <c r="D215" s="110"/>
      <c r="E215" s="110"/>
      <c r="F215" s="110"/>
      <c r="G215" s="110"/>
      <c r="H215" s="110"/>
      <c r="I215" s="110"/>
      <c r="J215" s="110"/>
      <c r="K215" s="110"/>
      <c r="L215" s="110"/>
      <c r="M215" s="110"/>
      <c r="N215" s="110"/>
      <c r="O215" s="110"/>
      <c r="P215" s="110"/>
      <c r="Q215" s="110"/>
      <c r="R215" s="111"/>
    </row>
    <row r="216" spans="1:18" ht="20.100000000000001" customHeight="1" x14ac:dyDescent="0.25">
      <c r="A216" s="110"/>
      <c r="B216" s="110"/>
      <c r="C216" s="110"/>
      <c r="D216" s="110"/>
      <c r="E216" s="110"/>
      <c r="F216" s="110"/>
      <c r="G216" s="110"/>
      <c r="H216" s="110"/>
      <c r="I216" s="110"/>
      <c r="J216" s="110"/>
      <c r="K216" s="110"/>
      <c r="L216" s="110"/>
      <c r="M216" s="110"/>
      <c r="N216" s="110"/>
      <c r="O216" s="110"/>
      <c r="P216" s="110"/>
      <c r="Q216" s="110"/>
      <c r="R216" s="111"/>
    </row>
    <row r="217" spans="1:18" ht="20.100000000000001" customHeight="1" x14ac:dyDescent="0.25">
      <c r="A217" s="110"/>
      <c r="B217" s="110"/>
      <c r="C217" s="110"/>
      <c r="D217" s="110"/>
      <c r="E217" s="110"/>
      <c r="F217" s="110"/>
      <c r="G217" s="110"/>
      <c r="H217" s="110"/>
      <c r="I217" s="110"/>
      <c r="J217" s="110"/>
      <c r="K217" s="110"/>
      <c r="L217" s="110"/>
      <c r="M217" s="110"/>
      <c r="N217" s="110"/>
      <c r="O217" s="110"/>
      <c r="P217" s="110"/>
      <c r="Q217" s="110"/>
      <c r="R217" s="111"/>
    </row>
    <row r="218" spans="1:18" ht="20.100000000000001" customHeight="1" x14ac:dyDescent="0.25">
      <c r="A218" s="110"/>
      <c r="B218" s="110"/>
      <c r="C218" s="110"/>
      <c r="D218" s="110"/>
      <c r="E218" s="110"/>
      <c r="F218" s="110"/>
      <c r="G218" s="110"/>
      <c r="H218" s="110"/>
      <c r="I218" s="110"/>
      <c r="J218" s="110"/>
      <c r="K218" s="110"/>
      <c r="L218" s="110"/>
      <c r="M218" s="110"/>
      <c r="N218" s="110"/>
      <c r="O218" s="110"/>
      <c r="P218" s="110"/>
      <c r="Q218" s="110"/>
      <c r="R218" s="111"/>
    </row>
    <row r="219" spans="1:18" ht="20.100000000000001" customHeight="1" x14ac:dyDescent="0.25">
      <c r="A219" s="110"/>
      <c r="B219" s="110"/>
      <c r="C219" s="110"/>
      <c r="D219" s="110"/>
      <c r="E219" s="110"/>
      <c r="F219" s="110"/>
      <c r="G219" s="110"/>
      <c r="H219" s="110"/>
      <c r="I219" s="110"/>
      <c r="J219" s="110"/>
      <c r="K219" s="110"/>
      <c r="L219" s="110"/>
      <c r="M219" s="110"/>
      <c r="N219" s="110"/>
      <c r="O219" s="110"/>
      <c r="P219" s="110"/>
      <c r="Q219" s="110"/>
      <c r="R219" s="111"/>
    </row>
    <row r="220" spans="1:18" ht="20.100000000000001" customHeight="1" x14ac:dyDescent="0.25">
      <c r="A220" s="110"/>
      <c r="B220" s="110"/>
      <c r="C220" s="110"/>
      <c r="D220" s="110"/>
      <c r="E220" s="110"/>
      <c r="F220" s="110"/>
      <c r="G220" s="110"/>
      <c r="H220" s="110"/>
      <c r="I220" s="110"/>
      <c r="J220" s="110"/>
      <c r="K220" s="110"/>
      <c r="L220" s="110"/>
      <c r="M220" s="110"/>
      <c r="N220" s="110"/>
      <c r="O220" s="110"/>
      <c r="P220" s="110"/>
      <c r="Q220" s="110"/>
      <c r="R220" s="111"/>
    </row>
    <row r="221" spans="1:18" ht="20.100000000000001" customHeight="1" x14ac:dyDescent="0.25">
      <c r="A221" s="110"/>
      <c r="B221" s="110"/>
      <c r="C221" s="110"/>
      <c r="D221" s="110"/>
      <c r="E221" s="110"/>
      <c r="F221" s="110"/>
      <c r="G221" s="110"/>
      <c r="H221" s="110"/>
      <c r="I221" s="110"/>
      <c r="J221" s="110"/>
      <c r="K221" s="110"/>
      <c r="L221" s="110"/>
      <c r="M221" s="110"/>
      <c r="N221" s="110"/>
      <c r="O221" s="110"/>
      <c r="P221" s="110"/>
      <c r="Q221" s="110"/>
      <c r="R221" s="111"/>
    </row>
    <row r="222" spans="1:18" ht="20.100000000000001" customHeight="1" x14ac:dyDescent="0.25">
      <c r="A222" s="110"/>
      <c r="B222" s="110"/>
      <c r="C222" s="110"/>
      <c r="D222" s="110"/>
      <c r="E222" s="110"/>
      <c r="F222" s="110"/>
      <c r="G222" s="110"/>
      <c r="H222" s="110"/>
      <c r="I222" s="110"/>
      <c r="J222" s="110"/>
      <c r="K222" s="110"/>
      <c r="L222" s="110"/>
      <c r="M222" s="110"/>
      <c r="N222" s="110"/>
      <c r="O222" s="110"/>
      <c r="P222" s="110"/>
      <c r="Q222" s="110"/>
      <c r="R222" s="111"/>
    </row>
    <row r="223" spans="1:18" ht="20.100000000000001" customHeight="1" x14ac:dyDescent="0.25">
      <c r="A223" s="110"/>
      <c r="B223" s="110"/>
      <c r="C223" s="110"/>
      <c r="D223" s="110"/>
      <c r="E223" s="110"/>
      <c r="F223" s="110"/>
      <c r="G223" s="110"/>
      <c r="H223" s="110"/>
      <c r="I223" s="110"/>
      <c r="J223" s="110"/>
      <c r="K223" s="110"/>
      <c r="L223" s="110"/>
      <c r="M223" s="110"/>
      <c r="N223" s="110"/>
      <c r="O223" s="110"/>
      <c r="P223" s="110"/>
      <c r="Q223" s="110"/>
      <c r="R223" s="111"/>
    </row>
    <row r="224" spans="1:18" ht="20.100000000000001" customHeight="1" x14ac:dyDescent="0.25">
      <c r="A224" s="110"/>
      <c r="B224" s="110"/>
      <c r="C224" s="110"/>
      <c r="D224" s="110"/>
      <c r="E224" s="110"/>
      <c r="F224" s="110"/>
      <c r="G224" s="110"/>
      <c r="H224" s="110"/>
      <c r="I224" s="110"/>
      <c r="J224" s="110"/>
      <c r="K224" s="110"/>
      <c r="L224" s="110"/>
      <c r="M224" s="110"/>
      <c r="N224" s="110"/>
      <c r="O224" s="110"/>
      <c r="P224" s="110"/>
      <c r="Q224" s="110"/>
      <c r="R224" s="111"/>
    </row>
    <row r="225" spans="1:18" ht="20.100000000000001" customHeight="1" x14ac:dyDescent="0.25">
      <c r="A225" s="110"/>
      <c r="B225" s="110"/>
      <c r="C225" s="110"/>
      <c r="D225" s="110"/>
      <c r="E225" s="110"/>
      <c r="F225" s="110"/>
      <c r="G225" s="110"/>
      <c r="H225" s="110"/>
      <c r="I225" s="110"/>
      <c r="J225" s="110"/>
      <c r="K225" s="110"/>
      <c r="L225" s="110"/>
      <c r="M225" s="110"/>
      <c r="N225" s="110"/>
      <c r="O225" s="110"/>
      <c r="P225" s="110"/>
      <c r="Q225" s="110"/>
      <c r="R225" s="111"/>
    </row>
    <row r="226" spans="1:18" ht="20.100000000000001" customHeight="1" x14ac:dyDescent="0.25">
      <c r="A226" s="110"/>
      <c r="B226" s="110"/>
      <c r="C226" s="110"/>
      <c r="D226" s="110"/>
      <c r="E226" s="110"/>
      <c r="F226" s="110"/>
      <c r="G226" s="110"/>
      <c r="H226" s="110"/>
      <c r="I226" s="110"/>
      <c r="J226" s="110"/>
      <c r="K226" s="110"/>
      <c r="L226" s="110"/>
      <c r="M226" s="110"/>
      <c r="N226" s="110"/>
      <c r="O226" s="110"/>
      <c r="P226" s="110"/>
      <c r="Q226" s="110"/>
      <c r="R226" s="111"/>
    </row>
    <row r="227" spans="1:18" ht="20.100000000000001" customHeight="1" x14ac:dyDescent="0.25">
      <c r="A227" s="110"/>
      <c r="B227" s="110"/>
      <c r="C227" s="110"/>
      <c r="D227" s="110"/>
      <c r="E227" s="110"/>
      <c r="F227" s="110"/>
      <c r="G227" s="110"/>
      <c r="H227" s="110"/>
      <c r="I227" s="110"/>
      <c r="J227" s="110"/>
      <c r="K227" s="110"/>
      <c r="L227" s="110"/>
      <c r="M227" s="110"/>
      <c r="N227" s="110"/>
      <c r="O227" s="110"/>
      <c r="P227" s="110"/>
      <c r="Q227" s="110"/>
      <c r="R227" s="111"/>
    </row>
    <row r="228" spans="1:18" ht="20.100000000000001" customHeight="1" x14ac:dyDescent="0.25">
      <c r="A228" s="110"/>
      <c r="B228" s="110"/>
      <c r="C228" s="110"/>
      <c r="D228" s="110"/>
      <c r="E228" s="110"/>
      <c r="F228" s="110"/>
      <c r="G228" s="110"/>
      <c r="H228" s="110"/>
      <c r="I228" s="110"/>
      <c r="J228" s="110"/>
      <c r="K228" s="110"/>
      <c r="L228" s="110"/>
      <c r="M228" s="110"/>
      <c r="N228" s="110"/>
      <c r="O228" s="110"/>
      <c r="P228" s="110"/>
      <c r="Q228" s="110"/>
      <c r="R228" s="111"/>
    </row>
    <row r="229" spans="1:18" ht="20.100000000000001" customHeight="1" x14ac:dyDescent="0.25">
      <c r="A229" s="110"/>
      <c r="B229" s="110"/>
      <c r="C229" s="110"/>
      <c r="D229" s="110"/>
      <c r="E229" s="110"/>
      <c r="F229" s="110"/>
      <c r="G229" s="110"/>
      <c r="H229" s="110"/>
      <c r="I229" s="110"/>
      <c r="J229" s="110"/>
      <c r="K229" s="110"/>
      <c r="L229" s="110"/>
      <c r="M229" s="110"/>
      <c r="N229" s="110"/>
      <c r="O229" s="110"/>
      <c r="P229" s="110"/>
      <c r="Q229" s="110"/>
      <c r="R229" s="111"/>
    </row>
    <row r="230" spans="1:18" ht="20.100000000000001" customHeight="1" x14ac:dyDescent="0.25">
      <c r="A230" s="110"/>
      <c r="B230" s="110"/>
      <c r="C230" s="110"/>
      <c r="D230" s="110"/>
      <c r="E230" s="110"/>
      <c r="F230" s="110"/>
      <c r="G230" s="110"/>
      <c r="H230" s="110"/>
      <c r="I230" s="110"/>
      <c r="J230" s="110"/>
      <c r="K230" s="110"/>
      <c r="L230" s="110"/>
      <c r="M230" s="110"/>
      <c r="N230" s="110"/>
      <c r="O230" s="110"/>
      <c r="P230" s="110"/>
      <c r="Q230" s="110"/>
      <c r="R230" s="111"/>
    </row>
    <row r="231" spans="1:18" ht="20.100000000000001" customHeight="1" x14ac:dyDescent="0.25">
      <c r="A231" s="110"/>
      <c r="B231" s="110"/>
      <c r="C231" s="110"/>
      <c r="D231" s="110"/>
      <c r="E231" s="110"/>
      <c r="F231" s="110"/>
      <c r="G231" s="110"/>
      <c r="H231" s="110"/>
      <c r="I231" s="110"/>
      <c r="J231" s="110"/>
      <c r="K231" s="110"/>
      <c r="L231" s="110"/>
      <c r="M231" s="110"/>
      <c r="N231" s="110"/>
      <c r="O231" s="110"/>
      <c r="P231" s="110"/>
      <c r="Q231" s="110"/>
      <c r="R231" s="111"/>
    </row>
    <row r="232" spans="1:18" ht="20.100000000000001" customHeight="1" x14ac:dyDescent="0.25">
      <c r="A232" s="110"/>
      <c r="B232" s="110"/>
      <c r="C232" s="110"/>
      <c r="D232" s="110"/>
      <c r="E232" s="110"/>
      <c r="F232" s="110"/>
      <c r="G232" s="110"/>
      <c r="H232" s="110"/>
      <c r="I232" s="110"/>
      <c r="J232" s="110"/>
      <c r="K232" s="110"/>
      <c r="L232" s="110"/>
      <c r="M232" s="110"/>
      <c r="N232" s="110"/>
      <c r="O232" s="110"/>
      <c r="P232" s="110"/>
      <c r="Q232" s="110"/>
      <c r="R232" s="111"/>
    </row>
    <row r="233" spans="1:18" ht="20.100000000000001" customHeight="1" x14ac:dyDescent="0.25">
      <c r="A233" s="110"/>
      <c r="B233" s="110"/>
      <c r="C233" s="110"/>
      <c r="D233" s="110"/>
      <c r="E233" s="110"/>
      <c r="F233" s="110"/>
      <c r="G233" s="110"/>
      <c r="H233" s="110"/>
      <c r="I233" s="110"/>
      <c r="J233" s="110"/>
      <c r="K233" s="110"/>
      <c r="L233" s="110"/>
      <c r="M233" s="110"/>
      <c r="N233" s="110"/>
      <c r="O233" s="110"/>
      <c r="P233" s="110"/>
      <c r="Q233" s="110"/>
      <c r="R233" s="111"/>
    </row>
    <row r="234" spans="1:18" ht="20.100000000000001" customHeight="1" x14ac:dyDescent="0.25">
      <c r="A234" s="110"/>
      <c r="B234" s="110"/>
      <c r="C234" s="110"/>
      <c r="D234" s="110"/>
      <c r="E234" s="110"/>
      <c r="F234" s="110"/>
      <c r="G234" s="110"/>
      <c r="H234" s="110"/>
      <c r="I234" s="110"/>
      <c r="J234" s="110"/>
      <c r="K234" s="110"/>
      <c r="L234" s="110"/>
      <c r="M234" s="110"/>
      <c r="N234" s="110"/>
      <c r="O234" s="110"/>
      <c r="P234" s="110"/>
      <c r="Q234" s="110"/>
      <c r="R234" s="111"/>
    </row>
    <row r="235" spans="1:18" ht="20.100000000000001" customHeight="1" x14ac:dyDescent="0.25">
      <c r="A235" s="110"/>
      <c r="B235" s="110"/>
      <c r="C235" s="110"/>
      <c r="D235" s="110"/>
      <c r="E235" s="110"/>
      <c r="F235" s="110"/>
      <c r="G235" s="110"/>
      <c r="H235" s="110"/>
      <c r="I235" s="110"/>
      <c r="J235" s="110"/>
      <c r="K235" s="110"/>
      <c r="L235" s="110"/>
      <c r="M235" s="110"/>
      <c r="N235" s="110"/>
      <c r="O235" s="110"/>
      <c r="P235" s="110"/>
      <c r="Q235" s="110"/>
      <c r="R235" s="111"/>
    </row>
    <row r="236" spans="1:18" ht="20.100000000000001" customHeight="1" x14ac:dyDescent="0.25">
      <c r="A236" s="110"/>
      <c r="B236" s="110"/>
      <c r="C236" s="110"/>
      <c r="D236" s="110"/>
      <c r="E236" s="110"/>
      <c r="F236" s="110"/>
      <c r="G236" s="110"/>
      <c r="H236" s="110"/>
      <c r="I236" s="110"/>
      <c r="J236" s="110"/>
      <c r="K236" s="110"/>
      <c r="L236" s="110"/>
      <c r="M236" s="110"/>
      <c r="N236" s="110"/>
      <c r="O236" s="110"/>
      <c r="P236" s="110"/>
      <c r="Q236" s="110"/>
      <c r="R236" s="111"/>
    </row>
    <row r="237" spans="1:18" ht="20.100000000000001" customHeight="1" x14ac:dyDescent="0.25">
      <c r="A237" s="110"/>
      <c r="B237" s="110"/>
      <c r="C237" s="110"/>
      <c r="D237" s="110"/>
      <c r="E237" s="110"/>
      <c r="F237" s="110"/>
      <c r="G237" s="110"/>
      <c r="H237" s="110"/>
      <c r="I237" s="110"/>
      <c r="J237" s="110"/>
      <c r="K237" s="110"/>
      <c r="L237" s="110"/>
      <c r="M237" s="110"/>
      <c r="N237" s="110"/>
      <c r="O237" s="110"/>
      <c r="P237" s="110"/>
      <c r="Q237" s="110"/>
      <c r="R237" s="111"/>
    </row>
    <row r="238" spans="1:18" ht="20.100000000000001" customHeight="1" x14ac:dyDescent="0.25">
      <c r="A238" s="110"/>
      <c r="B238" s="110"/>
      <c r="C238" s="110"/>
      <c r="D238" s="110"/>
      <c r="E238" s="110"/>
      <c r="F238" s="110"/>
      <c r="G238" s="110"/>
      <c r="H238" s="110"/>
      <c r="I238" s="110"/>
      <c r="J238" s="110"/>
      <c r="K238" s="110"/>
      <c r="L238" s="110"/>
      <c r="M238" s="110"/>
      <c r="N238" s="110"/>
      <c r="O238" s="110"/>
      <c r="P238" s="110"/>
      <c r="Q238" s="110"/>
      <c r="R238" s="111"/>
    </row>
    <row r="239" spans="1:18" ht="20.100000000000001" customHeight="1" x14ac:dyDescent="0.25">
      <c r="A239" s="110"/>
      <c r="B239" s="110"/>
      <c r="C239" s="110"/>
      <c r="D239" s="110"/>
      <c r="E239" s="110"/>
      <c r="F239" s="110"/>
      <c r="G239" s="110"/>
      <c r="H239" s="110"/>
      <c r="I239" s="110"/>
      <c r="J239" s="110"/>
      <c r="K239" s="110"/>
      <c r="L239" s="110"/>
      <c r="M239" s="110"/>
      <c r="N239" s="110"/>
      <c r="O239" s="110"/>
      <c r="P239" s="110"/>
      <c r="Q239" s="110"/>
      <c r="R239" s="111"/>
    </row>
    <row r="240" spans="1:18" ht="20.100000000000001" customHeight="1" x14ac:dyDescent="0.25">
      <c r="A240" s="110"/>
      <c r="B240" s="110"/>
      <c r="C240" s="110"/>
      <c r="D240" s="110"/>
      <c r="E240" s="110"/>
      <c r="F240" s="110"/>
      <c r="G240" s="110"/>
      <c r="H240" s="110"/>
      <c r="I240" s="110"/>
      <c r="J240" s="110"/>
      <c r="K240" s="110"/>
      <c r="L240" s="110"/>
      <c r="M240" s="110"/>
      <c r="N240" s="110"/>
      <c r="O240" s="110"/>
      <c r="P240" s="110"/>
      <c r="Q240" s="110"/>
      <c r="R240" s="111"/>
    </row>
    <row r="241" spans="1:18" ht="20.100000000000001" customHeight="1" x14ac:dyDescent="0.25">
      <c r="A241" s="110"/>
      <c r="B241" s="110"/>
      <c r="C241" s="110"/>
      <c r="D241" s="110"/>
      <c r="E241" s="110"/>
      <c r="F241" s="110"/>
      <c r="G241" s="110"/>
      <c r="H241" s="110"/>
      <c r="I241" s="110"/>
      <c r="J241" s="110"/>
      <c r="K241" s="110"/>
      <c r="L241" s="110"/>
      <c r="M241" s="110"/>
      <c r="N241" s="110"/>
      <c r="O241" s="110"/>
      <c r="P241" s="110"/>
      <c r="Q241" s="110"/>
      <c r="R241" s="111"/>
    </row>
    <row r="242" spans="1:18" ht="20.100000000000001" customHeight="1" x14ac:dyDescent="0.25">
      <c r="A242" s="110"/>
      <c r="B242" s="110"/>
      <c r="C242" s="110"/>
      <c r="D242" s="110"/>
      <c r="E242" s="110"/>
      <c r="F242" s="110"/>
      <c r="G242" s="110"/>
      <c r="H242" s="110"/>
      <c r="I242" s="110"/>
      <c r="J242" s="110"/>
      <c r="K242" s="110"/>
      <c r="L242" s="110"/>
      <c r="M242" s="110"/>
      <c r="N242" s="110"/>
      <c r="O242" s="110"/>
      <c r="P242" s="110"/>
      <c r="Q242" s="110"/>
      <c r="R242" s="111"/>
    </row>
    <row r="243" spans="1:18" ht="20.100000000000001" customHeight="1" x14ac:dyDescent="0.25">
      <c r="A243" s="110"/>
      <c r="B243" s="110"/>
      <c r="C243" s="110"/>
      <c r="D243" s="110"/>
      <c r="E243" s="110"/>
      <c r="F243" s="110"/>
      <c r="G243" s="110"/>
      <c r="H243" s="110"/>
      <c r="I243" s="110"/>
      <c r="J243" s="110"/>
      <c r="K243" s="110"/>
      <c r="L243" s="110"/>
      <c r="M243" s="110"/>
      <c r="N243" s="110"/>
      <c r="O243" s="110"/>
      <c r="P243" s="110"/>
      <c r="Q243" s="110"/>
      <c r="R243" s="111"/>
    </row>
    <row r="244" spans="1:18" ht="20.100000000000001" customHeight="1" x14ac:dyDescent="0.25">
      <c r="A244" s="110"/>
      <c r="B244" s="110"/>
      <c r="C244" s="110"/>
      <c r="D244" s="110"/>
      <c r="E244" s="110"/>
      <c r="F244" s="110"/>
      <c r="G244" s="110"/>
      <c r="H244" s="110"/>
      <c r="I244" s="110"/>
      <c r="J244" s="110"/>
      <c r="K244" s="110"/>
      <c r="L244" s="110"/>
      <c r="M244" s="110"/>
      <c r="N244" s="110"/>
      <c r="O244" s="110"/>
      <c r="P244" s="110"/>
      <c r="Q244" s="110"/>
      <c r="R244" s="111"/>
    </row>
    <row r="245" spans="1:18" ht="20.100000000000001" customHeight="1" x14ac:dyDescent="0.25">
      <c r="A245" s="110"/>
      <c r="B245" s="110"/>
      <c r="C245" s="110"/>
      <c r="D245" s="110"/>
      <c r="E245" s="110"/>
      <c r="F245" s="110"/>
      <c r="G245" s="110"/>
      <c r="H245" s="110"/>
      <c r="I245" s="110"/>
      <c r="J245" s="110"/>
      <c r="K245" s="110"/>
      <c r="L245" s="110"/>
      <c r="M245" s="110"/>
      <c r="N245" s="110"/>
      <c r="O245" s="110"/>
      <c r="P245" s="110"/>
      <c r="Q245" s="110"/>
      <c r="R245" s="111"/>
    </row>
    <row r="246" spans="1:18" ht="20.100000000000001" customHeight="1" x14ac:dyDescent="0.25">
      <c r="A246" s="110"/>
      <c r="B246" s="110"/>
      <c r="C246" s="110"/>
      <c r="D246" s="110"/>
      <c r="E246" s="110"/>
      <c r="F246" s="110"/>
      <c r="G246" s="110"/>
      <c r="H246" s="110"/>
      <c r="I246" s="110"/>
      <c r="J246" s="110"/>
      <c r="K246" s="110"/>
      <c r="L246" s="110"/>
      <c r="M246" s="110"/>
      <c r="N246" s="110"/>
      <c r="O246" s="110"/>
      <c r="P246" s="110"/>
      <c r="Q246" s="110"/>
      <c r="R246" s="111"/>
    </row>
    <row r="247" spans="1:18" ht="20.100000000000001" customHeight="1" x14ac:dyDescent="0.25">
      <c r="A247" s="110"/>
      <c r="B247" s="110"/>
      <c r="C247" s="110"/>
      <c r="D247" s="110"/>
      <c r="E247" s="110"/>
      <c r="F247" s="110"/>
      <c r="G247" s="110"/>
      <c r="H247" s="110"/>
      <c r="I247" s="110"/>
      <c r="J247" s="110"/>
      <c r="K247" s="110"/>
      <c r="L247" s="110"/>
      <c r="M247" s="110"/>
      <c r="N247" s="110"/>
      <c r="O247" s="110"/>
      <c r="P247" s="110"/>
      <c r="Q247" s="110"/>
      <c r="R247" s="111"/>
    </row>
    <row r="248" spans="1:18" ht="20.100000000000001" customHeight="1" x14ac:dyDescent="0.25">
      <c r="A248" s="110"/>
      <c r="B248" s="110"/>
      <c r="C248" s="110"/>
      <c r="D248" s="110"/>
      <c r="E248" s="110"/>
      <c r="F248" s="110"/>
      <c r="G248" s="110"/>
      <c r="H248" s="110"/>
      <c r="I248" s="110"/>
      <c r="J248" s="110"/>
      <c r="K248" s="110"/>
      <c r="L248" s="110"/>
      <c r="M248" s="110"/>
      <c r="N248" s="110"/>
      <c r="O248" s="110"/>
      <c r="P248" s="110"/>
      <c r="Q248" s="110"/>
      <c r="R248" s="111"/>
    </row>
    <row r="249" spans="1:18" ht="20.100000000000001" customHeight="1" x14ac:dyDescent="0.25">
      <c r="A249" s="110"/>
      <c r="B249" s="110"/>
      <c r="C249" s="110"/>
      <c r="D249" s="110"/>
      <c r="E249" s="110"/>
      <c r="F249" s="110"/>
      <c r="G249" s="110"/>
      <c r="H249" s="110"/>
      <c r="I249" s="110"/>
      <c r="J249" s="110"/>
      <c r="K249" s="110"/>
      <c r="L249" s="110"/>
      <c r="M249" s="110"/>
      <c r="N249" s="110"/>
      <c r="O249" s="110"/>
      <c r="P249" s="110"/>
      <c r="Q249" s="110"/>
      <c r="R249" s="111"/>
    </row>
    <row r="250" spans="1:18" ht="20.100000000000001" customHeight="1" x14ac:dyDescent="0.25">
      <c r="A250" s="110"/>
      <c r="B250" s="110"/>
      <c r="C250" s="110"/>
      <c r="D250" s="110"/>
      <c r="E250" s="110"/>
      <c r="F250" s="110"/>
      <c r="G250" s="110"/>
      <c r="H250" s="110"/>
      <c r="I250" s="110"/>
      <c r="J250" s="110"/>
      <c r="K250" s="110"/>
      <c r="L250" s="110"/>
      <c r="M250" s="110"/>
      <c r="N250" s="110"/>
      <c r="O250" s="110"/>
      <c r="P250" s="110"/>
      <c r="Q250" s="110"/>
      <c r="R250" s="111"/>
    </row>
    <row r="251" spans="1:18" ht="20.100000000000001" customHeight="1" x14ac:dyDescent="0.25">
      <c r="A251" s="110"/>
      <c r="B251" s="110"/>
      <c r="C251" s="110"/>
      <c r="D251" s="110"/>
      <c r="E251" s="110"/>
      <c r="F251" s="110"/>
      <c r="G251" s="110"/>
      <c r="H251" s="110"/>
      <c r="I251" s="110"/>
      <c r="J251" s="110"/>
      <c r="K251" s="110"/>
      <c r="L251" s="110"/>
      <c r="M251" s="110"/>
      <c r="N251" s="110"/>
      <c r="O251" s="110"/>
      <c r="P251" s="110"/>
      <c r="Q251" s="110"/>
      <c r="R251" s="111"/>
    </row>
    <row r="252" spans="1:18" ht="20.100000000000001" customHeight="1" x14ac:dyDescent="0.25">
      <c r="A252" s="110"/>
      <c r="B252" s="110"/>
      <c r="C252" s="110"/>
      <c r="D252" s="110"/>
      <c r="E252" s="110"/>
      <c r="F252" s="110"/>
      <c r="G252" s="110"/>
      <c r="H252" s="110"/>
      <c r="I252" s="110"/>
      <c r="J252" s="110"/>
      <c r="K252" s="110"/>
      <c r="L252" s="110"/>
      <c r="M252" s="110"/>
      <c r="N252" s="110"/>
      <c r="O252" s="110"/>
      <c r="P252" s="110"/>
      <c r="Q252" s="110"/>
      <c r="R252" s="111"/>
    </row>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row r="311" ht="20.100000000000001" customHeight="1" x14ac:dyDescent="0.25"/>
  </sheetData>
  <mergeCells count="2">
    <mergeCell ref="A1:R1"/>
    <mergeCell ref="A2:R2"/>
  </mergeCells>
  <phoneticPr fontId="10" type="noConversion"/>
  <printOptions horizontalCentered="1"/>
  <pageMargins left="0.19685039370078741" right="0.19685039370078741" top="0.59055118110236227" bottom="0.39370078740157483" header="0" footer="0.39370078740157483"/>
  <pageSetup scale="70" orientation="landscape" r:id="rId1"/>
  <headerFooter alignWithMargins="0">
    <oddFooter>&amp;C&amp;"Arial Narrow,Regular"&amp;12- 35 -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S306"/>
  <sheetViews>
    <sheetView showGridLines="0" showZeros="0" zoomScale="83" zoomScaleNormal="83" workbookViewId="0">
      <pane ySplit="3" topLeftCell="A10" activePane="bottomLeft" state="frozen"/>
      <selection activeCell="B13" sqref="B13"/>
      <selection pane="bottomLeft" activeCell="B13" sqref="B13"/>
    </sheetView>
  </sheetViews>
  <sheetFormatPr defaultColWidth="9.140625" defaultRowHeight="15" x14ac:dyDescent="0.25"/>
  <cols>
    <col min="1" max="1" width="43.7109375" style="17" customWidth="1"/>
    <col min="2" max="2" width="19.7109375" style="17" customWidth="1"/>
    <col min="3" max="17" width="6.7109375" style="17" customWidth="1"/>
    <col min="18" max="18" width="7.7109375" style="18" customWidth="1"/>
    <col min="19" max="16384" width="9.140625" style="17"/>
  </cols>
  <sheetData>
    <row r="1" spans="1:19" ht="20.100000000000001" customHeight="1" x14ac:dyDescent="0.25">
      <c r="A1" s="791" t="s">
        <v>3033</v>
      </c>
      <c r="B1" s="792"/>
      <c r="C1" s="792"/>
      <c r="D1" s="792"/>
      <c r="E1" s="792"/>
      <c r="F1" s="792"/>
      <c r="G1" s="792"/>
      <c r="H1" s="792"/>
      <c r="I1" s="792"/>
      <c r="J1" s="792"/>
      <c r="K1" s="792"/>
      <c r="L1" s="792"/>
      <c r="M1" s="792"/>
      <c r="N1" s="792"/>
      <c r="O1" s="792"/>
      <c r="P1" s="792"/>
      <c r="Q1" s="792"/>
      <c r="R1" s="793"/>
      <c r="S1" s="112"/>
    </row>
    <row r="2" spans="1:19" ht="20.100000000000001" customHeight="1" x14ac:dyDescent="0.25">
      <c r="A2" s="794" t="s">
        <v>3404</v>
      </c>
      <c r="B2" s="795"/>
      <c r="C2" s="795"/>
      <c r="D2" s="795"/>
      <c r="E2" s="795"/>
      <c r="F2" s="795"/>
      <c r="G2" s="795"/>
      <c r="H2" s="795"/>
      <c r="I2" s="795"/>
      <c r="J2" s="795"/>
      <c r="K2" s="795"/>
      <c r="L2" s="795"/>
      <c r="M2" s="795"/>
      <c r="N2" s="795"/>
      <c r="O2" s="795"/>
      <c r="P2" s="795"/>
      <c r="Q2" s="795"/>
      <c r="R2" s="796"/>
      <c r="S2" s="112"/>
    </row>
    <row r="3" spans="1:19" ht="24.95" customHeight="1" x14ac:dyDescent="0.25">
      <c r="A3" s="335" t="s">
        <v>3030</v>
      </c>
      <c r="B3" s="335" t="s">
        <v>3031</v>
      </c>
      <c r="C3" s="336" t="s">
        <v>3032</v>
      </c>
      <c r="D3" s="337" t="s">
        <v>3012</v>
      </c>
      <c r="E3" s="337" t="s">
        <v>3013</v>
      </c>
      <c r="F3" s="338" t="s">
        <v>273</v>
      </c>
      <c r="G3" s="338" t="s">
        <v>274</v>
      </c>
      <c r="H3" s="338" t="s">
        <v>275</v>
      </c>
      <c r="I3" s="338" t="s">
        <v>276</v>
      </c>
      <c r="J3" s="338" t="s">
        <v>270</v>
      </c>
      <c r="K3" s="338" t="s">
        <v>271</v>
      </c>
      <c r="L3" s="338" t="s">
        <v>272</v>
      </c>
      <c r="M3" s="338" t="s">
        <v>901</v>
      </c>
      <c r="N3" s="338" t="s">
        <v>902</v>
      </c>
      <c r="O3" s="338" t="s">
        <v>903</v>
      </c>
      <c r="P3" s="338" t="s">
        <v>2166</v>
      </c>
      <c r="Q3" s="338" t="s">
        <v>904</v>
      </c>
      <c r="R3" s="309" t="s">
        <v>292</v>
      </c>
      <c r="S3" s="108"/>
    </row>
    <row r="4" spans="1:19" ht="20.100000000000001" customHeight="1" x14ac:dyDescent="0.25">
      <c r="A4" s="353" t="s">
        <v>3349</v>
      </c>
      <c r="B4" s="354" t="s">
        <v>1654</v>
      </c>
      <c r="C4" s="355">
        <v>0</v>
      </c>
      <c r="D4" s="355">
        <v>0</v>
      </c>
      <c r="E4" s="355">
        <v>18</v>
      </c>
      <c r="F4" s="355">
        <v>29</v>
      </c>
      <c r="G4" s="355">
        <v>19</v>
      </c>
      <c r="H4" s="355">
        <v>33</v>
      </c>
      <c r="I4" s="355">
        <v>17</v>
      </c>
      <c r="J4" s="355">
        <v>31</v>
      </c>
      <c r="K4" s="355">
        <v>19</v>
      </c>
      <c r="L4" s="355">
        <v>25</v>
      </c>
      <c r="M4" s="355">
        <v>15</v>
      </c>
      <c r="N4" s="355">
        <v>0</v>
      </c>
      <c r="O4" s="355">
        <v>0</v>
      </c>
      <c r="P4" s="355">
        <v>0</v>
      </c>
      <c r="Q4" s="355">
        <v>0</v>
      </c>
      <c r="R4" s="303">
        <v>206</v>
      </c>
    </row>
    <row r="5" spans="1:19" ht="20.100000000000001" customHeight="1" x14ac:dyDescent="0.25">
      <c r="A5" s="339" t="s">
        <v>2488</v>
      </c>
      <c r="B5" s="352" t="s">
        <v>3572</v>
      </c>
      <c r="C5" s="329">
        <v>0</v>
      </c>
      <c r="D5" s="329">
        <v>0</v>
      </c>
      <c r="E5" s="329">
        <v>1</v>
      </c>
      <c r="F5" s="329">
        <v>1</v>
      </c>
      <c r="G5" s="329">
        <v>2</v>
      </c>
      <c r="H5" s="329">
        <v>0</v>
      </c>
      <c r="I5" s="329">
        <v>1</v>
      </c>
      <c r="J5" s="329">
        <v>3</v>
      </c>
      <c r="K5" s="329">
        <v>1</v>
      </c>
      <c r="L5" s="329">
        <v>2</v>
      </c>
      <c r="M5" s="329">
        <v>2</v>
      </c>
      <c r="N5" s="329">
        <v>1</v>
      </c>
      <c r="O5" s="329">
        <v>4</v>
      </c>
      <c r="P5" s="329">
        <v>1</v>
      </c>
      <c r="Q5" s="329">
        <v>2</v>
      </c>
      <c r="R5" s="301">
        <v>21</v>
      </c>
    </row>
    <row r="6" spans="1:19" ht="20.100000000000001" customHeight="1" x14ac:dyDescent="0.25">
      <c r="A6" s="339" t="s">
        <v>3414</v>
      </c>
      <c r="B6" s="352" t="s">
        <v>3552</v>
      </c>
      <c r="C6" s="329">
        <v>0</v>
      </c>
      <c r="D6" s="329">
        <v>0</v>
      </c>
      <c r="E6" s="329">
        <v>3</v>
      </c>
      <c r="F6" s="329">
        <v>3</v>
      </c>
      <c r="G6" s="329">
        <v>1</v>
      </c>
      <c r="H6" s="329">
        <v>2</v>
      </c>
      <c r="I6" s="329">
        <v>2</v>
      </c>
      <c r="J6" s="329">
        <v>2</v>
      </c>
      <c r="K6" s="329">
        <v>3</v>
      </c>
      <c r="L6" s="329">
        <v>1</v>
      </c>
      <c r="M6" s="329">
        <v>2</v>
      </c>
      <c r="N6" s="329">
        <v>1</v>
      </c>
      <c r="O6" s="329">
        <v>1</v>
      </c>
      <c r="P6" s="329">
        <v>2</v>
      </c>
      <c r="Q6" s="329">
        <v>3</v>
      </c>
      <c r="R6" s="301">
        <v>26</v>
      </c>
    </row>
    <row r="7" spans="1:19" ht="20.100000000000001" customHeight="1" x14ac:dyDescent="0.25">
      <c r="A7" s="339" t="s">
        <v>2489</v>
      </c>
      <c r="B7" s="352" t="s">
        <v>1654</v>
      </c>
      <c r="C7" s="329">
        <v>0</v>
      </c>
      <c r="D7" s="329">
        <v>5</v>
      </c>
      <c r="E7" s="329">
        <v>19</v>
      </c>
      <c r="F7" s="329">
        <v>24</v>
      </c>
      <c r="G7" s="329">
        <v>24</v>
      </c>
      <c r="H7" s="329">
        <v>19</v>
      </c>
      <c r="I7" s="329">
        <v>17</v>
      </c>
      <c r="J7" s="329">
        <v>19</v>
      </c>
      <c r="K7" s="329">
        <v>18</v>
      </c>
      <c r="L7" s="329">
        <v>9</v>
      </c>
      <c r="M7" s="329">
        <v>16</v>
      </c>
      <c r="N7" s="329">
        <v>9</v>
      </c>
      <c r="O7" s="329">
        <v>9</v>
      </c>
      <c r="P7" s="329">
        <v>6</v>
      </c>
      <c r="Q7" s="329">
        <v>0</v>
      </c>
      <c r="R7" s="301">
        <v>194</v>
      </c>
    </row>
    <row r="8" spans="1:19" ht="20.100000000000001" customHeight="1" x14ac:dyDescent="0.25">
      <c r="A8" s="339" t="s">
        <v>2490</v>
      </c>
      <c r="B8" s="352" t="s">
        <v>3573</v>
      </c>
      <c r="C8" s="329">
        <v>0</v>
      </c>
      <c r="D8" s="329">
        <v>0</v>
      </c>
      <c r="E8" s="329">
        <v>4</v>
      </c>
      <c r="F8" s="329">
        <v>5</v>
      </c>
      <c r="G8" s="329">
        <v>0</v>
      </c>
      <c r="H8" s="329">
        <v>4</v>
      </c>
      <c r="I8" s="329">
        <v>2</v>
      </c>
      <c r="J8" s="329">
        <v>7</v>
      </c>
      <c r="K8" s="329">
        <v>2</v>
      </c>
      <c r="L8" s="329">
        <v>3</v>
      </c>
      <c r="M8" s="329">
        <v>4</v>
      </c>
      <c r="N8" s="329">
        <v>3</v>
      </c>
      <c r="O8" s="329">
        <v>2</v>
      </c>
      <c r="P8" s="329">
        <v>3</v>
      </c>
      <c r="Q8" s="329">
        <v>2</v>
      </c>
      <c r="R8" s="301">
        <v>41</v>
      </c>
    </row>
    <row r="9" spans="1:19" ht="20.100000000000001" customHeight="1" x14ac:dyDescent="0.25">
      <c r="A9" s="339" t="s">
        <v>2491</v>
      </c>
      <c r="B9" s="352" t="s">
        <v>1654</v>
      </c>
      <c r="C9" s="329">
        <v>0</v>
      </c>
      <c r="D9" s="329">
        <v>0</v>
      </c>
      <c r="E9" s="329">
        <v>36</v>
      </c>
      <c r="F9" s="329">
        <v>41</v>
      </c>
      <c r="G9" s="329">
        <v>39</v>
      </c>
      <c r="H9" s="329">
        <v>25</v>
      </c>
      <c r="I9" s="329">
        <v>25</v>
      </c>
      <c r="J9" s="329">
        <v>35</v>
      </c>
      <c r="K9" s="329">
        <v>26</v>
      </c>
      <c r="L9" s="329">
        <v>23</v>
      </c>
      <c r="M9" s="329">
        <v>25</v>
      </c>
      <c r="N9" s="329">
        <v>15</v>
      </c>
      <c r="O9" s="329">
        <v>18</v>
      </c>
      <c r="P9" s="329">
        <v>20</v>
      </c>
      <c r="Q9" s="329">
        <v>15</v>
      </c>
      <c r="R9" s="301">
        <v>343</v>
      </c>
    </row>
    <row r="10" spans="1:19" ht="20.100000000000001" customHeight="1" x14ac:dyDescent="0.25">
      <c r="A10" s="339" t="s">
        <v>2492</v>
      </c>
      <c r="B10" s="352" t="s">
        <v>1654</v>
      </c>
      <c r="C10" s="329">
        <v>0</v>
      </c>
      <c r="D10" s="329">
        <v>0</v>
      </c>
      <c r="E10" s="329">
        <v>11</v>
      </c>
      <c r="F10" s="329">
        <v>14</v>
      </c>
      <c r="G10" s="329">
        <v>14</v>
      </c>
      <c r="H10" s="329">
        <v>13</v>
      </c>
      <c r="I10" s="329">
        <v>12</v>
      </c>
      <c r="J10" s="329">
        <v>15</v>
      </c>
      <c r="K10" s="329">
        <v>13</v>
      </c>
      <c r="L10" s="329">
        <v>8</v>
      </c>
      <c r="M10" s="329">
        <v>14</v>
      </c>
      <c r="N10" s="329">
        <v>18</v>
      </c>
      <c r="O10" s="329">
        <v>16</v>
      </c>
      <c r="P10" s="329">
        <v>0</v>
      </c>
      <c r="Q10" s="329">
        <v>0</v>
      </c>
      <c r="R10" s="301">
        <v>148</v>
      </c>
    </row>
    <row r="11" spans="1:19" ht="20.100000000000001" customHeight="1" x14ac:dyDescent="0.25">
      <c r="A11" s="339" t="s">
        <v>2493</v>
      </c>
      <c r="B11" s="352" t="s">
        <v>1654</v>
      </c>
      <c r="C11" s="329">
        <v>0</v>
      </c>
      <c r="D11" s="329">
        <v>0</v>
      </c>
      <c r="E11" s="329">
        <v>26</v>
      </c>
      <c r="F11" s="329">
        <v>26</v>
      </c>
      <c r="G11" s="329">
        <v>26</v>
      </c>
      <c r="H11" s="329">
        <v>26</v>
      </c>
      <c r="I11" s="329">
        <v>26</v>
      </c>
      <c r="J11" s="329">
        <v>26</v>
      </c>
      <c r="K11" s="329">
        <v>27</v>
      </c>
      <c r="L11" s="329">
        <v>25</v>
      </c>
      <c r="M11" s="329">
        <v>22</v>
      </c>
      <c r="N11" s="329">
        <v>0</v>
      </c>
      <c r="O11" s="329">
        <v>0</v>
      </c>
      <c r="P11" s="329">
        <v>0</v>
      </c>
      <c r="Q11" s="329">
        <v>0</v>
      </c>
      <c r="R11" s="301">
        <v>230</v>
      </c>
    </row>
    <row r="12" spans="1:19" ht="20.100000000000001" customHeight="1" x14ac:dyDescent="0.25">
      <c r="A12" s="339" t="s">
        <v>2494</v>
      </c>
      <c r="B12" s="352" t="s">
        <v>1654</v>
      </c>
      <c r="C12" s="329">
        <v>0</v>
      </c>
      <c r="D12" s="329">
        <v>0</v>
      </c>
      <c r="E12" s="329">
        <v>0</v>
      </c>
      <c r="F12" s="329">
        <v>0</v>
      </c>
      <c r="G12" s="329">
        <v>0</v>
      </c>
      <c r="H12" s="329">
        <v>0</v>
      </c>
      <c r="I12" s="329">
        <v>0</v>
      </c>
      <c r="J12" s="329">
        <v>0</v>
      </c>
      <c r="K12" s="329">
        <v>0</v>
      </c>
      <c r="L12" s="329">
        <v>0</v>
      </c>
      <c r="M12" s="329">
        <v>0</v>
      </c>
      <c r="N12" s="329">
        <v>40</v>
      </c>
      <c r="O12" s="329">
        <v>44</v>
      </c>
      <c r="P12" s="329">
        <v>51</v>
      </c>
      <c r="Q12" s="329">
        <v>37</v>
      </c>
      <c r="R12" s="301">
        <v>172</v>
      </c>
    </row>
    <row r="13" spans="1:19" ht="20.100000000000001" customHeight="1" x14ac:dyDescent="0.25">
      <c r="A13" s="339" t="s">
        <v>2495</v>
      </c>
      <c r="B13" s="352" t="s">
        <v>1654</v>
      </c>
      <c r="C13" s="329">
        <v>0</v>
      </c>
      <c r="D13" s="329">
        <v>0</v>
      </c>
      <c r="E13" s="329">
        <v>31</v>
      </c>
      <c r="F13" s="329">
        <v>41</v>
      </c>
      <c r="G13" s="329">
        <v>32</v>
      </c>
      <c r="H13" s="329">
        <v>38</v>
      </c>
      <c r="I13" s="329">
        <v>33</v>
      </c>
      <c r="J13" s="329">
        <v>28</v>
      </c>
      <c r="K13" s="329">
        <v>28</v>
      </c>
      <c r="L13" s="329">
        <v>36</v>
      </c>
      <c r="M13" s="329">
        <v>23</v>
      </c>
      <c r="N13" s="329">
        <v>0</v>
      </c>
      <c r="O13" s="329">
        <v>0</v>
      </c>
      <c r="P13" s="329">
        <v>0</v>
      </c>
      <c r="Q13" s="329">
        <v>0</v>
      </c>
      <c r="R13" s="301">
        <v>290</v>
      </c>
    </row>
    <row r="14" spans="1:19" ht="20.100000000000001" customHeight="1" x14ac:dyDescent="0.25">
      <c r="A14" s="339" t="s">
        <v>2700</v>
      </c>
      <c r="B14" s="352" t="s">
        <v>1654</v>
      </c>
      <c r="C14" s="329">
        <v>0</v>
      </c>
      <c r="D14" s="329">
        <v>0</v>
      </c>
      <c r="E14" s="329">
        <v>19</v>
      </c>
      <c r="F14" s="329">
        <v>25</v>
      </c>
      <c r="G14" s="329">
        <v>29</v>
      </c>
      <c r="H14" s="329">
        <v>30</v>
      </c>
      <c r="I14" s="329">
        <v>29</v>
      </c>
      <c r="J14" s="329">
        <v>30</v>
      </c>
      <c r="K14" s="329">
        <v>30</v>
      </c>
      <c r="L14" s="329">
        <v>0</v>
      </c>
      <c r="M14" s="329">
        <v>0</v>
      </c>
      <c r="N14" s="329">
        <v>0</v>
      </c>
      <c r="O14" s="329">
        <v>0</v>
      </c>
      <c r="P14" s="329">
        <v>0</v>
      </c>
      <c r="Q14" s="329">
        <v>0</v>
      </c>
      <c r="R14" s="301">
        <v>192</v>
      </c>
    </row>
    <row r="15" spans="1:19" ht="20.100000000000001" customHeight="1" x14ac:dyDescent="0.25">
      <c r="A15" s="339" t="s">
        <v>2496</v>
      </c>
      <c r="B15" s="352" t="s">
        <v>1654</v>
      </c>
      <c r="C15" s="329">
        <v>0</v>
      </c>
      <c r="D15" s="329">
        <v>0</v>
      </c>
      <c r="E15" s="329">
        <v>38</v>
      </c>
      <c r="F15" s="329">
        <v>38</v>
      </c>
      <c r="G15" s="329">
        <v>44</v>
      </c>
      <c r="H15" s="329">
        <v>27</v>
      </c>
      <c r="I15" s="329">
        <v>38</v>
      </c>
      <c r="J15" s="329">
        <v>28</v>
      </c>
      <c r="K15" s="329">
        <v>45</v>
      </c>
      <c r="L15" s="329">
        <v>28</v>
      </c>
      <c r="M15" s="329">
        <v>29</v>
      </c>
      <c r="N15" s="329">
        <v>0</v>
      </c>
      <c r="O15" s="329">
        <v>0</v>
      </c>
      <c r="P15" s="329">
        <v>0</v>
      </c>
      <c r="Q15" s="329">
        <v>0</v>
      </c>
      <c r="R15" s="301">
        <v>315</v>
      </c>
    </row>
    <row r="16" spans="1:19" ht="20.100000000000001" customHeight="1" x14ac:dyDescent="0.25">
      <c r="A16" s="339" t="s">
        <v>2497</v>
      </c>
      <c r="B16" s="352" t="s">
        <v>1654</v>
      </c>
      <c r="C16" s="329">
        <v>0</v>
      </c>
      <c r="D16" s="329">
        <v>3</v>
      </c>
      <c r="E16" s="329">
        <v>22</v>
      </c>
      <c r="F16" s="329">
        <v>18</v>
      </c>
      <c r="G16" s="329">
        <v>24</v>
      </c>
      <c r="H16" s="329">
        <v>24</v>
      </c>
      <c r="I16" s="329">
        <v>16</v>
      </c>
      <c r="J16" s="329">
        <v>22</v>
      </c>
      <c r="K16" s="329">
        <v>22</v>
      </c>
      <c r="L16" s="329">
        <v>23</v>
      </c>
      <c r="M16" s="329">
        <v>18</v>
      </c>
      <c r="N16" s="329">
        <v>0</v>
      </c>
      <c r="O16" s="329">
        <v>0</v>
      </c>
      <c r="P16" s="329">
        <v>0</v>
      </c>
      <c r="Q16" s="329">
        <v>0</v>
      </c>
      <c r="R16" s="301">
        <v>192</v>
      </c>
    </row>
    <row r="17" spans="1:18" ht="20.100000000000001" customHeight="1" x14ac:dyDescent="0.25">
      <c r="A17" s="339" t="s">
        <v>2498</v>
      </c>
      <c r="B17" s="352" t="s">
        <v>1654</v>
      </c>
      <c r="C17" s="329">
        <v>0</v>
      </c>
      <c r="D17" s="329">
        <v>19</v>
      </c>
      <c r="E17" s="329">
        <v>25</v>
      </c>
      <c r="F17" s="329">
        <v>28</v>
      </c>
      <c r="G17" s="329">
        <v>29</v>
      </c>
      <c r="H17" s="329">
        <v>22</v>
      </c>
      <c r="I17" s="329">
        <v>29</v>
      </c>
      <c r="J17" s="329">
        <v>29</v>
      </c>
      <c r="K17" s="329">
        <v>27</v>
      </c>
      <c r="L17" s="329">
        <v>16</v>
      </c>
      <c r="M17" s="329">
        <v>18</v>
      </c>
      <c r="N17" s="329">
        <v>0</v>
      </c>
      <c r="O17" s="329">
        <v>0</v>
      </c>
      <c r="P17" s="329">
        <v>0</v>
      </c>
      <c r="Q17" s="329">
        <v>0</v>
      </c>
      <c r="R17" s="301">
        <v>242</v>
      </c>
    </row>
    <row r="18" spans="1:18" ht="20.100000000000001" customHeight="1" x14ac:dyDescent="0.25">
      <c r="A18" s="339" t="s">
        <v>2499</v>
      </c>
      <c r="B18" s="352" t="s">
        <v>1654</v>
      </c>
      <c r="C18" s="329">
        <v>0</v>
      </c>
      <c r="D18" s="329">
        <v>0</v>
      </c>
      <c r="E18" s="329">
        <v>25</v>
      </c>
      <c r="F18" s="329">
        <v>26</v>
      </c>
      <c r="G18" s="329">
        <v>45</v>
      </c>
      <c r="H18" s="329">
        <v>26</v>
      </c>
      <c r="I18" s="329">
        <v>47</v>
      </c>
      <c r="J18" s="329">
        <v>25</v>
      </c>
      <c r="K18" s="329">
        <v>48</v>
      </c>
      <c r="L18" s="329">
        <v>22</v>
      </c>
      <c r="M18" s="329">
        <v>15</v>
      </c>
      <c r="N18" s="329">
        <v>0</v>
      </c>
      <c r="O18" s="329">
        <v>0</v>
      </c>
      <c r="P18" s="329">
        <v>0</v>
      </c>
      <c r="Q18" s="329">
        <v>0</v>
      </c>
      <c r="R18" s="301">
        <v>279</v>
      </c>
    </row>
    <row r="19" spans="1:18" ht="20.100000000000001" customHeight="1" x14ac:dyDescent="0.25">
      <c r="A19" s="339" t="s">
        <v>2701</v>
      </c>
      <c r="B19" s="352" t="s">
        <v>1654</v>
      </c>
      <c r="C19" s="329">
        <v>0</v>
      </c>
      <c r="D19" s="329">
        <v>0</v>
      </c>
      <c r="E19" s="329">
        <v>40</v>
      </c>
      <c r="F19" s="329">
        <v>40</v>
      </c>
      <c r="G19" s="329">
        <v>40</v>
      </c>
      <c r="H19" s="329">
        <v>41</v>
      </c>
      <c r="I19" s="329">
        <v>44</v>
      </c>
      <c r="J19" s="329">
        <v>53</v>
      </c>
      <c r="K19" s="329">
        <v>65</v>
      </c>
      <c r="L19" s="329">
        <v>70</v>
      </c>
      <c r="M19" s="329">
        <v>82</v>
      </c>
      <c r="N19" s="329">
        <v>95</v>
      </c>
      <c r="O19" s="329">
        <v>97</v>
      </c>
      <c r="P19" s="329">
        <v>96</v>
      </c>
      <c r="Q19" s="329">
        <v>94</v>
      </c>
      <c r="R19" s="301">
        <v>857</v>
      </c>
    </row>
    <row r="20" spans="1:18" ht="20.100000000000001" customHeight="1" x14ac:dyDescent="0.25">
      <c r="A20" s="339" t="s">
        <v>2500</v>
      </c>
      <c r="B20" s="352" t="s">
        <v>1654</v>
      </c>
      <c r="C20" s="329">
        <v>0</v>
      </c>
      <c r="D20" s="329">
        <v>18</v>
      </c>
      <c r="E20" s="329">
        <v>25</v>
      </c>
      <c r="F20" s="329">
        <v>23</v>
      </c>
      <c r="G20" s="329">
        <v>21</v>
      </c>
      <c r="H20" s="329">
        <v>18</v>
      </c>
      <c r="I20" s="329">
        <v>12</v>
      </c>
      <c r="J20" s="329">
        <v>14</v>
      </c>
      <c r="K20" s="329">
        <v>6</v>
      </c>
      <c r="L20" s="329">
        <v>0</v>
      </c>
      <c r="M20" s="329">
        <v>0</v>
      </c>
      <c r="N20" s="329">
        <v>0</v>
      </c>
      <c r="O20" s="329">
        <v>0</v>
      </c>
      <c r="P20" s="329">
        <v>0</v>
      </c>
      <c r="Q20" s="329">
        <v>0</v>
      </c>
      <c r="R20" s="301">
        <v>137</v>
      </c>
    </row>
    <row r="21" spans="1:18" ht="20.100000000000001" customHeight="1" x14ac:dyDescent="0.25">
      <c r="A21" s="339" t="s">
        <v>2501</v>
      </c>
      <c r="B21" s="352" t="s">
        <v>1654</v>
      </c>
      <c r="C21" s="329">
        <v>0</v>
      </c>
      <c r="D21" s="329">
        <v>0</v>
      </c>
      <c r="E21" s="329">
        <v>0</v>
      </c>
      <c r="F21" s="329">
        <v>0</v>
      </c>
      <c r="G21" s="329">
        <v>0</v>
      </c>
      <c r="H21" s="329">
        <v>0</v>
      </c>
      <c r="I21" s="329">
        <v>0</v>
      </c>
      <c r="J21" s="329">
        <v>0</v>
      </c>
      <c r="K21" s="329">
        <v>0</v>
      </c>
      <c r="L21" s="329">
        <v>69</v>
      </c>
      <c r="M21" s="329">
        <v>78</v>
      </c>
      <c r="N21" s="329">
        <v>106</v>
      </c>
      <c r="O21" s="329">
        <v>106</v>
      </c>
      <c r="P21" s="329">
        <v>110</v>
      </c>
      <c r="Q21" s="329">
        <v>115</v>
      </c>
      <c r="R21" s="301">
        <v>584</v>
      </c>
    </row>
    <row r="22" spans="1:18" ht="20.100000000000001" customHeight="1" x14ac:dyDescent="0.25">
      <c r="A22" s="339" t="s">
        <v>2502</v>
      </c>
      <c r="B22" s="352" t="s">
        <v>1654</v>
      </c>
      <c r="C22" s="329">
        <v>0</v>
      </c>
      <c r="D22" s="329">
        <v>0</v>
      </c>
      <c r="E22" s="329">
        <v>57</v>
      </c>
      <c r="F22" s="329">
        <v>56</v>
      </c>
      <c r="G22" s="329">
        <v>56</v>
      </c>
      <c r="H22" s="329">
        <v>56</v>
      </c>
      <c r="I22" s="329">
        <v>56</v>
      </c>
      <c r="J22" s="329">
        <v>56</v>
      </c>
      <c r="K22" s="329">
        <v>56</v>
      </c>
      <c r="L22" s="329">
        <v>56</v>
      </c>
      <c r="M22" s="329">
        <v>56</v>
      </c>
      <c r="N22" s="329">
        <v>44</v>
      </c>
      <c r="O22" s="329">
        <v>44</v>
      </c>
      <c r="P22" s="329">
        <v>56</v>
      </c>
      <c r="Q22" s="329">
        <v>44</v>
      </c>
      <c r="R22" s="301">
        <v>693</v>
      </c>
    </row>
    <row r="23" spans="1:18" ht="20.100000000000001" customHeight="1" x14ac:dyDescent="0.25">
      <c r="A23" s="339" t="s">
        <v>2503</v>
      </c>
      <c r="B23" s="352" t="s">
        <v>1654</v>
      </c>
      <c r="C23" s="329">
        <v>0</v>
      </c>
      <c r="D23" s="329">
        <v>0</v>
      </c>
      <c r="E23" s="329">
        <v>0</v>
      </c>
      <c r="F23" s="329">
        <v>0</v>
      </c>
      <c r="G23" s="329">
        <v>0</v>
      </c>
      <c r="H23" s="329">
        <v>0</v>
      </c>
      <c r="I23" s="329">
        <v>0</v>
      </c>
      <c r="J23" s="329">
        <v>0</v>
      </c>
      <c r="K23" s="329">
        <v>0</v>
      </c>
      <c r="L23" s="329">
        <v>0</v>
      </c>
      <c r="M23" s="329">
        <v>0</v>
      </c>
      <c r="N23" s="329">
        <v>156</v>
      </c>
      <c r="O23" s="329">
        <v>164</v>
      </c>
      <c r="P23" s="329">
        <v>147</v>
      </c>
      <c r="Q23" s="329">
        <v>133</v>
      </c>
      <c r="R23" s="301">
        <v>600</v>
      </c>
    </row>
    <row r="24" spans="1:18" ht="20.100000000000001" customHeight="1" x14ac:dyDescent="0.25">
      <c r="A24" s="339" t="s">
        <v>3310</v>
      </c>
      <c r="B24" s="352" t="s">
        <v>3556</v>
      </c>
      <c r="C24" s="329">
        <v>0</v>
      </c>
      <c r="D24" s="329">
        <v>0</v>
      </c>
      <c r="E24" s="329">
        <v>21</v>
      </c>
      <c r="F24" s="329">
        <v>20</v>
      </c>
      <c r="G24" s="329">
        <v>22</v>
      </c>
      <c r="H24" s="329">
        <v>20</v>
      </c>
      <c r="I24" s="329">
        <v>22</v>
      </c>
      <c r="J24" s="329">
        <v>29</v>
      </c>
      <c r="K24" s="329">
        <v>25</v>
      </c>
      <c r="L24" s="329">
        <v>28</v>
      </c>
      <c r="M24" s="329">
        <v>26</v>
      </c>
      <c r="N24" s="329">
        <v>26</v>
      </c>
      <c r="O24" s="329">
        <v>47</v>
      </c>
      <c r="P24" s="329">
        <v>27</v>
      </c>
      <c r="Q24" s="329">
        <v>35</v>
      </c>
      <c r="R24" s="301">
        <v>348</v>
      </c>
    </row>
    <row r="25" spans="1:18" ht="20.100000000000001" customHeight="1" x14ac:dyDescent="0.25">
      <c r="A25" s="339" t="s">
        <v>2504</v>
      </c>
      <c r="B25" s="352" t="s">
        <v>1654</v>
      </c>
      <c r="C25" s="329">
        <v>0</v>
      </c>
      <c r="D25" s="329">
        <v>22</v>
      </c>
      <c r="E25" s="329">
        <v>32</v>
      </c>
      <c r="F25" s="329">
        <v>32</v>
      </c>
      <c r="G25" s="329">
        <v>32</v>
      </c>
      <c r="H25" s="329">
        <v>32</v>
      </c>
      <c r="I25" s="329">
        <v>43</v>
      </c>
      <c r="J25" s="329">
        <v>21</v>
      </c>
      <c r="K25" s="329">
        <v>24</v>
      </c>
      <c r="L25" s="329">
        <v>22</v>
      </c>
      <c r="M25" s="329">
        <v>24</v>
      </c>
      <c r="N25" s="329">
        <v>10</v>
      </c>
      <c r="O25" s="329">
        <v>14</v>
      </c>
      <c r="P25" s="329">
        <v>18</v>
      </c>
      <c r="Q25" s="329">
        <v>12</v>
      </c>
      <c r="R25" s="301">
        <v>338</v>
      </c>
    </row>
    <row r="26" spans="1:18" ht="20.100000000000001" customHeight="1" x14ac:dyDescent="0.25">
      <c r="A26" s="339" t="s">
        <v>2505</v>
      </c>
      <c r="B26" s="352" t="s">
        <v>1654</v>
      </c>
      <c r="C26" s="329">
        <v>0</v>
      </c>
      <c r="D26" s="329">
        <v>0</v>
      </c>
      <c r="E26" s="329">
        <v>0</v>
      </c>
      <c r="F26" s="329">
        <v>0</v>
      </c>
      <c r="G26" s="329">
        <v>1</v>
      </c>
      <c r="H26" s="329">
        <v>1</v>
      </c>
      <c r="I26" s="329">
        <v>1</v>
      </c>
      <c r="J26" s="329">
        <v>3</v>
      </c>
      <c r="K26" s="329">
        <v>2</v>
      </c>
      <c r="L26" s="329">
        <v>14</v>
      </c>
      <c r="M26" s="329">
        <v>17</v>
      </c>
      <c r="N26" s="329">
        <v>11</v>
      </c>
      <c r="O26" s="329">
        <v>7</v>
      </c>
      <c r="P26" s="329">
        <v>10</v>
      </c>
      <c r="Q26" s="329">
        <v>7</v>
      </c>
      <c r="R26" s="301">
        <v>74</v>
      </c>
    </row>
    <row r="27" spans="1:18" ht="20.100000000000001" customHeight="1" x14ac:dyDescent="0.25">
      <c r="A27" s="339" t="s">
        <v>3311</v>
      </c>
      <c r="B27" s="352" t="s">
        <v>1654</v>
      </c>
      <c r="C27" s="329">
        <v>0</v>
      </c>
      <c r="D27" s="329">
        <v>0</v>
      </c>
      <c r="E27" s="329">
        <v>0</v>
      </c>
      <c r="F27" s="329">
        <v>0</v>
      </c>
      <c r="G27" s="329">
        <v>0</v>
      </c>
      <c r="H27" s="329">
        <v>0</v>
      </c>
      <c r="I27" s="329">
        <v>0</v>
      </c>
      <c r="J27" s="329">
        <v>0</v>
      </c>
      <c r="K27" s="329">
        <v>0</v>
      </c>
      <c r="L27" s="329">
        <v>0</v>
      </c>
      <c r="M27" s="329">
        <v>0</v>
      </c>
      <c r="N27" s="329">
        <v>89</v>
      </c>
      <c r="O27" s="329">
        <v>80</v>
      </c>
      <c r="P27" s="329">
        <v>99</v>
      </c>
      <c r="Q27" s="329">
        <v>159</v>
      </c>
      <c r="R27" s="301">
        <v>427</v>
      </c>
    </row>
    <row r="28" spans="1:18" ht="20.100000000000001" customHeight="1" x14ac:dyDescent="0.25">
      <c r="A28" s="339" t="s">
        <v>2506</v>
      </c>
      <c r="B28" s="352" t="s">
        <v>1654</v>
      </c>
      <c r="C28" s="329">
        <v>0</v>
      </c>
      <c r="D28" s="329">
        <v>0</v>
      </c>
      <c r="E28" s="329">
        <v>0</v>
      </c>
      <c r="F28" s="329">
        <v>0</v>
      </c>
      <c r="G28" s="329">
        <v>0</v>
      </c>
      <c r="H28" s="329">
        <v>0</v>
      </c>
      <c r="I28" s="329">
        <v>0</v>
      </c>
      <c r="J28" s="329">
        <v>0</v>
      </c>
      <c r="K28" s="329">
        <v>20</v>
      </c>
      <c r="L28" s="329">
        <v>44</v>
      </c>
      <c r="M28" s="329">
        <v>42</v>
      </c>
      <c r="N28" s="329">
        <v>57</v>
      </c>
      <c r="O28" s="329">
        <v>58</v>
      </c>
      <c r="P28" s="329">
        <v>56</v>
      </c>
      <c r="Q28" s="329">
        <v>55</v>
      </c>
      <c r="R28" s="301">
        <v>332</v>
      </c>
    </row>
    <row r="29" spans="1:18" ht="20.100000000000001" customHeight="1" x14ac:dyDescent="0.25">
      <c r="A29" s="339" t="s">
        <v>2507</v>
      </c>
      <c r="B29" s="352" t="s">
        <v>3546</v>
      </c>
      <c r="C29" s="329">
        <v>0</v>
      </c>
      <c r="D29" s="329">
        <v>15</v>
      </c>
      <c r="E29" s="329">
        <v>12</v>
      </c>
      <c r="F29" s="329">
        <v>18</v>
      </c>
      <c r="G29" s="329">
        <v>17</v>
      </c>
      <c r="H29" s="329">
        <v>21</v>
      </c>
      <c r="I29" s="329">
        <v>22</v>
      </c>
      <c r="J29" s="329">
        <v>15</v>
      </c>
      <c r="K29" s="329">
        <v>18</v>
      </c>
      <c r="L29" s="329">
        <v>19</v>
      </c>
      <c r="M29" s="329">
        <v>14</v>
      </c>
      <c r="N29" s="329">
        <v>15</v>
      </c>
      <c r="O29" s="329">
        <v>15</v>
      </c>
      <c r="P29" s="329">
        <v>19</v>
      </c>
      <c r="Q29" s="329">
        <v>12</v>
      </c>
      <c r="R29" s="301">
        <v>232</v>
      </c>
    </row>
    <row r="30" spans="1:18" ht="20.100000000000001" customHeight="1" x14ac:dyDescent="0.25">
      <c r="A30" s="339" t="s">
        <v>2849</v>
      </c>
      <c r="B30" s="352" t="s">
        <v>3574</v>
      </c>
      <c r="C30" s="329">
        <v>0</v>
      </c>
      <c r="D30" s="329">
        <v>0</v>
      </c>
      <c r="E30" s="329">
        <v>0</v>
      </c>
      <c r="F30" s="329">
        <v>2</v>
      </c>
      <c r="G30" s="329">
        <v>0</v>
      </c>
      <c r="H30" s="329">
        <v>1</v>
      </c>
      <c r="I30" s="329">
        <v>2</v>
      </c>
      <c r="J30" s="329">
        <v>0</v>
      </c>
      <c r="K30" s="329">
        <v>3</v>
      </c>
      <c r="L30" s="329">
        <v>0</v>
      </c>
      <c r="M30" s="329">
        <v>3</v>
      </c>
      <c r="N30" s="329">
        <v>1</v>
      </c>
      <c r="O30" s="329">
        <v>3</v>
      </c>
      <c r="P30" s="329">
        <v>2</v>
      </c>
      <c r="Q30" s="329">
        <v>3</v>
      </c>
      <c r="R30" s="301">
        <v>20</v>
      </c>
    </row>
    <row r="31" spans="1:18" ht="20.100000000000001" customHeight="1" x14ac:dyDescent="0.25">
      <c r="A31" s="339" t="s">
        <v>3413</v>
      </c>
      <c r="B31" s="352" t="s">
        <v>1654</v>
      </c>
      <c r="C31" s="329">
        <v>0</v>
      </c>
      <c r="D31" s="329">
        <v>0</v>
      </c>
      <c r="E31" s="329">
        <v>44</v>
      </c>
      <c r="F31" s="329">
        <v>46</v>
      </c>
      <c r="G31" s="329">
        <v>48</v>
      </c>
      <c r="H31" s="329">
        <v>41</v>
      </c>
      <c r="I31" s="329">
        <v>43</v>
      </c>
      <c r="J31" s="329">
        <v>44</v>
      </c>
      <c r="K31" s="329">
        <v>41</v>
      </c>
      <c r="L31" s="329">
        <v>29</v>
      </c>
      <c r="M31" s="329">
        <v>11</v>
      </c>
      <c r="N31" s="329">
        <v>0</v>
      </c>
      <c r="O31" s="329">
        <v>0</v>
      </c>
      <c r="P31" s="329">
        <v>0</v>
      </c>
      <c r="Q31" s="329">
        <v>0</v>
      </c>
      <c r="R31" s="301">
        <v>347</v>
      </c>
    </row>
    <row r="32" spans="1:18" ht="20.100000000000001" customHeight="1" x14ac:dyDescent="0.25">
      <c r="A32" s="365" t="s">
        <v>2508</v>
      </c>
      <c r="B32" s="398" t="s">
        <v>1654</v>
      </c>
      <c r="C32" s="331">
        <v>0</v>
      </c>
      <c r="D32" s="331">
        <v>115</v>
      </c>
      <c r="E32" s="331">
        <v>40</v>
      </c>
      <c r="F32" s="331">
        <v>9</v>
      </c>
      <c r="G32" s="331">
        <v>2</v>
      </c>
      <c r="H32" s="331">
        <v>0</v>
      </c>
      <c r="I32" s="331">
        <v>1</v>
      </c>
      <c r="J32" s="331">
        <v>0</v>
      </c>
      <c r="K32" s="331">
        <v>0</v>
      </c>
      <c r="L32" s="331">
        <v>0</v>
      </c>
      <c r="M32" s="331">
        <v>0</v>
      </c>
      <c r="N32" s="331">
        <v>0</v>
      </c>
      <c r="O32" s="331">
        <v>0</v>
      </c>
      <c r="P32" s="331">
        <v>0</v>
      </c>
      <c r="Q32" s="331">
        <v>0</v>
      </c>
      <c r="R32" s="301">
        <v>167</v>
      </c>
    </row>
    <row r="33" spans="1:18" ht="15" customHeight="1" x14ac:dyDescent="0.25">
      <c r="A33" s="797" t="s">
        <v>3056</v>
      </c>
      <c r="B33" s="799" t="s">
        <v>3495</v>
      </c>
      <c r="C33" s="400"/>
      <c r="D33" s="400"/>
      <c r="E33" s="400"/>
      <c r="F33" s="400"/>
      <c r="G33" s="400"/>
      <c r="H33" s="400"/>
      <c r="I33" s="400"/>
      <c r="J33" s="400"/>
      <c r="K33" s="400"/>
      <c r="L33" s="400"/>
      <c r="M33" s="400"/>
      <c r="N33" s="400"/>
      <c r="O33" s="400"/>
      <c r="P33" s="400"/>
      <c r="Q33" s="400"/>
      <c r="R33" s="304"/>
    </row>
    <row r="34" spans="1:18" ht="15" customHeight="1" x14ac:dyDescent="0.25">
      <c r="A34" s="798"/>
      <c r="B34" s="800"/>
      <c r="C34" s="302">
        <v>0</v>
      </c>
      <c r="D34" s="302">
        <v>467</v>
      </c>
      <c r="E34" s="302">
        <v>1128</v>
      </c>
      <c r="F34" s="302">
        <v>1087</v>
      </c>
      <c r="G34" s="302">
        <v>1097</v>
      </c>
      <c r="H34" s="302">
        <v>1034</v>
      </c>
      <c r="I34" s="302">
        <v>1098</v>
      </c>
      <c r="J34" s="302">
        <v>1095</v>
      </c>
      <c r="K34" s="302">
        <v>1145</v>
      </c>
      <c r="L34" s="302">
        <v>1141</v>
      </c>
      <c r="M34" s="302">
        <v>1119</v>
      </c>
      <c r="N34" s="302">
        <v>1080</v>
      </c>
      <c r="O34" s="302">
        <v>1077</v>
      </c>
      <c r="P34" s="302">
        <v>1133</v>
      </c>
      <c r="Q34" s="302">
        <v>1091</v>
      </c>
      <c r="R34" s="302">
        <v>14792</v>
      </c>
    </row>
    <row r="35" spans="1:18" ht="20.100000000000001" customHeight="1" x14ac:dyDescent="0.25">
      <c r="A35" s="399" t="s">
        <v>3055</v>
      </c>
      <c r="B35" s="358"/>
      <c r="C35" s="358"/>
      <c r="D35" s="358"/>
      <c r="E35" s="358"/>
      <c r="F35" s="358"/>
      <c r="G35" s="358"/>
      <c r="H35" s="358"/>
      <c r="I35" s="358"/>
      <c r="J35" s="358"/>
      <c r="K35" s="358"/>
      <c r="L35" s="358"/>
      <c r="M35" s="358"/>
      <c r="N35" s="358"/>
      <c r="O35" s="366"/>
      <c r="P35" s="358"/>
      <c r="Q35" s="358"/>
      <c r="R35" s="359"/>
    </row>
    <row r="36" spans="1:18" ht="20.100000000000001" customHeight="1" x14ac:dyDescent="0.25">
      <c r="A36" s="358"/>
      <c r="B36" s="358"/>
      <c r="C36" s="358"/>
      <c r="D36" s="358"/>
      <c r="E36" s="358"/>
      <c r="F36" s="358"/>
      <c r="G36" s="358"/>
      <c r="H36" s="358"/>
      <c r="I36" s="358"/>
      <c r="J36" s="358"/>
      <c r="K36" s="358"/>
      <c r="L36" s="358"/>
      <c r="M36" s="358"/>
      <c r="N36" s="358"/>
      <c r="O36" s="358"/>
      <c r="P36" s="358"/>
      <c r="Q36" s="358"/>
      <c r="R36" s="359"/>
    </row>
    <row r="37" spans="1:18" ht="20.100000000000001" customHeight="1" x14ac:dyDescent="0.25">
      <c r="A37" s="358"/>
      <c r="B37" s="358"/>
      <c r="C37" s="358"/>
      <c r="D37" s="358"/>
      <c r="E37" s="358"/>
      <c r="F37" s="358"/>
      <c r="G37" s="358"/>
      <c r="H37" s="358"/>
      <c r="I37" s="358"/>
      <c r="J37" s="358"/>
      <c r="K37" s="358"/>
      <c r="L37" s="358"/>
      <c r="M37" s="358"/>
      <c r="N37" s="358"/>
      <c r="O37" s="358"/>
      <c r="P37" s="358"/>
      <c r="Q37" s="358"/>
      <c r="R37" s="359"/>
    </row>
    <row r="38" spans="1:18" ht="20.100000000000001" customHeight="1" x14ac:dyDescent="0.25">
      <c r="A38" s="358"/>
      <c r="B38" s="358"/>
      <c r="C38" s="358"/>
      <c r="D38" s="358"/>
      <c r="E38" s="358"/>
      <c r="F38" s="358"/>
      <c r="G38" s="358"/>
      <c r="H38" s="358"/>
      <c r="I38" s="358"/>
      <c r="J38" s="358"/>
      <c r="K38" s="358"/>
      <c r="L38" s="358"/>
      <c r="M38" s="358"/>
      <c r="N38" s="358"/>
      <c r="O38" s="358"/>
      <c r="P38" s="358"/>
      <c r="Q38" s="358"/>
      <c r="R38" s="359"/>
    </row>
    <row r="39" spans="1:18" ht="20.100000000000001" customHeight="1" x14ac:dyDescent="0.25">
      <c r="A39" s="358"/>
      <c r="B39" s="358"/>
      <c r="C39" s="358"/>
      <c r="D39" s="358"/>
      <c r="E39" s="358"/>
      <c r="F39" s="358"/>
      <c r="G39" s="358"/>
      <c r="H39" s="358"/>
      <c r="I39" s="358"/>
      <c r="J39" s="358"/>
      <c r="K39" s="358"/>
      <c r="L39" s="358"/>
      <c r="M39" s="358"/>
      <c r="N39" s="358"/>
      <c r="O39" s="358"/>
      <c r="P39" s="358"/>
      <c r="Q39" s="358"/>
      <c r="R39" s="359"/>
    </row>
    <row r="40" spans="1:18" ht="20.100000000000001" customHeight="1" x14ac:dyDescent="0.25">
      <c r="A40" s="358"/>
      <c r="B40" s="358"/>
      <c r="C40" s="358"/>
      <c r="D40" s="358"/>
      <c r="E40" s="358"/>
      <c r="F40" s="358"/>
      <c r="G40" s="358"/>
      <c r="H40" s="358"/>
      <c r="I40" s="358"/>
      <c r="J40" s="358"/>
      <c r="K40" s="358"/>
      <c r="L40" s="358"/>
      <c r="M40" s="358"/>
      <c r="N40" s="358"/>
      <c r="O40" s="358"/>
      <c r="P40" s="358"/>
      <c r="Q40" s="358"/>
      <c r="R40" s="359"/>
    </row>
    <row r="41" spans="1:18" ht="20.100000000000001" customHeight="1" x14ac:dyDescent="0.25">
      <c r="A41" s="358"/>
      <c r="B41" s="358"/>
      <c r="C41" s="358"/>
      <c r="D41" s="358"/>
      <c r="E41" s="358"/>
      <c r="F41" s="358"/>
      <c r="G41" s="358"/>
      <c r="H41" s="358"/>
      <c r="I41" s="358"/>
      <c r="J41" s="358"/>
      <c r="K41" s="358"/>
      <c r="L41" s="358"/>
      <c r="M41" s="358"/>
      <c r="N41" s="358"/>
      <c r="O41" s="358"/>
      <c r="P41" s="358"/>
      <c r="Q41" s="358"/>
      <c r="R41" s="359"/>
    </row>
    <row r="42" spans="1:18" ht="20.100000000000001" customHeight="1" x14ac:dyDescent="0.25">
      <c r="A42" s="358"/>
      <c r="B42" s="358"/>
      <c r="C42" s="358"/>
      <c r="D42" s="358"/>
      <c r="E42" s="358"/>
      <c r="F42" s="358"/>
      <c r="G42" s="358"/>
      <c r="H42" s="358"/>
      <c r="I42" s="358"/>
      <c r="J42" s="358"/>
      <c r="K42" s="358"/>
      <c r="L42" s="358"/>
      <c r="M42" s="358"/>
      <c r="N42" s="358"/>
      <c r="O42" s="358"/>
      <c r="P42" s="358"/>
      <c r="Q42" s="358"/>
      <c r="R42" s="359"/>
    </row>
    <row r="43" spans="1:18" ht="20.100000000000001" customHeight="1" x14ac:dyDescent="0.25">
      <c r="A43" s="358"/>
      <c r="B43" s="358"/>
      <c r="C43" s="358"/>
      <c r="D43" s="358"/>
      <c r="E43" s="358"/>
      <c r="F43" s="358"/>
      <c r="G43" s="358"/>
      <c r="H43" s="358"/>
      <c r="I43" s="358"/>
      <c r="J43" s="358"/>
      <c r="K43" s="358"/>
      <c r="L43" s="358"/>
      <c r="M43" s="358"/>
      <c r="N43" s="358"/>
      <c r="O43" s="358"/>
      <c r="P43" s="358"/>
      <c r="Q43" s="358"/>
      <c r="R43" s="359"/>
    </row>
    <row r="44" spans="1:18" ht="20.100000000000001" customHeight="1" x14ac:dyDescent="0.25">
      <c r="A44" s="358"/>
      <c r="B44" s="358"/>
      <c r="C44" s="358"/>
      <c r="D44" s="358"/>
      <c r="E44" s="358"/>
      <c r="F44" s="358"/>
      <c r="G44" s="358"/>
      <c r="H44" s="358"/>
      <c r="I44" s="358"/>
      <c r="J44" s="358"/>
      <c r="K44" s="358"/>
      <c r="L44" s="358"/>
      <c r="M44" s="358"/>
      <c r="N44" s="358"/>
      <c r="O44" s="358"/>
      <c r="P44" s="358"/>
      <c r="Q44" s="358"/>
      <c r="R44" s="359"/>
    </row>
    <row r="45" spans="1:18" ht="20.100000000000001" customHeight="1" x14ac:dyDescent="0.25">
      <c r="A45" s="358"/>
      <c r="B45" s="358"/>
      <c r="C45" s="358"/>
      <c r="D45" s="358"/>
      <c r="E45" s="358"/>
      <c r="F45" s="358"/>
      <c r="G45" s="358"/>
      <c r="H45" s="358"/>
      <c r="I45" s="358"/>
      <c r="J45" s="358"/>
      <c r="K45" s="358"/>
      <c r="L45" s="358"/>
      <c r="M45" s="358"/>
      <c r="N45" s="358"/>
      <c r="O45" s="358"/>
      <c r="P45" s="358"/>
      <c r="Q45" s="358"/>
      <c r="R45" s="359"/>
    </row>
    <row r="46" spans="1:18" ht="20.100000000000001" customHeight="1" x14ac:dyDescent="0.25">
      <c r="A46" s="358"/>
      <c r="B46" s="358"/>
      <c r="C46" s="358"/>
      <c r="D46" s="358"/>
      <c r="E46" s="358"/>
      <c r="F46" s="358"/>
      <c r="G46" s="358"/>
      <c r="H46" s="358"/>
      <c r="I46" s="358"/>
      <c r="J46" s="358"/>
      <c r="K46" s="358"/>
      <c r="L46" s="358"/>
      <c r="M46" s="358"/>
      <c r="N46" s="358"/>
      <c r="O46" s="358"/>
      <c r="P46" s="358"/>
      <c r="Q46" s="358"/>
      <c r="R46" s="359"/>
    </row>
    <row r="47" spans="1:18" ht="20.100000000000001" customHeight="1" x14ac:dyDescent="0.25">
      <c r="A47" s="358"/>
      <c r="B47" s="358"/>
      <c r="C47" s="358"/>
      <c r="D47" s="358"/>
      <c r="E47" s="358"/>
      <c r="F47" s="358"/>
      <c r="G47" s="358"/>
      <c r="H47" s="358"/>
      <c r="I47" s="358"/>
      <c r="J47" s="358"/>
      <c r="K47" s="358"/>
      <c r="L47" s="358"/>
      <c r="M47" s="358"/>
      <c r="N47" s="358"/>
      <c r="O47" s="358"/>
      <c r="P47" s="358"/>
      <c r="Q47" s="358"/>
      <c r="R47" s="359"/>
    </row>
    <row r="48" spans="1:18" ht="20.100000000000001" customHeight="1" x14ac:dyDescent="0.25">
      <c r="A48" s="358"/>
      <c r="B48" s="358"/>
      <c r="C48" s="358"/>
      <c r="D48" s="358"/>
      <c r="E48" s="358"/>
      <c r="F48" s="358"/>
      <c r="G48" s="358"/>
      <c r="H48" s="358"/>
      <c r="I48" s="358"/>
      <c r="J48" s="358"/>
      <c r="K48" s="358"/>
      <c r="L48" s="358"/>
      <c r="M48" s="358"/>
      <c r="N48" s="358"/>
      <c r="O48" s="358"/>
      <c r="P48" s="358"/>
      <c r="Q48" s="358"/>
      <c r="R48" s="359"/>
    </row>
    <row r="49" spans="1:18" ht="20.100000000000001" customHeight="1" x14ac:dyDescent="0.25">
      <c r="A49" s="358"/>
      <c r="B49" s="358"/>
      <c r="C49" s="358"/>
      <c r="D49" s="358"/>
      <c r="E49" s="358"/>
      <c r="F49" s="358"/>
      <c r="G49" s="358"/>
      <c r="H49" s="358"/>
      <c r="I49" s="358"/>
      <c r="J49" s="358"/>
      <c r="K49" s="358"/>
      <c r="L49" s="358"/>
      <c r="M49" s="358"/>
      <c r="N49" s="358"/>
      <c r="O49" s="358"/>
      <c r="P49" s="358"/>
      <c r="Q49" s="358"/>
      <c r="R49" s="359"/>
    </row>
    <row r="50" spans="1:18" ht="20.100000000000001" customHeight="1" x14ac:dyDescent="0.25">
      <c r="A50" s="358"/>
      <c r="B50" s="358"/>
      <c r="C50" s="358"/>
      <c r="D50" s="358"/>
      <c r="E50" s="358"/>
      <c r="F50" s="358"/>
      <c r="G50" s="358"/>
      <c r="H50" s="358"/>
      <c r="I50" s="358"/>
      <c r="J50" s="358"/>
      <c r="K50" s="358"/>
      <c r="L50" s="358"/>
      <c r="M50" s="358"/>
      <c r="N50" s="358"/>
      <c r="O50" s="358"/>
      <c r="P50" s="358"/>
      <c r="Q50" s="358"/>
      <c r="R50" s="359"/>
    </row>
    <row r="51" spans="1:18" ht="20.100000000000001" customHeight="1" x14ac:dyDescent="0.25">
      <c r="A51" s="358"/>
      <c r="B51" s="358"/>
      <c r="C51" s="358"/>
      <c r="D51" s="358"/>
      <c r="E51" s="358"/>
      <c r="F51" s="358"/>
      <c r="G51" s="358"/>
      <c r="H51" s="358"/>
      <c r="I51" s="358"/>
      <c r="J51" s="358"/>
      <c r="K51" s="358"/>
      <c r="L51" s="358"/>
      <c r="M51" s="358"/>
      <c r="N51" s="358"/>
      <c r="O51" s="358"/>
      <c r="P51" s="358"/>
      <c r="Q51" s="358"/>
      <c r="R51" s="359"/>
    </row>
    <row r="52" spans="1:18" ht="20.100000000000001" customHeight="1" x14ac:dyDescent="0.25">
      <c r="A52" s="358"/>
      <c r="B52" s="358"/>
      <c r="C52" s="358"/>
      <c r="D52" s="358"/>
      <c r="E52" s="358"/>
      <c r="F52" s="358"/>
      <c r="G52" s="358"/>
      <c r="H52" s="358"/>
      <c r="I52" s="358"/>
      <c r="J52" s="358"/>
      <c r="K52" s="358"/>
      <c r="L52" s="358"/>
      <c r="M52" s="358"/>
      <c r="N52" s="358"/>
      <c r="O52" s="358"/>
      <c r="P52" s="358"/>
      <c r="Q52" s="358"/>
      <c r="R52" s="359"/>
    </row>
    <row r="53" spans="1:18" ht="20.100000000000001" customHeight="1" x14ac:dyDescent="0.25">
      <c r="A53" s="358"/>
      <c r="B53" s="358"/>
      <c r="C53" s="358"/>
      <c r="D53" s="358"/>
      <c r="E53" s="358"/>
      <c r="F53" s="358"/>
      <c r="G53" s="358"/>
      <c r="H53" s="358"/>
      <c r="I53" s="358"/>
      <c r="J53" s="358"/>
      <c r="K53" s="358"/>
      <c r="L53" s="358"/>
      <c r="M53" s="358"/>
      <c r="N53" s="358"/>
      <c r="O53" s="358"/>
      <c r="P53" s="358"/>
      <c r="Q53" s="358"/>
      <c r="R53" s="359"/>
    </row>
    <row r="54" spans="1:18" ht="20.100000000000001" customHeight="1" x14ac:dyDescent="0.25">
      <c r="A54" s="358"/>
      <c r="B54" s="358"/>
      <c r="C54" s="358"/>
      <c r="D54" s="358"/>
      <c r="E54" s="358"/>
      <c r="F54" s="358"/>
      <c r="G54" s="358"/>
      <c r="H54" s="358"/>
      <c r="I54" s="358"/>
      <c r="J54" s="358"/>
      <c r="K54" s="358"/>
      <c r="L54" s="358"/>
      <c r="M54" s="358"/>
      <c r="N54" s="358"/>
      <c r="O54" s="358"/>
      <c r="P54" s="358"/>
      <c r="Q54" s="358"/>
      <c r="R54" s="359"/>
    </row>
    <row r="55" spans="1:18" ht="20.100000000000001" customHeight="1" x14ac:dyDescent="0.25">
      <c r="A55" s="358"/>
      <c r="B55" s="358"/>
      <c r="C55" s="358"/>
      <c r="D55" s="358"/>
      <c r="E55" s="358"/>
      <c r="F55" s="358"/>
      <c r="G55" s="358"/>
      <c r="H55" s="358"/>
      <c r="I55" s="358"/>
      <c r="J55" s="358"/>
      <c r="K55" s="358"/>
      <c r="L55" s="358"/>
      <c r="M55" s="358"/>
      <c r="N55" s="358"/>
      <c r="O55" s="358"/>
      <c r="P55" s="358"/>
      <c r="Q55" s="358"/>
      <c r="R55" s="359"/>
    </row>
    <row r="56" spans="1:18" ht="20.100000000000001" customHeight="1" x14ac:dyDescent="0.25">
      <c r="A56" s="358"/>
      <c r="B56" s="358"/>
      <c r="C56" s="358"/>
      <c r="D56" s="358"/>
      <c r="E56" s="358"/>
      <c r="F56" s="358"/>
      <c r="G56" s="358"/>
      <c r="H56" s="358"/>
      <c r="I56" s="358"/>
      <c r="J56" s="358"/>
      <c r="K56" s="358"/>
      <c r="L56" s="358"/>
      <c r="M56" s="358"/>
      <c r="N56" s="358"/>
      <c r="O56" s="358"/>
      <c r="P56" s="358"/>
      <c r="Q56" s="358"/>
      <c r="R56" s="359"/>
    </row>
    <row r="57" spans="1:18" ht="20.100000000000001" customHeight="1" x14ac:dyDescent="0.25">
      <c r="A57" s="358"/>
      <c r="B57" s="358"/>
      <c r="C57" s="358"/>
      <c r="D57" s="358"/>
      <c r="E57" s="358"/>
      <c r="F57" s="358"/>
      <c r="G57" s="358"/>
      <c r="H57" s="358"/>
      <c r="I57" s="358"/>
      <c r="J57" s="358"/>
      <c r="K57" s="358"/>
      <c r="L57" s="358"/>
      <c r="M57" s="358"/>
      <c r="N57" s="358"/>
      <c r="O57" s="358"/>
      <c r="P57" s="358"/>
      <c r="Q57" s="358"/>
      <c r="R57" s="359"/>
    </row>
    <row r="58" spans="1:18" ht="20.100000000000001" customHeight="1" x14ac:dyDescent="0.25">
      <c r="A58" s="358"/>
      <c r="B58" s="358"/>
      <c r="C58" s="358"/>
      <c r="D58" s="358"/>
      <c r="E58" s="358"/>
      <c r="F58" s="358"/>
      <c r="G58" s="358"/>
      <c r="H58" s="358"/>
      <c r="I58" s="358"/>
      <c r="J58" s="358"/>
      <c r="K58" s="358"/>
      <c r="L58" s="358"/>
      <c r="M58" s="358"/>
      <c r="N58" s="358"/>
      <c r="O58" s="358"/>
      <c r="P58" s="358"/>
      <c r="Q58" s="358"/>
      <c r="R58" s="359"/>
    </row>
    <row r="59" spans="1:18" ht="20.100000000000001" customHeight="1" x14ac:dyDescent="0.25">
      <c r="A59" s="358"/>
      <c r="B59" s="358"/>
      <c r="C59" s="358"/>
      <c r="D59" s="358"/>
      <c r="E59" s="358"/>
      <c r="F59" s="358"/>
      <c r="G59" s="358"/>
      <c r="H59" s="358"/>
      <c r="I59" s="358"/>
      <c r="J59" s="358"/>
      <c r="K59" s="358"/>
      <c r="L59" s="358"/>
      <c r="M59" s="358"/>
      <c r="N59" s="358"/>
      <c r="O59" s="358"/>
      <c r="P59" s="358"/>
      <c r="Q59" s="358"/>
      <c r="R59" s="359"/>
    </row>
    <row r="60" spans="1:18" ht="20.100000000000001" customHeight="1" x14ac:dyDescent="0.25">
      <c r="A60" s="358"/>
      <c r="B60" s="358"/>
      <c r="C60" s="358"/>
      <c r="D60" s="358"/>
      <c r="E60" s="358"/>
      <c r="F60" s="358"/>
      <c r="G60" s="358"/>
      <c r="H60" s="358"/>
      <c r="I60" s="358"/>
      <c r="J60" s="358"/>
      <c r="K60" s="358"/>
      <c r="L60" s="358"/>
      <c r="M60" s="358"/>
      <c r="N60" s="358"/>
      <c r="O60" s="358"/>
      <c r="P60" s="358"/>
      <c r="Q60" s="358"/>
      <c r="R60" s="359"/>
    </row>
    <row r="61" spans="1:18" ht="20.100000000000001" customHeight="1" x14ac:dyDescent="0.25">
      <c r="A61" s="358"/>
      <c r="B61" s="358"/>
      <c r="C61" s="358"/>
      <c r="D61" s="358"/>
      <c r="E61" s="358"/>
      <c r="F61" s="358"/>
      <c r="G61" s="358"/>
      <c r="H61" s="358"/>
      <c r="I61" s="358"/>
      <c r="J61" s="358"/>
      <c r="K61" s="358"/>
      <c r="L61" s="358"/>
      <c r="M61" s="358"/>
      <c r="N61" s="358"/>
      <c r="O61" s="358"/>
      <c r="P61" s="358"/>
      <c r="Q61" s="358"/>
      <c r="R61" s="359"/>
    </row>
    <row r="62" spans="1:18" ht="20.100000000000001" customHeight="1" x14ac:dyDescent="0.25">
      <c r="A62" s="358"/>
      <c r="B62" s="358"/>
      <c r="C62" s="358"/>
      <c r="D62" s="358"/>
      <c r="E62" s="358"/>
      <c r="F62" s="358"/>
      <c r="G62" s="358"/>
      <c r="H62" s="358"/>
      <c r="I62" s="358"/>
      <c r="J62" s="358"/>
      <c r="K62" s="358"/>
      <c r="L62" s="358"/>
      <c r="M62" s="358"/>
      <c r="N62" s="358"/>
      <c r="O62" s="358"/>
      <c r="P62" s="358"/>
      <c r="Q62" s="358"/>
      <c r="R62" s="359"/>
    </row>
    <row r="63" spans="1:18" ht="20.100000000000001" customHeight="1" x14ac:dyDescent="0.25">
      <c r="A63" s="358"/>
      <c r="B63" s="358"/>
      <c r="C63" s="358"/>
      <c r="D63" s="358"/>
      <c r="E63" s="358"/>
      <c r="F63" s="358"/>
      <c r="G63" s="358"/>
      <c r="H63" s="358"/>
      <c r="I63" s="358"/>
      <c r="J63" s="358"/>
      <c r="K63" s="358"/>
      <c r="L63" s="358"/>
      <c r="M63" s="358"/>
      <c r="N63" s="358"/>
      <c r="O63" s="358"/>
      <c r="P63" s="358"/>
      <c r="Q63" s="358"/>
      <c r="R63" s="359"/>
    </row>
    <row r="64" spans="1:18" ht="20.100000000000001" customHeight="1" x14ac:dyDescent="0.25">
      <c r="A64" s="358"/>
      <c r="B64" s="358"/>
      <c r="C64" s="358"/>
      <c r="D64" s="358"/>
      <c r="E64" s="358"/>
      <c r="F64" s="358"/>
      <c r="G64" s="358"/>
      <c r="H64" s="358"/>
      <c r="I64" s="358"/>
      <c r="J64" s="358"/>
      <c r="K64" s="358"/>
      <c r="L64" s="358"/>
      <c r="M64" s="358"/>
      <c r="N64" s="358"/>
      <c r="O64" s="358"/>
      <c r="P64" s="358"/>
      <c r="Q64" s="358"/>
      <c r="R64" s="359"/>
    </row>
    <row r="65" spans="1:18" ht="20.100000000000001" customHeight="1" x14ac:dyDescent="0.25">
      <c r="A65" s="358"/>
      <c r="B65" s="358"/>
      <c r="C65" s="358"/>
      <c r="D65" s="358"/>
      <c r="E65" s="358"/>
      <c r="F65" s="358"/>
      <c r="G65" s="358"/>
      <c r="H65" s="358"/>
      <c r="I65" s="358"/>
      <c r="J65" s="358"/>
      <c r="K65" s="358"/>
      <c r="L65" s="358"/>
      <c r="M65" s="358"/>
      <c r="N65" s="358"/>
      <c r="O65" s="358"/>
      <c r="P65" s="358"/>
      <c r="Q65" s="358"/>
      <c r="R65" s="359"/>
    </row>
    <row r="66" spans="1:18" ht="20.100000000000001" customHeight="1" x14ac:dyDescent="0.25">
      <c r="A66" s="358"/>
      <c r="B66" s="358"/>
      <c r="C66" s="358"/>
      <c r="D66" s="358"/>
      <c r="E66" s="358"/>
      <c r="F66" s="358"/>
      <c r="G66" s="358"/>
      <c r="H66" s="358"/>
      <c r="I66" s="358"/>
      <c r="J66" s="358"/>
      <c r="K66" s="358"/>
      <c r="L66" s="358"/>
      <c r="M66" s="358"/>
      <c r="N66" s="358"/>
      <c r="O66" s="358"/>
      <c r="P66" s="358"/>
      <c r="Q66" s="358"/>
      <c r="R66" s="359"/>
    </row>
    <row r="67" spans="1:18" ht="20.100000000000001" customHeight="1" x14ac:dyDescent="0.25">
      <c r="A67" s="358"/>
      <c r="B67" s="358"/>
      <c r="C67" s="358"/>
      <c r="D67" s="358"/>
      <c r="E67" s="358"/>
      <c r="F67" s="358"/>
      <c r="G67" s="358"/>
      <c r="H67" s="358"/>
      <c r="I67" s="358"/>
      <c r="J67" s="358"/>
      <c r="K67" s="358"/>
      <c r="L67" s="358"/>
      <c r="M67" s="358"/>
      <c r="N67" s="358"/>
      <c r="O67" s="358"/>
      <c r="P67" s="358"/>
      <c r="Q67" s="358"/>
      <c r="R67" s="359"/>
    </row>
    <row r="68" spans="1:18" ht="20.100000000000001" customHeight="1" x14ac:dyDescent="0.25">
      <c r="A68" s="358"/>
      <c r="B68" s="358"/>
      <c r="C68" s="358"/>
      <c r="D68" s="358"/>
      <c r="E68" s="358"/>
      <c r="F68" s="358"/>
      <c r="G68" s="358"/>
      <c r="H68" s="358"/>
      <c r="I68" s="358"/>
      <c r="J68" s="358"/>
      <c r="K68" s="358"/>
      <c r="L68" s="358"/>
      <c r="M68" s="358"/>
      <c r="N68" s="358"/>
      <c r="O68" s="358"/>
      <c r="P68" s="358"/>
      <c r="Q68" s="358"/>
      <c r="R68" s="359"/>
    </row>
    <row r="69" spans="1:18" ht="20.100000000000001" customHeight="1" x14ac:dyDescent="0.25">
      <c r="A69" s="358"/>
      <c r="B69" s="358"/>
      <c r="C69" s="358"/>
      <c r="D69" s="358"/>
      <c r="E69" s="358"/>
      <c r="F69" s="358"/>
      <c r="G69" s="358"/>
      <c r="H69" s="358"/>
      <c r="I69" s="358"/>
      <c r="J69" s="358"/>
      <c r="K69" s="358"/>
      <c r="L69" s="358"/>
      <c r="M69" s="358"/>
      <c r="N69" s="358"/>
      <c r="O69" s="358"/>
      <c r="P69" s="358"/>
      <c r="Q69" s="358"/>
      <c r="R69" s="359"/>
    </row>
    <row r="70" spans="1:18" ht="20.100000000000001" customHeight="1" x14ac:dyDescent="0.25">
      <c r="A70" s="358"/>
      <c r="B70" s="358"/>
      <c r="C70" s="358"/>
      <c r="D70" s="358"/>
      <c r="E70" s="358"/>
      <c r="F70" s="358"/>
      <c r="G70" s="358"/>
      <c r="H70" s="358"/>
      <c r="I70" s="358"/>
      <c r="J70" s="358"/>
      <c r="K70" s="358"/>
      <c r="L70" s="358"/>
      <c r="M70" s="358"/>
      <c r="N70" s="358"/>
      <c r="O70" s="358"/>
      <c r="P70" s="358"/>
      <c r="Q70" s="358"/>
      <c r="R70" s="359"/>
    </row>
    <row r="71" spans="1:18" ht="20.100000000000001" customHeight="1" x14ac:dyDescent="0.25">
      <c r="A71" s="358"/>
      <c r="B71" s="358"/>
      <c r="C71" s="358"/>
      <c r="D71" s="358"/>
      <c r="E71" s="358"/>
      <c r="F71" s="358"/>
      <c r="G71" s="358"/>
      <c r="H71" s="358"/>
      <c r="I71" s="358"/>
      <c r="J71" s="358"/>
      <c r="K71" s="358"/>
      <c r="L71" s="358"/>
      <c r="M71" s="358"/>
      <c r="N71" s="358"/>
      <c r="O71" s="358"/>
      <c r="P71" s="358"/>
      <c r="Q71" s="358"/>
      <c r="R71" s="359"/>
    </row>
    <row r="72" spans="1:18" ht="20.100000000000001" customHeight="1" x14ac:dyDescent="0.25">
      <c r="A72" s="358"/>
      <c r="B72" s="358"/>
      <c r="C72" s="358"/>
      <c r="D72" s="358"/>
      <c r="E72" s="358"/>
      <c r="F72" s="358"/>
      <c r="G72" s="358"/>
      <c r="H72" s="358"/>
      <c r="I72" s="358"/>
      <c r="J72" s="358"/>
      <c r="K72" s="358"/>
      <c r="L72" s="358"/>
      <c r="M72" s="358"/>
      <c r="N72" s="358"/>
      <c r="O72" s="358"/>
      <c r="P72" s="358"/>
      <c r="Q72" s="358"/>
      <c r="R72" s="359"/>
    </row>
    <row r="73" spans="1:18" ht="20.100000000000001" customHeight="1" x14ac:dyDescent="0.25">
      <c r="A73" s="358"/>
      <c r="B73" s="358"/>
      <c r="C73" s="358"/>
      <c r="D73" s="358"/>
      <c r="E73" s="358"/>
      <c r="F73" s="358"/>
      <c r="G73" s="358"/>
      <c r="H73" s="358"/>
      <c r="I73" s="358"/>
      <c r="J73" s="358"/>
      <c r="K73" s="358"/>
      <c r="L73" s="358"/>
      <c r="M73" s="358"/>
      <c r="N73" s="358"/>
      <c r="O73" s="358"/>
      <c r="P73" s="358"/>
      <c r="Q73" s="358"/>
      <c r="R73" s="359"/>
    </row>
    <row r="74" spans="1:18" ht="20.100000000000001" customHeight="1" x14ac:dyDescent="0.25">
      <c r="A74" s="358"/>
      <c r="B74" s="358"/>
      <c r="C74" s="358"/>
      <c r="D74" s="358"/>
      <c r="E74" s="358"/>
      <c r="F74" s="358"/>
      <c r="G74" s="358"/>
      <c r="H74" s="358"/>
      <c r="I74" s="358"/>
      <c r="J74" s="358"/>
      <c r="K74" s="358"/>
      <c r="L74" s="358"/>
      <c r="M74" s="358"/>
      <c r="N74" s="358"/>
      <c r="O74" s="358"/>
      <c r="P74" s="358"/>
      <c r="Q74" s="358"/>
      <c r="R74" s="359"/>
    </row>
    <row r="75" spans="1:18" ht="20.100000000000001" customHeight="1" x14ac:dyDescent="0.25">
      <c r="A75" s="358"/>
      <c r="B75" s="358"/>
      <c r="C75" s="358"/>
      <c r="D75" s="358"/>
      <c r="E75" s="358"/>
      <c r="F75" s="358"/>
      <c r="G75" s="358"/>
      <c r="H75" s="358"/>
      <c r="I75" s="358"/>
      <c r="J75" s="358"/>
      <c r="K75" s="358"/>
      <c r="L75" s="358"/>
      <c r="M75" s="358"/>
      <c r="N75" s="358"/>
      <c r="O75" s="358"/>
      <c r="P75" s="358"/>
      <c r="Q75" s="358"/>
      <c r="R75" s="359"/>
    </row>
    <row r="76" spans="1:18" ht="20.100000000000001" customHeight="1" x14ac:dyDescent="0.25">
      <c r="A76" s="358"/>
      <c r="B76" s="358"/>
      <c r="C76" s="358"/>
      <c r="D76" s="358"/>
      <c r="E76" s="358"/>
      <c r="F76" s="358"/>
      <c r="G76" s="358"/>
      <c r="H76" s="358"/>
      <c r="I76" s="358"/>
      <c r="J76" s="358"/>
      <c r="K76" s="358"/>
      <c r="L76" s="358"/>
      <c r="M76" s="358"/>
      <c r="N76" s="358"/>
      <c r="O76" s="358"/>
      <c r="P76" s="358"/>
      <c r="Q76" s="358"/>
      <c r="R76" s="359"/>
    </row>
    <row r="77" spans="1:18" ht="20.100000000000001" customHeight="1" x14ac:dyDescent="0.25">
      <c r="A77" s="358"/>
      <c r="B77" s="358"/>
      <c r="C77" s="358"/>
      <c r="D77" s="358"/>
      <c r="E77" s="358"/>
      <c r="F77" s="358"/>
      <c r="G77" s="358"/>
      <c r="H77" s="358"/>
      <c r="I77" s="358"/>
      <c r="J77" s="358"/>
      <c r="K77" s="358"/>
      <c r="L77" s="358"/>
      <c r="M77" s="358"/>
      <c r="N77" s="358"/>
      <c r="O77" s="358"/>
      <c r="P77" s="358"/>
      <c r="Q77" s="358"/>
      <c r="R77" s="359"/>
    </row>
    <row r="78" spans="1:18" ht="20.100000000000001" customHeight="1" x14ac:dyDescent="0.25">
      <c r="A78" s="358"/>
      <c r="B78" s="358"/>
      <c r="C78" s="358"/>
      <c r="D78" s="358"/>
      <c r="E78" s="358"/>
      <c r="F78" s="358"/>
      <c r="G78" s="358"/>
      <c r="H78" s="358"/>
      <c r="I78" s="358"/>
      <c r="J78" s="358"/>
      <c r="K78" s="358"/>
      <c r="L78" s="358"/>
      <c r="M78" s="358"/>
      <c r="N78" s="358"/>
      <c r="O78" s="358"/>
      <c r="P78" s="358"/>
      <c r="Q78" s="358"/>
      <c r="R78" s="359"/>
    </row>
    <row r="79" spans="1:18" ht="20.100000000000001" customHeight="1" x14ac:dyDescent="0.25">
      <c r="A79" s="358"/>
      <c r="B79" s="358"/>
      <c r="C79" s="358"/>
      <c r="D79" s="358"/>
      <c r="E79" s="358"/>
      <c r="F79" s="358"/>
      <c r="G79" s="358"/>
      <c r="H79" s="358"/>
      <c r="I79" s="358"/>
      <c r="J79" s="358"/>
      <c r="K79" s="358"/>
      <c r="L79" s="358"/>
      <c r="M79" s="358"/>
      <c r="N79" s="358"/>
      <c r="O79" s="358"/>
      <c r="P79" s="358"/>
      <c r="Q79" s="358"/>
      <c r="R79" s="359"/>
    </row>
    <row r="80" spans="1:18" ht="20.100000000000001" customHeight="1" x14ac:dyDescent="0.25">
      <c r="A80" s="358"/>
      <c r="B80" s="358"/>
      <c r="C80" s="358"/>
      <c r="D80" s="358"/>
      <c r="E80" s="358"/>
      <c r="F80" s="358"/>
      <c r="G80" s="358"/>
      <c r="H80" s="358"/>
      <c r="I80" s="358"/>
      <c r="J80" s="358"/>
      <c r="K80" s="358"/>
      <c r="L80" s="358"/>
      <c r="M80" s="358"/>
      <c r="N80" s="358"/>
      <c r="O80" s="358"/>
      <c r="P80" s="358"/>
      <c r="Q80" s="358"/>
      <c r="R80" s="359"/>
    </row>
    <row r="81" spans="1:18" ht="20.100000000000001" customHeight="1" x14ac:dyDescent="0.25">
      <c r="A81" s="358"/>
      <c r="B81" s="358"/>
      <c r="C81" s="358"/>
      <c r="D81" s="358"/>
      <c r="E81" s="358"/>
      <c r="F81" s="358"/>
      <c r="G81" s="358"/>
      <c r="H81" s="358"/>
      <c r="I81" s="358"/>
      <c r="J81" s="358"/>
      <c r="K81" s="358"/>
      <c r="L81" s="358"/>
      <c r="M81" s="358"/>
      <c r="N81" s="358"/>
      <c r="O81" s="358"/>
      <c r="P81" s="358"/>
      <c r="Q81" s="358"/>
      <c r="R81" s="359"/>
    </row>
    <row r="82" spans="1:18" ht="20.100000000000001" customHeight="1" x14ac:dyDescent="0.25">
      <c r="A82" s="358"/>
      <c r="B82" s="358"/>
      <c r="C82" s="358"/>
      <c r="D82" s="358"/>
      <c r="E82" s="358"/>
      <c r="F82" s="358"/>
      <c r="G82" s="358"/>
      <c r="H82" s="358"/>
      <c r="I82" s="358"/>
      <c r="J82" s="358"/>
      <c r="K82" s="358"/>
      <c r="L82" s="358"/>
      <c r="M82" s="358"/>
      <c r="N82" s="358"/>
      <c r="O82" s="358"/>
      <c r="P82" s="358"/>
      <c r="Q82" s="358"/>
      <c r="R82" s="359"/>
    </row>
    <row r="83" spans="1:18" ht="20.100000000000001" customHeight="1" x14ac:dyDescent="0.25">
      <c r="A83" s="358"/>
      <c r="B83" s="358"/>
      <c r="C83" s="358"/>
      <c r="D83" s="358"/>
      <c r="E83" s="358"/>
      <c r="F83" s="358"/>
      <c r="G83" s="358"/>
      <c r="H83" s="358"/>
      <c r="I83" s="358"/>
      <c r="J83" s="358"/>
      <c r="K83" s="358"/>
      <c r="L83" s="358"/>
      <c r="M83" s="358"/>
      <c r="N83" s="358"/>
      <c r="O83" s="358"/>
      <c r="P83" s="358"/>
      <c r="Q83" s="358"/>
      <c r="R83" s="359"/>
    </row>
    <row r="84" spans="1:18" ht="20.100000000000001" customHeight="1" x14ac:dyDescent="0.25">
      <c r="A84" s="358"/>
      <c r="B84" s="358"/>
      <c r="C84" s="358"/>
      <c r="D84" s="358"/>
      <c r="E84" s="358"/>
      <c r="F84" s="358"/>
      <c r="G84" s="358"/>
      <c r="H84" s="358"/>
      <c r="I84" s="358"/>
      <c r="J84" s="358"/>
      <c r="K84" s="358"/>
      <c r="L84" s="358"/>
      <c r="M84" s="358"/>
      <c r="N84" s="358"/>
      <c r="O84" s="358"/>
      <c r="P84" s="358"/>
      <c r="Q84" s="358"/>
      <c r="R84" s="359"/>
    </row>
    <row r="85" spans="1:18" ht="20.100000000000001" customHeight="1" x14ac:dyDescent="0.25">
      <c r="A85" s="358"/>
      <c r="B85" s="358"/>
      <c r="C85" s="358"/>
      <c r="D85" s="358"/>
      <c r="E85" s="358"/>
      <c r="F85" s="358"/>
      <c r="G85" s="358"/>
      <c r="H85" s="358"/>
      <c r="I85" s="358"/>
      <c r="J85" s="358"/>
      <c r="K85" s="358"/>
      <c r="L85" s="358"/>
      <c r="M85" s="358"/>
      <c r="N85" s="358"/>
      <c r="O85" s="358"/>
      <c r="P85" s="358"/>
      <c r="Q85" s="358"/>
      <c r="R85" s="359"/>
    </row>
    <row r="86" spans="1:18" ht="20.100000000000001" customHeight="1" x14ac:dyDescent="0.25">
      <c r="A86" s="358"/>
      <c r="B86" s="358"/>
      <c r="C86" s="358"/>
      <c r="D86" s="358"/>
      <c r="E86" s="358"/>
      <c r="F86" s="358"/>
      <c r="G86" s="358"/>
      <c r="H86" s="358"/>
      <c r="I86" s="358"/>
      <c r="J86" s="358"/>
      <c r="K86" s="358"/>
      <c r="L86" s="358"/>
      <c r="M86" s="358"/>
      <c r="N86" s="358"/>
      <c r="O86" s="358"/>
      <c r="P86" s="358"/>
      <c r="Q86" s="358"/>
      <c r="R86" s="359"/>
    </row>
    <row r="87" spans="1:18" ht="20.100000000000001" customHeight="1" x14ac:dyDescent="0.25">
      <c r="A87" s="358"/>
      <c r="B87" s="358"/>
      <c r="C87" s="358"/>
      <c r="D87" s="358"/>
      <c r="E87" s="358"/>
      <c r="F87" s="358"/>
      <c r="G87" s="358"/>
      <c r="H87" s="358"/>
      <c r="I87" s="358"/>
      <c r="J87" s="358"/>
      <c r="K87" s="358"/>
      <c r="L87" s="358"/>
      <c r="M87" s="358"/>
      <c r="N87" s="358"/>
      <c r="O87" s="358"/>
      <c r="P87" s="358"/>
      <c r="Q87" s="358"/>
      <c r="R87" s="359"/>
    </row>
    <row r="88" spans="1:18" ht="20.100000000000001" customHeight="1" x14ac:dyDescent="0.25">
      <c r="A88" s="358"/>
      <c r="B88" s="358"/>
      <c r="C88" s="358"/>
      <c r="D88" s="358"/>
      <c r="E88" s="358"/>
      <c r="F88" s="358"/>
      <c r="G88" s="358"/>
      <c r="H88" s="358"/>
      <c r="I88" s="358"/>
      <c r="J88" s="358"/>
      <c r="K88" s="358"/>
      <c r="L88" s="358"/>
      <c r="M88" s="358"/>
      <c r="N88" s="358"/>
      <c r="O88" s="358"/>
      <c r="P88" s="358"/>
      <c r="Q88" s="358"/>
      <c r="R88" s="359"/>
    </row>
    <row r="89" spans="1:18" ht="20.100000000000001" customHeight="1" x14ac:dyDescent="0.25">
      <c r="A89" s="358"/>
      <c r="B89" s="358"/>
      <c r="C89" s="358"/>
      <c r="D89" s="358"/>
      <c r="E89" s="358"/>
      <c r="F89" s="358"/>
      <c r="G89" s="358"/>
      <c r="H89" s="358"/>
      <c r="I89" s="358"/>
      <c r="J89" s="358"/>
      <c r="K89" s="358"/>
      <c r="L89" s="358"/>
      <c r="M89" s="358"/>
      <c r="N89" s="358"/>
      <c r="O89" s="358"/>
      <c r="P89" s="358"/>
      <c r="Q89" s="358"/>
      <c r="R89" s="359"/>
    </row>
    <row r="90" spans="1:18" ht="20.100000000000001" customHeight="1" x14ac:dyDescent="0.25">
      <c r="A90" s="358"/>
      <c r="B90" s="358"/>
      <c r="C90" s="358"/>
      <c r="D90" s="358"/>
      <c r="E90" s="358"/>
      <c r="F90" s="358"/>
      <c r="G90" s="358"/>
      <c r="H90" s="358"/>
      <c r="I90" s="358"/>
      <c r="J90" s="358"/>
      <c r="K90" s="358"/>
      <c r="L90" s="358"/>
      <c r="M90" s="358"/>
      <c r="N90" s="358"/>
      <c r="O90" s="358"/>
      <c r="P90" s="358"/>
      <c r="Q90" s="358"/>
      <c r="R90" s="359"/>
    </row>
    <row r="91" spans="1:18" ht="20.100000000000001" customHeight="1" x14ac:dyDescent="0.25">
      <c r="A91" s="358"/>
      <c r="B91" s="358"/>
      <c r="C91" s="358"/>
      <c r="D91" s="358"/>
      <c r="E91" s="358"/>
      <c r="F91" s="358"/>
      <c r="G91" s="358"/>
      <c r="H91" s="358"/>
      <c r="I91" s="358"/>
      <c r="J91" s="358"/>
      <c r="K91" s="358"/>
      <c r="L91" s="358"/>
      <c r="M91" s="358"/>
      <c r="N91" s="358"/>
      <c r="O91" s="358"/>
      <c r="P91" s="358"/>
      <c r="Q91" s="358"/>
      <c r="R91" s="359"/>
    </row>
    <row r="92" spans="1:18" ht="20.100000000000001" customHeight="1" x14ac:dyDescent="0.25">
      <c r="A92" s="358"/>
      <c r="B92" s="358"/>
      <c r="C92" s="358"/>
      <c r="D92" s="358"/>
      <c r="E92" s="358"/>
      <c r="F92" s="358"/>
      <c r="G92" s="358"/>
      <c r="H92" s="358"/>
      <c r="I92" s="358"/>
      <c r="J92" s="358"/>
      <c r="K92" s="358"/>
      <c r="L92" s="358"/>
      <c r="M92" s="358"/>
      <c r="N92" s="358"/>
      <c r="O92" s="358"/>
      <c r="P92" s="358"/>
      <c r="Q92" s="358"/>
      <c r="R92" s="359"/>
    </row>
    <row r="93" spans="1:18" ht="20.100000000000001" customHeight="1" x14ac:dyDescent="0.25">
      <c r="A93" s="358"/>
      <c r="B93" s="358"/>
      <c r="C93" s="358"/>
      <c r="D93" s="358"/>
      <c r="E93" s="358"/>
      <c r="F93" s="358"/>
      <c r="G93" s="358"/>
      <c r="H93" s="358"/>
      <c r="I93" s="358"/>
      <c r="J93" s="358"/>
      <c r="K93" s="358"/>
      <c r="L93" s="358"/>
      <c r="M93" s="358"/>
      <c r="N93" s="358"/>
      <c r="O93" s="358"/>
      <c r="P93" s="358"/>
      <c r="Q93" s="358"/>
      <c r="R93" s="359"/>
    </row>
    <row r="94" spans="1:18" ht="20.100000000000001" customHeight="1" x14ac:dyDescent="0.25">
      <c r="A94" s="358"/>
      <c r="B94" s="358"/>
      <c r="C94" s="358"/>
      <c r="D94" s="358"/>
      <c r="E94" s="358"/>
      <c r="F94" s="358"/>
      <c r="G94" s="358"/>
      <c r="H94" s="358"/>
      <c r="I94" s="358"/>
      <c r="J94" s="358"/>
      <c r="K94" s="358"/>
      <c r="L94" s="358"/>
      <c r="M94" s="358"/>
      <c r="N94" s="358"/>
      <c r="O94" s="358"/>
      <c r="P94" s="358"/>
      <c r="Q94" s="358"/>
      <c r="R94" s="359"/>
    </row>
    <row r="95" spans="1:18" ht="20.100000000000001" customHeight="1" x14ac:dyDescent="0.25">
      <c r="A95" s="358"/>
      <c r="B95" s="358"/>
      <c r="C95" s="358"/>
      <c r="D95" s="358"/>
      <c r="E95" s="358"/>
      <c r="F95" s="358"/>
      <c r="G95" s="358"/>
      <c r="H95" s="358"/>
      <c r="I95" s="358"/>
      <c r="J95" s="358"/>
      <c r="K95" s="358"/>
      <c r="L95" s="358"/>
      <c r="M95" s="358"/>
      <c r="N95" s="358"/>
      <c r="O95" s="358"/>
      <c r="P95" s="358"/>
      <c r="Q95" s="358"/>
      <c r="R95" s="359"/>
    </row>
    <row r="96" spans="1:18" ht="20.100000000000001" customHeight="1" x14ac:dyDescent="0.25">
      <c r="A96" s="358"/>
      <c r="B96" s="358"/>
      <c r="C96" s="358"/>
      <c r="D96" s="358"/>
      <c r="E96" s="358"/>
      <c r="F96" s="358"/>
      <c r="G96" s="358"/>
      <c r="H96" s="358"/>
      <c r="I96" s="358"/>
      <c r="J96" s="358"/>
      <c r="K96" s="358"/>
      <c r="L96" s="358"/>
      <c r="M96" s="358"/>
      <c r="N96" s="358"/>
      <c r="O96" s="358"/>
      <c r="P96" s="358"/>
      <c r="Q96" s="358"/>
      <c r="R96" s="359"/>
    </row>
    <row r="97" spans="1:18" ht="20.100000000000001" customHeight="1" x14ac:dyDescent="0.25">
      <c r="A97" s="358"/>
      <c r="B97" s="358"/>
      <c r="C97" s="358"/>
      <c r="D97" s="358"/>
      <c r="E97" s="358"/>
      <c r="F97" s="358"/>
      <c r="G97" s="358"/>
      <c r="H97" s="358"/>
      <c r="I97" s="358"/>
      <c r="J97" s="358"/>
      <c r="K97" s="358"/>
      <c r="L97" s="358"/>
      <c r="M97" s="358"/>
      <c r="N97" s="358"/>
      <c r="O97" s="358"/>
      <c r="P97" s="358"/>
      <c r="Q97" s="358"/>
      <c r="R97" s="359"/>
    </row>
    <row r="98" spans="1:18" ht="20.100000000000001" customHeight="1" x14ac:dyDescent="0.25">
      <c r="A98" s="110"/>
      <c r="B98" s="110"/>
      <c r="C98" s="110"/>
      <c r="D98" s="110"/>
      <c r="E98" s="110"/>
      <c r="F98" s="110"/>
      <c r="G98" s="110"/>
      <c r="H98" s="110"/>
      <c r="I98" s="110"/>
      <c r="J98" s="110"/>
      <c r="K98" s="110"/>
      <c r="L98" s="110"/>
      <c r="M98" s="110"/>
      <c r="N98" s="110"/>
      <c r="O98" s="110"/>
      <c r="P98" s="110"/>
      <c r="Q98" s="110"/>
      <c r="R98" s="111"/>
    </row>
    <row r="99" spans="1:18" ht="20.100000000000001" customHeight="1" x14ac:dyDescent="0.25">
      <c r="A99" s="110"/>
      <c r="B99" s="110"/>
      <c r="C99" s="110"/>
      <c r="D99" s="110"/>
      <c r="E99" s="110"/>
      <c r="F99" s="110"/>
      <c r="G99" s="110"/>
      <c r="H99" s="110"/>
      <c r="I99" s="110"/>
      <c r="J99" s="110"/>
      <c r="K99" s="110"/>
      <c r="L99" s="110"/>
      <c r="M99" s="110"/>
      <c r="N99" s="110"/>
      <c r="O99" s="110"/>
      <c r="P99" s="110"/>
      <c r="Q99" s="110"/>
      <c r="R99" s="111"/>
    </row>
    <row r="100" spans="1:18" ht="20.100000000000001" customHeight="1" x14ac:dyDescent="0.25">
      <c r="A100" s="110"/>
      <c r="B100" s="110"/>
      <c r="C100" s="110"/>
      <c r="D100" s="110"/>
      <c r="E100" s="110"/>
      <c r="F100" s="110"/>
      <c r="G100" s="110"/>
      <c r="H100" s="110"/>
      <c r="I100" s="110"/>
      <c r="J100" s="110"/>
      <c r="K100" s="110"/>
      <c r="L100" s="110"/>
      <c r="M100" s="110"/>
      <c r="N100" s="110"/>
      <c r="O100" s="110"/>
      <c r="P100" s="110"/>
      <c r="Q100" s="110"/>
      <c r="R100" s="111"/>
    </row>
    <row r="101" spans="1:18" ht="20.100000000000001" customHeight="1" x14ac:dyDescent="0.25">
      <c r="A101" s="110"/>
      <c r="B101" s="110"/>
      <c r="C101" s="110"/>
      <c r="D101" s="110"/>
      <c r="E101" s="110"/>
      <c r="F101" s="110"/>
      <c r="G101" s="110"/>
      <c r="H101" s="110"/>
      <c r="I101" s="110"/>
      <c r="J101" s="110"/>
      <c r="K101" s="110"/>
      <c r="L101" s="110"/>
      <c r="M101" s="110"/>
      <c r="N101" s="110"/>
      <c r="O101" s="110"/>
      <c r="P101" s="110"/>
      <c r="Q101" s="110"/>
      <c r="R101" s="111"/>
    </row>
    <row r="102" spans="1:18" ht="20.100000000000001" customHeight="1" x14ac:dyDescent="0.25">
      <c r="A102" s="110"/>
      <c r="B102" s="110"/>
      <c r="C102" s="110"/>
      <c r="D102" s="110"/>
      <c r="E102" s="110"/>
      <c r="F102" s="110"/>
      <c r="G102" s="110"/>
      <c r="H102" s="110"/>
      <c r="I102" s="110"/>
      <c r="J102" s="110"/>
      <c r="K102" s="110"/>
      <c r="L102" s="110"/>
      <c r="M102" s="110"/>
      <c r="N102" s="110"/>
      <c r="O102" s="110"/>
      <c r="P102" s="110"/>
      <c r="Q102" s="110"/>
      <c r="R102" s="111"/>
    </row>
    <row r="103" spans="1:18" ht="20.100000000000001" customHeight="1" x14ac:dyDescent="0.25">
      <c r="A103" s="110"/>
      <c r="B103" s="110"/>
      <c r="C103" s="110"/>
      <c r="D103" s="110"/>
      <c r="E103" s="110"/>
      <c r="F103" s="110"/>
      <c r="G103" s="110"/>
      <c r="H103" s="110"/>
      <c r="I103" s="110"/>
      <c r="J103" s="110"/>
      <c r="K103" s="110"/>
      <c r="L103" s="110"/>
      <c r="M103" s="110"/>
      <c r="N103" s="110"/>
      <c r="O103" s="110"/>
      <c r="P103" s="110"/>
      <c r="Q103" s="110"/>
      <c r="R103" s="111"/>
    </row>
    <row r="104" spans="1:18" ht="20.100000000000001" customHeight="1" x14ac:dyDescent="0.25">
      <c r="A104" s="110"/>
      <c r="B104" s="110"/>
      <c r="C104" s="110"/>
      <c r="D104" s="110"/>
      <c r="E104" s="110"/>
      <c r="F104" s="110"/>
      <c r="G104" s="110"/>
      <c r="H104" s="110"/>
      <c r="I104" s="110"/>
      <c r="J104" s="110"/>
      <c r="K104" s="110"/>
      <c r="L104" s="110"/>
      <c r="M104" s="110"/>
      <c r="N104" s="110"/>
      <c r="O104" s="110"/>
      <c r="P104" s="110"/>
      <c r="Q104" s="110"/>
      <c r="R104" s="111"/>
    </row>
    <row r="105" spans="1:18" ht="20.100000000000001" customHeight="1" x14ac:dyDescent="0.25">
      <c r="A105" s="110"/>
      <c r="B105" s="110"/>
      <c r="C105" s="110"/>
      <c r="D105" s="110"/>
      <c r="E105" s="110"/>
      <c r="F105" s="110"/>
      <c r="G105" s="110"/>
      <c r="H105" s="110"/>
      <c r="I105" s="110"/>
      <c r="J105" s="110"/>
      <c r="K105" s="110"/>
      <c r="L105" s="110"/>
      <c r="M105" s="110"/>
      <c r="N105" s="110"/>
      <c r="O105" s="110"/>
      <c r="P105" s="110"/>
      <c r="Q105" s="110"/>
      <c r="R105" s="111"/>
    </row>
    <row r="106" spans="1:18" ht="20.100000000000001" customHeight="1" x14ac:dyDescent="0.25">
      <c r="A106" s="110"/>
      <c r="B106" s="110"/>
      <c r="C106" s="110"/>
      <c r="D106" s="110"/>
      <c r="E106" s="110"/>
      <c r="F106" s="110"/>
      <c r="G106" s="110"/>
      <c r="H106" s="110"/>
      <c r="I106" s="110"/>
      <c r="J106" s="110"/>
      <c r="K106" s="110"/>
      <c r="L106" s="110"/>
      <c r="M106" s="110"/>
      <c r="N106" s="110"/>
      <c r="O106" s="110"/>
      <c r="P106" s="110"/>
      <c r="Q106" s="110"/>
      <c r="R106" s="111"/>
    </row>
    <row r="107" spans="1:18" ht="20.100000000000001" customHeight="1" x14ac:dyDescent="0.25">
      <c r="A107" s="110"/>
      <c r="B107" s="110"/>
      <c r="C107" s="110"/>
      <c r="D107" s="110"/>
      <c r="E107" s="110"/>
      <c r="F107" s="110"/>
      <c r="G107" s="110"/>
      <c r="H107" s="110"/>
      <c r="I107" s="110"/>
      <c r="J107" s="110"/>
      <c r="K107" s="110"/>
      <c r="L107" s="110"/>
      <c r="M107" s="110"/>
      <c r="N107" s="110"/>
      <c r="O107" s="110"/>
      <c r="P107" s="110"/>
      <c r="Q107" s="110"/>
      <c r="R107" s="111"/>
    </row>
    <row r="108" spans="1:18" ht="20.100000000000001" customHeight="1" x14ac:dyDescent="0.25">
      <c r="A108" s="110"/>
      <c r="B108" s="110"/>
      <c r="C108" s="110"/>
      <c r="D108" s="110"/>
      <c r="E108" s="110"/>
      <c r="F108" s="110"/>
      <c r="G108" s="110"/>
      <c r="H108" s="110"/>
      <c r="I108" s="110"/>
      <c r="J108" s="110"/>
      <c r="K108" s="110"/>
      <c r="L108" s="110"/>
      <c r="M108" s="110"/>
      <c r="N108" s="110"/>
      <c r="O108" s="110"/>
      <c r="P108" s="110"/>
      <c r="Q108" s="110"/>
      <c r="R108" s="111"/>
    </row>
    <row r="109" spans="1:18" ht="20.100000000000001" customHeight="1" x14ac:dyDescent="0.25">
      <c r="A109" s="110"/>
      <c r="B109" s="110"/>
      <c r="C109" s="110"/>
      <c r="D109" s="110"/>
      <c r="E109" s="110"/>
      <c r="F109" s="110"/>
      <c r="G109" s="110"/>
      <c r="H109" s="110"/>
      <c r="I109" s="110"/>
      <c r="J109" s="110"/>
      <c r="K109" s="110"/>
      <c r="L109" s="110"/>
      <c r="M109" s="110"/>
      <c r="N109" s="110"/>
      <c r="O109" s="110"/>
      <c r="P109" s="110"/>
      <c r="Q109" s="110"/>
      <c r="R109" s="111"/>
    </row>
    <row r="110" spans="1:18" ht="20.100000000000001" customHeight="1" x14ac:dyDescent="0.25">
      <c r="A110" s="110"/>
      <c r="B110" s="110"/>
      <c r="C110" s="110"/>
      <c r="D110" s="110"/>
      <c r="E110" s="110"/>
      <c r="F110" s="110"/>
      <c r="G110" s="110"/>
      <c r="H110" s="110"/>
      <c r="I110" s="110"/>
      <c r="J110" s="110"/>
      <c r="K110" s="110"/>
      <c r="L110" s="110"/>
      <c r="M110" s="110"/>
      <c r="N110" s="110"/>
      <c r="O110" s="110"/>
      <c r="P110" s="110"/>
      <c r="Q110" s="110"/>
      <c r="R110" s="111"/>
    </row>
    <row r="111" spans="1:18" ht="20.100000000000001" customHeight="1" x14ac:dyDescent="0.25">
      <c r="A111" s="110"/>
      <c r="B111" s="110"/>
      <c r="C111" s="110"/>
      <c r="D111" s="110"/>
      <c r="E111" s="110"/>
      <c r="F111" s="110"/>
      <c r="G111" s="110"/>
      <c r="H111" s="110"/>
      <c r="I111" s="110"/>
      <c r="J111" s="110"/>
      <c r="K111" s="110"/>
      <c r="L111" s="110"/>
      <c r="M111" s="110"/>
      <c r="N111" s="110"/>
      <c r="O111" s="110"/>
      <c r="P111" s="110"/>
      <c r="Q111" s="110"/>
      <c r="R111" s="111"/>
    </row>
    <row r="112" spans="1:18" ht="20.100000000000001" customHeight="1" x14ac:dyDescent="0.25">
      <c r="A112" s="110"/>
      <c r="B112" s="110"/>
      <c r="C112" s="110"/>
      <c r="D112" s="110"/>
      <c r="E112" s="110"/>
      <c r="F112" s="110"/>
      <c r="G112" s="110"/>
      <c r="H112" s="110"/>
      <c r="I112" s="110"/>
      <c r="J112" s="110"/>
      <c r="K112" s="110"/>
      <c r="L112" s="110"/>
      <c r="M112" s="110"/>
      <c r="N112" s="110"/>
      <c r="O112" s="110"/>
      <c r="P112" s="110"/>
      <c r="Q112" s="110"/>
      <c r="R112" s="111"/>
    </row>
    <row r="113" spans="1:18" ht="20.100000000000001" customHeight="1" x14ac:dyDescent="0.25">
      <c r="A113" s="110"/>
      <c r="B113" s="110"/>
      <c r="C113" s="110"/>
      <c r="D113" s="110"/>
      <c r="E113" s="110"/>
      <c r="F113" s="110"/>
      <c r="G113" s="110"/>
      <c r="H113" s="110"/>
      <c r="I113" s="110"/>
      <c r="J113" s="110"/>
      <c r="K113" s="110"/>
      <c r="L113" s="110"/>
      <c r="M113" s="110"/>
      <c r="N113" s="110"/>
      <c r="O113" s="110"/>
      <c r="P113" s="110"/>
      <c r="Q113" s="110"/>
      <c r="R113" s="111"/>
    </row>
    <row r="114" spans="1:18" ht="20.100000000000001" customHeight="1" x14ac:dyDescent="0.25">
      <c r="A114" s="110"/>
      <c r="B114" s="110"/>
      <c r="C114" s="110"/>
      <c r="D114" s="110"/>
      <c r="E114" s="110"/>
      <c r="F114" s="110"/>
      <c r="G114" s="110"/>
      <c r="H114" s="110"/>
      <c r="I114" s="110"/>
      <c r="J114" s="110"/>
      <c r="K114" s="110"/>
      <c r="L114" s="110"/>
      <c r="M114" s="110"/>
      <c r="N114" s="110"/>
      <c r="O114" s="110"/>
      <c r="P114" s="110"/>
      <c r="Q114" s="110"/>
      <c r="R114" s="111"/>
    </row>
    <row r="115" spans="1:18" ht="20.100000000000001" customHeight="1" x14ac:dyDescent="0.25">
      <c r="A115" s="110"/>
      <c r="B115" s="110"/>
      <c r="C115" s="110"/>
      <c r="D115" s="110"/>
      <c r="E115" s="110"/>
      <c r="F115" s="110"/>
      <c r="G115" s="110"/>
      <c r="H115" s="110"/>
      <c r="I115" s="110"/>
      <c r="J115" s="110"/>
      <c r="K115" s="110"/>
      <c r="L115" s="110"/>
      <c r="M115" s="110"/>
      <c r="N115" s="110"/>
      <c r="O115" s="110"/>
      <c r="P115" s="110"/>
      <c r="Q115" s="110"/>
      <c r="R115" s="111"/>
    </row>
    <row r="116" spans="1:18" ht="20.100000000000001" customHeight="1" x14ac:dyDescent="0.25">
      <c r="A116" s="110"/>
      <c r="B116" s="110"/>
      <c r="C116" s="110"/>
      <c r="D116" s="110"/>
      <c r="E116" s="110"/>
      <c r="F116" s="110"/>
      <c r="G116" s="110"/>
      <c r="H116" s="110"/>
      <c r="I116" s="110"/>
      <c r="J116" s="110"/>
      <c r="K116" s="110"/>
      <c r="L116" s="110"/>
      <c r="M116" s="110"/>
      <c r="N116" s="110"/>
      <c r="O116" s="110"/>
      <c r="P116" s="110"/>
      <c r="Q116" s="110"/>
      <c r="R116" s="111"/>
    </row>
    <row r="117" spans="1:18" ht="20.100000000000001" customHeight="1" x14ac:dyDescent="0.25">
      <c r="A117" s="110"/>
      <c r="B117" s="110"/>
      <c r="C117" s="110"/>
      <c r="D117" s="110"/>
      <c r="E117" s="110"/>
      <c r="F117" s="110"/>
      <c r="G117" s="110"/>
      <c r="H117" s="110"/>
      <c r="I117" s="110"/>
      <c r="J117" s="110"/>
      <c r="K117" s="110"/>
      <c r="L117" s="110"/>
      <c r="M117" s="110"/>
      <c r="N117" s="110"/>
      <c r="O117" s="110"/>
      <c r="P117" s="110"/>
      <c r="Q117" s="110"/>
      <c r="R117" s="111"/>
    </row>
    <row r="118" spans="1:18" ht="20.100000000000001" customHeight="1" x14ac:dyDescent="0.25">
      <c r="A118" s="110"/>
      <c r="B118" s="110"/>
      <c r="C118" s="110"/>
      <c r="D118" s="110"/>
      <c r="E118" s="110"/>
      <c r="F118" s="110"/>
      <c r="G118" s="110"/>
      <c r="H118" s="110"/>
      <c r="I118" s="110"/>
      <c r="J118" s="110"/>
      <c r="K118" s="110"/>
      <c r="L118" s="110"/>
      <c r="M118" s="110"/>
      <c r="N118" s="110"/>
      <c r="O118" s="110"/>
      <c r="P118" s="110"/>
      <c r="Q118" s="110"/>
      <c r="R118" s="111"/>
    </row>
    <row r="119" spans="1:18" ht="20.100000000000001" customHeight="1" x14ac:dyDescent="0.25">
      <c r="A119" s="110"/>
      <c r="B119" s="110"/>
      <c r="C119" s="110"/>
      <c r="D119" s="110"/>
      <c r="E119" s="110"/>
      <c r="F119" s="110"/>
      <c r="G119" s="110"/>
      <c r="H119" s="110"/>
      <c r="I119" s="110"/>
      <c r="J119" s="110"/>
      <c r="K119" s="110"/>
      <c r="L119" s="110"/>
      <c r="M119" s="110"/>
      <c r="N119" s="110"/>
      <c r="O119" s="110"/>
      <c r="P119" s="110"/>
      <c r="Q119" s="110"/>
      <c r="R119" s="111"/>
    </row>
    <row r="120" spans="1:18" ht="20.100000000000001" customHeight="1" x14ac:dyDescent="0.25">
      <c r="A120" s="110"/>
      <c r="B120" s="110"/>
      <c r="C120" s="110"/>
      <c r="D120" s="110"/>
      <c r="E120" s="110"/>
      <c r="F120" s="110"/>
      <c r="G120" s="110"/>
      <c r="H120" s="110"/>
      <c r="I120" s="110"/>
      <c r="J120" s="110"/>
      <c r="K120" s="110"/>
      <c r="L120" s="110"/>
      <c r="M120" s="110"/>
      <c r="N120" s="110"/>
      <c r="O120" s="110"/>
      <c r="P120" s="110"/>
      <c r="Q120" s="110"/>
      <c r="R120" s="111"/>
    </row>
    <row r="121" spans="1:18" ht="20.100000000000001" customHeight="1" x14ac:dyDescent="0.25">
      <c r="A121" s="110"/>
      <c r="B121" s="110"/>
      <c r="C121" s="110"/>
      <c r="D121" s="110"/>
      <c r="E121" s="110"/>
      <c r="F121" s="110"/>
      <c r="G121" s="110"/>
      <c r="H121" s="110"/>
      <c r="I121" s="110"/>
      <c r="J121" s="110"/>
      <c r="K121" s="110"/>
      <c r="L121" s="110"/>
      <c r="M121" s="110"/>
      <c r="N121" s="110"/>
      <c r="O121" s="110"/>
      <c r="P121" s="110"/>
      <c r="Q121" s="110"/>
      <c r="R121" s="111"/>
    </row>
    <row r="122" spans="1:18" ht="20.100000000000001" customHeight="1" x14ac:dyDescent="0.25">
      <c r="A122" s="110"/>
      <c r="B122" s="110"/>
      <c r="C122" s="110"/>
      <c r="D122" s="110"/>
      <c r="E122" s="110"/>
      <c r="F122" s="110"/>
      <c r="G122" s="110"/>
      <c r="H122" s="110"/>
      <c r="I122" s="110"/>
      <c r="J122" s="110"/>
      <c r="K122" s="110"/>
      <c r="L122" s="110"/>
      <c r="M122" s="110"/>
      <c r="N122" s="110"/>
      <c r="O122" s="110"/>
      <c r="P122" s="110"/>
      <c r="Q122" s="110"/>
      <c r="R122" s="111"/>
    </row>
    <row r="123" spans="1:18" ht="20.100000000000001" customHeight="1" x14ac:dyDescent="0.25">
      <c r="A123" s="110"/>
      <c r="B123" s="110"/>
      <c r="C123" s="110"/>
      <c r="D123" s="110"/>
      <c r="E123" s="110"/>
      <c r="F123" s="110"/>
      <c r="G123" s="110"/>
      <c r="H123" s="110"/>
      <c r="I123" s="110"/>
      <c r="J123" s="110"/>
      <c r="K123" s="110"/>
      <c r="L123" s="110"/>
      <c r="M123" s="110"/>
      <c r="N123" s="110"/>
      <c r="O123" s="110"/>
      <c r="P123" s="110"/>
      <c r="Q123" s="110"/>
      <c r="R123" s="111"/>
    </row>
    <row r="124" spans="1:18" ht="20.100000000000001" customHeight="1" x14ac:dyDescent="0.25">
      <c r="A124" s="110"/>
      <c r="B124" s="110"/>
      <c r="C124" s="110"/>
      <c r="D124" s="110"/>
      <c r="E124" s="110"/>
      <c r="F124" s="110"/>
      <c r="G124" s="110"/>
      <c r="H124" s="110"/>
      <c r="I124" s="110"/>
      <c r="J124" s="110"/>
      <c r="K124" s="110"/>
      <c r="L124" s="110"/>
      <c r="M124" s="110"/>
      <c r="N124" s="110"/>
      <c r="O124" s="110"/>
      <c r="P124" s="110"/>
      <c r="Q124" s="110"/>
      <c r="R124" s="111"/>
    </row>
    <row r="125" spans="1:18" ht="20.100000000000001" customHeight="1" x14ac:dyDescent="0.25">
      <c r="A125" s="110"/>
      <c r="B125" s="110"/>
      <c r="C125" s="110"/>
      <c r="D125" s="110"/>
      <c r="E125" s="110"/>
      <c r="F125" s="110"/>
      <c r="G125" s="110"/>
      <c r="H125" s="110"/>
      <c r="I125" s="110"/>
      <c r="J125" s="110"/>
      <c r="K125" s="110"/>
      <c r="L125" s="110"/>
      <c r="M125" s="110"/>
      <c r="N125" s="110"/>
      <c r="O125" s="110"/>
      <c r="P125" s="110"/>
      <c r="Q125" s="110"/>
      <c r="R125" s="111"/>
    </row>
    <row r="126" spans="1:18" ht="20.100000000000001" customHeight="1" x14ac:dyDescent="0.25">
      <c r="A126" s="110"/>
      <c r="B126" s="110"/>
      <c r="C126" s="110"/>
      <c r="D126" s="110"/>
      <c r="E126" s="110"/>
      <c r="F126" s="110"/>
      <c r="G126" s="110"/>
      <c r="H126" s="110"/>
      <c r="I126" s="110"/>
      <c r="J126" s="110"/>
      <c r="K126" s="110"/>
      <c r="L126" s="110"/>
      <c r="M126" s="110"/>
      <c r="N126" s="110"/>
      <c r="O126" s="110"/>
      <c r="P126" s="110"/>
      <c r="Q126" s="110"/>
      <c r="R126" s="111"/>
    </row>
    <row r="127" spans="1:18" ht="20.100000000000001" customHeight="1" x14ac:dyDescent="0.25">
      <c r="A127" s="110"/>
      <c r="B127" s="110"/>
      <c r="C127" s="110"/>
      <c r="D127" s="110"/>
      <c r="E127" s="110"/>
      <c r="F127" s="110"/>
      <c r="G127" s="110"/>
      <c r="H127" s="110"/>
      <c r="I127" s="110"/>
      <c r="J127" s="110"/>
      <c r="K127" s="110"/>
      <c r="L127" s="110"/>
      <c r="M127" s="110"/>
      <c r="N127" s="110"/>
      <c r="O127" s="110"/>
      <c r="P127" s="110"/>
      <c r="Q127" s="110"/>
      <c r="R127" s="111"/>
    </row>
    <row r="128" spans="1:18" ht="20.100000000000001" customHeight="1" x14ac:dyDescent="0.25">
      <c r="A128" s="110"/>
      <c r="B128" s="110"/>
      <c r="C128" s="110"/>
      <c r="D128" s="110"/>
      <c r="E128" s="110"/>
      <c r="F128" s="110"/>
      <c r="G128" s="110"/>
      <c r="H128" s="110"/>
      <c r="I128" s="110"/>
      <c r="J128" s="110"/>
      <c r="K128" s="110"/>
      <c r="L128" s="110"/>
      <c r="M128" s="110"/>
      <c r="N128" s="110"/>
      <c r="O128" s="110"/>
      <c r="P128" s="110"/>
      <c r="Q128" s="110"/>
      <c r="R128" s="111"/>
    </row>
    <row r="129" spans="1:18" ht="20.100000000000001" customHeight="1" x14ac:dyDescent="0.25">
      <c r="A129" s="110"/>
      <c r="B129" s="110"/>
      <c r="C129" s="110"/>
      <c r="D129" s="110"/>
      <c r="E129" s="110"/>
      <c r="F129" s="110"/>
      <c r="G129" s="110"/>
      <c r="H129" s="110"/>
      <c r="I129" s="110"/>
      <c r="J129" s="110"/>
      <c r="K129" s="110"/>
      <c r="L129" s="110"/>
      <c r="M129" s="110"/>
      <c r="N129" s="110"/>
      <c r="O129" s="110"/>
      <c r="P129" s="110"/>
      <c r="Q129" s="110"/>
      <c r="R129" s="111"/>
    </row>
    <row r="130" spans="1:18" ht="20.100000000000001" customHeight="1" x14ac:dyDescent="0.25">
      <c r="A130" s="110"/>
      <c r="B130" s="110"/>
      <c r="C130" s="110"/>
      <c r="D130" s="110"/>
      <c r="E130" s="110"/>
      <c r="F130" s="110"/>
      <c r="G130" s="110"/>
      <c r="H130" s="110"/>
      <c r="I130" s="110"/>
      <c r="J130" s="110"/>
      <c r="K130" s="110"/>
      <c r="L130" s="110"/>
      <c r="M130" s="110"/>
      <c r="N130" s="110"/>
      <c r="O130" s="110"/>
      <c r="P130" s="110"/>
      <c r="Q130" s="110"/>
      <c r="R130" s="111"/>
    </row>
    <row r="131" spans="1:18" ht="20.100000000000001" customHeight="1" x14ac:dyDescent="0.25">
      <c r="A131" s="110"/>
      <c r="B131" s="110"/>
      <c r="C131" s="110"/>
      <c r="D131" s="110"/>
      <c r="E131" s="110"/>
      <c r="F131" s="110"/>
      <c r="G131" s="110"/>
      <c r="H131" s="110"/>
      <c r="I131" s="110"/>
      <c r="J131" s="110"/>
      <c r="K131" s="110"/>
      <c r="L131" s="110"/>
      <c r="M131" s="110"/>
      <c r="N131" s="110"/>
      <c r="O131" s="110"/>
      <c r="P131" s="110"/>
      <c r="Q131" s="110"/>
      <c r="R131" s="111"/>
    </row>
    <row r="132" spans="1:18" ht="20.100000000000001" customHeight="1" x14ac:dyDescent="0.25">
      <c r="A132" s="110"/>
      <c r="B132" s="110"/>
      <c r="C132" s="110"/>
      <c r="D132" s="110"/>
      <c r="E132" s="110"/>
      <c r="F132" s="110"/>
      <c r="G132" s="110"/>
      <c r="H132" s="110"/>
      <c r="I132" s="110"/>
      <c r="J132" s="110"/>
      <c r="K132" s="110"/>
      <c r="L132" s="110"/>
      <c r="M132" s="110"/>
      <c r="N132" s="110"/>
      <c r="O132" s="110"/>
      <c r="P132" s="110"/>
      <c r="Q132" s="110"/>
      <c r="R132" s="111"/>
    </row>
    <row r="133" spans="1:18" ht="20.100000000000001" customHeight="1" x14ac:dyDescent="0.25">
      <c r="A133" s="110"/>
      <c r="B133" s="110"/>
      <c r="C133" s="110"/>
      <c r="D133" s="110"/>
      <c r="E133" s="110"/>
      <c r="F133" s="110"/>
      <c r="G133" s="110"/>
      <c r="H133" s="110"/>
      <c r="I133" s="110"/>
      <c r="J133" s="110"/>
      <c r="K133" s="110"/>
      <c r="L133" s="110"/>
      <c r="M133" s="110"/>
      <c r="N133" s="110"/>
      <c r="O133" s="110"/>
      <c r="P133" s="110"/>
      <c r="Q133" s="110"/>
      <c r="R133" s="111"/>
    </row>
    <row r="134" spans="1:18" ht="20.100000000000001" customHeight="1" x14ac:dyDescent="0.25">
      <c r="A134" s="110"/>
      <c r="B134" s="110"/>
      <c r="C134" s="110"/>
      <c r="D134" s="110"/>
      <c r="E134" s="110"/>
      <c r="F134" s="110"/>
      <c r="G134" s="110"/>
      <c r="H134" s="110"/>
      <c r="I134" s="110"/>
      <c r="J134" s="110"/>
      <c r="K134" s="110"/>
      <c r="L134" s="110"/>
      <c r="M134" s="110"/>
      <c r="N134" s="110"/>
      <c r="O134" s="110"/>
      <c r="P134" s="110"/>
      <c r="Q134" s="110"/>
      <c r="R134" s="111"/>
    </row>
    <row r="135" spans="1:18" ht="20.100000000000001" customHeight="1" x14ac:dyDescent="0.25">
      <c r="A135" s="110"/>
      <c r="B135" s="110"/>
      <c r="C135" s="110"/>
      <c r="D135" s="110"/>
      <c r="E135" s="110"/>
      <c r="F135" s="110"/>
      <c r="G135" s="110"/>
      <c r="H135" s="110"/>
      <c r="I135" s="110"/>
      <c r="J135" s="110"/>
      <c r="K135" s="110"/>
      <c r="L135" s="110"/>
      <c r="M135" s="110"/>
      <c r="N135" s="110"/>
      <c r="O135" s="110"/>
      <c r="P135" s="110"/>
      <c r="Q135" s="110"/>
      <c r="R135" s="111"/>
    </row>
    <row r="136" spans="1:18" ht="20.100000000000001" customHeight="1" x14ac:dyDescent="0.25">
      <c r="A136" s="110"/>
      <c r="B136" s="110"/>
      <c r="C136" s="110"/>
      <c r="D136" s="110"/>
      <c r="E136" s="110"/>
      <c r="F136" s="110"/>
      <c r="G136" s="110"/>
      <c r="H136" s="110"/>
      <c r="I136" s="110"/>
      <c r="J136" s="110"/>
      <c r="K136" s="110"/>
      <c r="L136" s="110"/>
      <c r="M136" s="110"/>
      <c r="N136" s="110"/>
      <c r="O136" s="110"/>
      <c r="P136" s="110"/>
      <c r="Q136" s="110"/>
      <c r="R136" s="111"/>
    </row>
    <row r="137" spans="1:18" ht="20.100000000000001" customHeight="1" x14ac:dyDescent="0.25">
      <c r="A137" s="110"/>
      <c r="B137" s="110"/>
      <c r="C137" s="110"/>
      <c r="D137" s="110"/>
      <c r="E137" s="110"/>
      <c r="F137" s="110"/>
      <c r="G137" s="110"/>
      <c r="H137" s="110"/>
      <c r="I137" s="110"/>
      <c r="J137" s="110"/>
      <c r="K137" s="110"/>
      <c r="L137" s="110"/>
      <c r="M137" s="110"/>
      <c r="N137" s="110"/>
      <c r="O137" s="110"/>
      <c r="P137" s="110"/>
      <c r="Q137" s="110"/>
      <c r="R137" s="111"/>
    </row>
    <row r="138" spans="1:18" ht="20.100000000000001" customHeight="1" x14ac:dyDescent="0.25">
      <c r="A138" s="110"/>
      <c r="B138" s="110"/>
      <c r="C138" s="110"/>
      <c r="D138" s="110"/>
      <c r="E138" s="110"/>
      <c r="F138" s="110"/>
      <c r="G138" s="110"/>
      <c r="H138" s="110"/>
      <c r="I138" s="110"/>
      <c r="J138" s="110"/>
      <c r="K138" s="110"/>
      <c r="L138" s="110"/>
      <c r="M138" s="110"/>
      <c r="N138" s="110"/>
      <c r="O138" s="110"/>
      <c r="P138" s="110"/>
      <c r="Q138" s="110"/>
      <c r="R138" s="111"/>
    </row>
    <row r="139" spans="1:18" ht="20.100000000000001" customHeight="1" x14ac:dyDescent="0.25">
      <c r="A139" s="110"/>
      <c r="B139" s="110"/>
      <c r="C139" s="110"/>
      <c r="D139" s="110"/>
      <c r="E139" s="110"/>
      <c r="F139" s="110"/>
      <c r="G139" s="110"/>
      <c r="H139" s="110"/>
      <c r="I139" s="110"/>
      <c r="J139" s="110"/>
      <c r="K139" s="110"/>
      <c r="L139" s="110"/>
      <c r="M139" s="110"/>
      <c r="N139" s="110"/>
      <c r="O139" s="110"/>
      <c r="P139" s="110"/>
      <c r="Q139" s="110"/>
      <c r="R139" s="111"/>
    </row>
    <row r="140" spans="1:18" ht="20.100000000000001" customHeight="1" x14ac:dyDescent="0.25">
      <c r="A140" s="110"/>
      <c r="B140" s="110"/>
      <c r="C140" s="110"/>
      <c r="D140" s="110"/>
      <c r="E140" s="110"/>
      <c r="F140" s="110"/>
      <c r="G140" s="110"/>
      <c r="H140" s="110"/>
      <c r="I140" s="110"/>
      <c r="J140" s="110"/>
      <c r="K140" s="110"/>
      <c r="L140" s="110"/>
      <c r="M140" s="110"/>
      <c r="N140" s="110"/>
      <c r="O140" s="110"/>
      <c r="P140" s="110"/>
      <c r="Q140" s="110"/>
      <c r="R140" s="111"/>
    </row>
    <row r="141" spans="1:18" ht="20.100000000000001" customHeight="1" x14ac:dyDescent="0.25">
      <c r="A141" s="110"/>
      <c r="B141" s="110"/>
      <c r="C141" s="110"/>
      <c r="D141" s="110"/>
      <c r="E141" s="110"/>
      <c r="F141" s="110"/>
      <c r="G141" s="110"/>
      <c r="H141" s="110"/>
      <c r="I141" s="110"/>
      <c r="J141" s="110"/>
      <c r="K141" s="110"/>
      <c r="L141" s="110"/>
      <c r="M141" s="110"/>
      <c r="N141" s="110"/>
      <c r="O141" s="110"/>
      <c r="P141" s="110"/>
      <c r="Q141" s="110"/>
      <c r="R141" s="111"/>
    </row>
    <row r="142" spans="1:18" ht="20.100000000000001" customHeight="1" x14ac:dyDescent="0.25">
      <c r="A142" s="110"/>
      <c r="B142" s="110"/>
      <c r="C142" s="110"/>
      <c r="D142" s="110"/>
      <c r="E142" s="110"/>
      <c r="F142" s="110"/>
      <c r="G142" s="110"/>
      <c r="H142" s="110"/>
      <c r="I142" s="110"/>
      <c r="J142" s="110"/>
      <c r="K142" s="110"/>
      <c r="L142" s="110"/>
      <c r="M142" s="110"/>
      <c r="N142" s="110"/>
      <c r="O142" s="110"/>
      <c r="P142" s="110"/>
      <c r="Q142" s="110"/>
      <c r="R142" s="111"/>
    </row>
    <row r="143" spans="1:18" ht="20.100000000000001" customHeight="1" x14ac:dyDescent="0.25">
      <c r="A143" s="110"/>
      <c r="B143" s="110"/>
      <c r="C143" s="110"/>
      <c r="D143" s="110"/>
      <c r="E143" s="110"/>
      <c r="F143" s="110"/>
      <c r="G143" s="110"/>
      <c r="H143" s="110"/>
      <c r="I143" s="110"/>
      <c r="J143" s="110"/>
      <c r="K143" s="110"/>
      <c r="L143" s="110"/>
      <c r="M143" s="110"/>
      <c r="N143" s="110"/>
      <c r="O143" s="110"/>
      <c r="P143" s="110"/>
      <c r="Q143" s="110"/>
      <c r="R143" s="111"/>
    </row>
    <row r="144" spans="1:18" ht="20.100000000000001" customHeight="1" x14ac:dyDescent="0.25">
      <c r="A144" s="110"/>
      <c r="B144" s="110"/>
      <c r="C144" s="110"/>
      <c r="D144" s="110"/>
      <c r="E144" s="110"/>
      <c r="F144" s="110"/>
      <c r="G144" s="110"/>
      <c r="H144" s="110"/>
      <c r="I144" s="110"/>
      <c r="J144" s="110"/>
      <c r="K144" s="110"/>
      <c r="L144" s="110"/>
      <c r="M144" s="110"/>
      <c r="N144" s="110"/>
      <c r="O144" s="110"/>
      <c r="P144" s="110"/>
      <c r="Q144" s="110"/>
      <c r="R144" s="111"/>
    </row>
    <row r="145" spans="1:18" ht="20.100000000000001" customHeight="1" x14ac:dyDescent="0.25">
      <c r="A145" s="110"/>
      <c r="B145" s="110"/>
      <c r="C145" s="110"/>
      <c r="D145" s="110"/>
      <c r="E145" s="110"/>
      <c r="F145" s="110"/>
      <c r="G145" s="110"/>
      <c r="H145" s="110"/>
      <c r="I145" s="110"/>
      <c r="J145" s="110"/>
      <c r="K145" s="110"/>
      <c r="L145" s="110"/>
      <c r="M145" s="110"/>
      <c r="N145" s="110"/>
      <c r="O145" s="110"/>
      <c r="P145" s="110"/>
      <c r="Q145" s="110"/>
      <c r="R145" s="111"/>
    </row>
    <row r="146" spans="1:18" ht="20.100000000000001" customHeight="1" x14ac:dyDescent="0.25">
      <c r="A146" s="110"/>
      <c r="B146" s="110"/>
      <c r="C146" s="110"/>
      <c r="D146" s="110"/>
      <c r="E146" s="110"/>
      <c r="F146" s="110"/>
      <c r="G146" s="110"/>
      <c r="H146" s="110"/>
      <c r="I146" s="110"/>
      <c r="J146" s="110"/>
      <c r="K146" s="110"/>
      <c r="L146" s="110"/>
      <c r="M146" s="110"/>
      <c r="N146" s="110"/>
      <c r="O146" s="110"/>
      <c r="P146" s="110"/>
      <c r="Q146" s="110"/>
      <c r="R146" s="111"/>
    </row>
    <row r="147" spans="1:18" ht="20.100000000000001" customHeight="1" x14ac:dyDescent="0.25">
      <c r="A147" s="110"/>
      <c r="B147" s="110"/>
      <c r="C147" s="110"/>
      <c r="D147" s="110"/>
      <c r="E147" s="110"/>
      <c r="F147" s="110"/>
      <c r="G147" s="110"/>
      <c r="H147" s="110"/>
      <c r="I147" s="110"/>
      <c r="J147" s="110"/>
      <c r="K147" s="110"/>
      <c r="L147" s="110"/>
      <c r="M147" s="110"/>
      <c r="N147" s="110"/>
      <c r="O147" s="110"/>
      <c r="P147" s="110"/>
      <c r="Q147" s="110"/>
      <c r="R147" s="111"/>
    </row>
    <row r="148" spans="1:18" ht="20.100000000000001" customHeight="1" x14ac:dyDescent="0.25">
      <c r="A148" s="110"/>
      <c r="B148" s="110"/>
      <c r="C148" s="110"/>
      <c r="D148" s="110"/>
      <c r="E148" s="110"/>
      <c r="F148" s="110"/>
      <c r="G148" s="110"/>
      <c r="H148" s="110"/>
      <c r="I148" s="110"/>
      <c r="J148" s="110"/>
      <c r="K148" s="110"/>
      <c r="L148" s="110"/>
      <c r="M148" s="110"/>
      <c r="N148" s="110"/>
      <c r="O148" s="110"/>
      <c r="P148" s="110"/>
      <c r="Q148" s="110"/>
      <c r="R148" s="111"/>
    </row>
    <row r="149" spans="1:18" ht="20.100000000000001" customHeight="1" x14ac:dyDescent="0.25">
      <c r="A149" s="110"/>
      <c r="B149" s="110"/>
      <c r="C149" s="110"/>
      <c r="D149" s="110"/>
      <c r="E149" s="110"/>
      <c r="F149" s="110"/>
      <c r="G149" s="110"/>
      <c r="H149" s="110"/>
      <c r="I149" s="110"/>
      <c r="J149" s="110"/>
      <c r="K149" s="110"/>
      <c r="L149" s="110"/>
      <c r="M149" s="110"/>
      <c r="N149" s="110"/>
      <c r="O149" s="110"/>
      <c r="P149" s="110"/>
      <c r="Q149" s="110"/>
      <c r="R149" s="111"/>
    </row>
    <row r="150" spans="1:18" ht="20.100000000000001" customHeight="1" x14ac:dyDescent="0.25">
      <c r="A150" s="110"/>
      <c r="B150" s="110"/>
      <c r="C150" s="110"/>
      <c r="D150" s="110"/>
      <c r="E150" s="110"/>
      <c r="F150" s="110"/>
      <c r="G150" s="110"/>
      <c r="H150" s="110"/>
      <c r="I150" s="110"/>
      <c r="J150" s="110"/>
      <c r="K150" s="110"/>
      <c r="L150" s="110"/>
      <c r="M150" s="110"/>
      <c r="N150" s="110"/>
      <c r="O150" s="110"/>
      <c r="P150" s="110"/>
      <c r="Q150" s="110"/>
      <c r="R150" s="111"/>
    </row>
    <row r="151" spans="1:18" ht="20.100000000000001" customHeight="1" x14ac:dyDescent="0.25">
      <c r="A151" s="110"/>
      <c r="B151" s="110"/>
      <c r="C151" s="110"/>
      <c r="D151" s="110"/>
      <c r="E151" s="110"/>
      <c r="F151" s="110"/>
      <c r="G151" s="110"/>
      <c r="H151" s="110"/>
      <c r="I151" s="110"/>
      <c r="J151" s="110"/>
      <c r="K151" s="110"/>
      <c r="L151" s="110"/>
      <c r="M151" s="110"/>
      <c r="N151" s="110"/>
      <c r="O151" s="110"/>
      <c r="P151" s="110"/>
      <c r="Q151" s="110"/>
      <c r="R151" s="111"/>
    </row>
    <row r="152" spans="1:18" ht="20.100000000000001" customHeight="1" x14ac:dyDescent="0.25">
      <c r="A152" s="110"/>
      <c r="B152" s="110"/>
      <c r="C152" s="110"/>
      <c r="D152" s="110"/>
      <c r="E152" s="110"/>
      <c r="F152" s="110"/>
      <c r="G152" s="110"/>
      <c r="H152" s="110"/>
      <c r="I152" s="110"/>
      <c r="J152" s="110"/>
      <c r="K152" s="110"/>
      <c r="L152" s="110"/>
      <c r="M152" s="110"/>
      <c r="N152" s="110"/>
      <c r="O152" s="110"/>
      <c r="P152" s="110"/>
      <c r="Q152" s="110"/>
      <c r="R152" s="111"/>
    </row>
    <row r="153" spans="1:18" ht="20.100000000000001" customHeight="1" x14ac:dyDescent="0.25">
      <c r="A153" s="110"/>
      <c r="B153" s="110"/>
      <c r="C153" s="110"/>
      <c r="D153" s="110"/>
      <c r="E153" s="110"/>
      <c r="F153" s="110"/>
      <c r="G153" s="110"/>
      <c r="H153" s="110"/>
      <c r="I153" s="110"/>
      <c r="J153" s="110"/>
      <c r="K153" s="110"/>
      <c r="L153" s="110"/>
      <c r="M153" s="110"/>
      <c r="N153" s="110"/>
      <c r="O153" s="110"/>
      <c r="P153" s="110"/>
      <c r="Q153" s="110"/>
      <c r="R153" s="111"/>
    </row>
    <row r="154" spans="1:18" ht="20.100000000000001" customHeight="1" x14ac:dyDescent="0.25">
      <c r="A154" s="110"/>
      <c r="B154" s="110"/>
      <c r="C154" s="110"/>
      <c r="D154" s="110"/>
      <c r="E154" s="110"/>
      <c r="F154" s="110"/>
      <c r="G154" s="110"/>
      <c r="H154" s="110"/>
      <c r="I154" s="110"/>
      <c r="J154" s="110"/>
      <c r="K154" s="110"/>
      <c r="L154" s="110"/>
      <c r="M154" s="110"/>
      <c r="N154" s="110"/>
      <c r="O154" s="110"/>
      <c r="P154" s="110"/>
      <c r="Q154" s="110"/>
      <c r="R154" s="111"/>
    </row>
    <row r="155" spans="1:18" ht="20.100000000000001" customHeight="1" x14ac:dyDescent="0.25">
      <c r="A155" s="110"/>
      <c r="B155" s="110"/>
      <c r="C155" s="110"/>
      <c r="D155" s="110"/>
      <c r="E155" s="110"/>
      <c r="F155" s="110"/>
      <c r="G155" s="110"/>
      <c r="H155" s="110"/>
      <c r="I155" s="110"/>
      <c r="J155" s="110"/>
      <c r="K155" s="110"/>
      <c r="L155" s="110"/>
      <c r="M155" s="110"/>
      <c r="N155" s="110"/>
      <c r="O155" s="110"/>
      <c r="P155" s="110"/>
      <c r="Q155" s="110"/>
      <c r="R155" s="111"/>
    </row>
    <row r="156" spans="1:18" ht="20.100000000000001" customHeight="1" x14ac:dyDescent="0.25">
      <c r="A156" s="110"/>
      <c r="B156" s="110"/>
      <c r="C156" s="110"/>
      <c r="D156" s="110"/>
      <c r="E156" s="110"/>
      <c r="F156" s="110"/>
      <c r="G156" s="110"/>
      <c r="H156" s="110"/>
      <c r="I156" s="110"/>
      <c r="J156" s="110"/>
      <c r="K156" s="110"/>
      <c r="L156" s="110"/>
      <c r="M156" s="110"/>
      <c r="N156" s="110"/>
      <c r="O156" s="110"/>
      <c r="P156" s="110"/>
      <c r="Q156" s="110"/>
      <c r="R156" s="111"/>
    </row>
    <row r="157" spans="1:18" ht="20.100000000000001" customHeight="1" x14ac:dyDescent="0.25">
      <c r="A157" s="110"/>
      <c r="B157" s="110"/>
      <c r="C157" s="110"/>
      <c r="D157" s="110"/>
      <c r="E157" s="110"/>
      <c r="F157" s="110"/>
      <c r="G157" s="110"/>
      <c r="H157" s="110"/>
      <c r="I157" s="110"/>
      <c r="J157" s="110"/>
      <c r="K157" s="110"/>
      <c r="L157" s="110"/>
      <c r="M157" s="110"/>
      <c r="N157" s="110"/>
      <c r="O157" s="110"/>
      <c r="P157" s="110"/>
      <c r="Q157" s="110"/>
      <c r="R157" s="111"/>
    </row>
    <row r="158" spans="1:18" ht="20.100000000000001" customHeight="1" x14ac:dyDescent="0.25">
      <c r="A158" s="110"/>
      <c r="B158" s="110"/>
      <c r="C158" s="110"/>
      <c r="D158" s="110"/>
      <c r="E158" s="110"/>
      <c r="F158" s="110"/>
      <c r="G158" s="110"/>
      <c r="H158" s="110"/>
      <c r="I158" s="110"/>
      <c r="J158" s="110"/>
      <c r="K158" s="110"/>
      <c r="L158" s="110"/>
      <c r="M158" s="110"/>
      <c r="N158" s="110"/>
      <c r="O158" s="110"/>
      <c r="P158" s="110"/>
      <c r="Q158" s="110"/>
      <c r="R158" s="111"/>
    </row>
    <row r="159" spans="1:18" ht="20.100000000000001" customHeight="1" x14ac:dyDescent="0.25">
      <c r="A159" s="110"/>
      <c r="B159" s="110"/>
      <c r="C159" s="110"/>
      <c r="D159" s="110"/>
      <c r="E159" s="110"/>
      <c r="F159" s="110"/>
      <c r="G159" s="110"/>
      <c r="H159" s="110"/>
      <c r="I159" s="110"/>
      <c r="J159" s="110"/>
      <c r="K159" s="110"/>
      <c r="L159" s="110"/>
      <c r="M159" s="110"/>
      <c r="N159" s="110"/>
      <c r="O159" s="110"/>
      <c r="P159" s="110"/>
      <c r="Q159" s="110"/>
      <c r="R159" s="111"/>
    </row>
    <row r="160" spans="1:18" ht="20.100000000000001" customHeight="1" x14ac:dyDescent="0.25">
      <c r="A160" s="110"/>
      <c r="B160" s="110"/>
      <c r="C160" s="110"/>
      <c r="D160" s="110"/>
      <c r="E160" s="110"/>
      <c r="F160" s="110"/>
      <c r="G160" s="110"/>
      <c r="H160" s="110"/>
      <c r="I160" s="110"/>
      <c r="J160" s="110"/>
      <c r="K160" s="110"/>
      <c r="L160" s="110"/>
      <c r="M160" s="110"/>
      <c r="N160" s="110"/>
      <c r="O160" s="110"/>
      <c r="P160" s="110"/>
      <c r="Q160" s="110"/>
      <c r="R160" s="111"/>
    </row>
    <row r="161" spans="1:18" ht="20.100000000000001" customHeight="1" x14ac:dyDescent="0.25">
      <c r="A161" s="110"/>
      <c r="B161" s="110"/>
      <c r="C161" s="110"/>
      <c r="D161" s="110"/>
      <c r="E161" s="110"/>
      <c r="F161" s="110"/>
      <c r="G161" s="110"/>
      <c r="H161" s="110"/>
      <c r="I161" s="110"/>
      <c r="J161" s="110"/>
      <c r="K161" s="110"/>
      <c r="L161" s="110"/>
      <c r="M161" s="110"/>
      <c r="N161" s="110"/>
      <c r="O161" s="110"/>
      <c r="P161" s="110"/>
      <c r="Q161" s="110"/>
      <c r="R161" s="111"/>
    </row>
    <row r="162" spans="1:18" ht="20.100000000000001" customHeight="1" x14ac:dyDescent="0.25">
      <c r="A162" s="110"/>
      <c r="B162" s="110"/>
      <c r="C162" s="110"/>
      <c r="D162" s="110"/>
      <c r="E162" s="110"/>
      <c r="F162" s="110"/>
      <c r="G162" s="110"/>
      <c r="H162" s="110"/>
      <c r="I162" s="110"/>
      <c r="J162" s="110"/>
      <c r="K162" s="110"/>
      <c r="L162" s="110"/>
      <c r="M162" s="110"/>
      <c r="N162" s="110"/>
      <c r="O162" s="110"/>
      <c r="P162" s="110"/>
      <c r="Q162" s="110"/>
      <c r="R162" s="111"/>
    </row>
    <row r="163" spans="1:18" ht="20.100000000000001" customHeight="1" x14ac:dyDescent="0.25">
      <c r="A163" s="110"/>
      <c r="B163" s="110"/>
      <c r="C163" s="110"/>
      <c r="D163" s="110"/>
      <c r="E163" s="110"/>
      <c r="F163" s="110"/>
      <c r="G163" s="110"/>
      <c r="H163" s="110"/>
      <c r="I163" s="110"/>
      <c r="J163" s="110"/>
      <c r="K163" s="110"/>
      <c r="L163" s="110"/>
      <c r="M163" s="110"/>
      <c r="N163" s="110"/>
      <c r="O163" s="110"/>
      <c r="P163" s="110"/>
      <c r="Q163" s="110"/>
      <c r="R163" s="111"/>
    </row>
    <row r="164" spans="1:18" ht="20.100000000000001" customHeight="1" x14ac:dyDescent="0.25">
      <c r="A164" s="110"/>
      <c r="B164" s="110"/>
      <c r="C164" s="110"/>
      <c r="D164" s="110"/>
      <c r="E164" s="110"/>
      <c r="F164" s="110"/>
      <c r="G164" s="110"/>
      <c r="H164" s="110"/>
      <c r="I164" s="110"/>
      <c r="J164" s="110"/>
      <c r="K164" s="110"/>
      <c r="L164" s="110"/>
      <c r="M164" s="110"/>
      <c r="N164" s="110"/>
      <c r="O164" s="110"/>
      <c r="P164" s="110"/>
      <c r="Q164" s="110"/>
      <c r="R164" s="111"/>
    </row>
    <row r="165" spans="1:18" ht="20.100000000000001" customHeight="1" x14ac:dyDescent="0.25">
      <c r="A165" s="110"/>
      <c r="B165" s="110"/>
      <c r="C165" s="110"/>
      <c r="D165" s="110"/>
      <c r="E165" s="110"/>
      <c r="F165" s="110"/>
      <c r="G165" s="110"/>
      <c r="H165" s="110"/>
      <c r="I165" s="110"/>
      <c r="J165" s="110"/>
      <c r="K165" s="110"/>
      <c r="L165" s="110"/>
      <c r="M165" s="110"/>
      <c r="N165" s="110"/>
      <c r="O165" s="110"/>
      <c r="P165" s="110"/>
      <c r="Q165" s="110"/>
      <c r="R165" s="111"/>
    </row>
    <row r="166" spans="1:18" ht="20.100000000000001" customHeight="1" x14ac:dyDescent="0.25">
      <c r="A166" s="110"/>
      <c r="B166" s="110"/>
      <c r="C166" s="110"/>
      <c r="D166" s="110"/>
      <c r="E166" s="110"/>
      <c r="F166" s="110"/>
      <c r="G166" s="110"/>
      <c r="H166" s="110"/>
      <c r="I166" s="110"/>
      <c r="J166" s="110"/>
      <c r="K166" s="110"/>
      <c r="L166" s="110"/>
      <c r="M166" s="110"/>
      <c r="N166" s="110"/>
      <c r="O166" s="110"/>
      <c r="P166" s="110"/>
      <c r="Q166" s="110"/>
      <c r="R166" s="111"/>
    </row>
    <row r="167" spans="1:18" ht="20.100000000000001" customHeight="1" x14ac:dyDescent="0.25">
      <c r="A167" s="110"/>
      <c r="B167" s="110"/>
      <c r="C167" s="110"/>
      <c r="D167" s="110"/>
      <c r="E167" s="110"/>
      <c r="F167" s="110"/>
      <c r="G167" s="110"/>
      <c r="H167" s="110"/>
      <c r="I167" s="110"/>
      <c r="J167" s="110"/>
      <c r="K167" s="110"/>
      <c r="L167" s="110"/>
      <c r="M167" s="110"/>
      <c r="N167" s="110"/>
      <c r="O167" s="110"/>
      <c r="P167" s="110"/>
      <c r="Q167" s="110"/>
      <c r="R167" s="111"/>
    </row>
    <row r="168" spans="1:18" ht="20.100000000000001" customHeight="1" x14ac:dyDescent="0.25">
      <c r="A168" s="110"/>
      <c r="B168" s="110"/>
      <c r="C168" s="110"/>
      <c r="D168" s="110"/>
      <c r="E168" s="110"/>
      <c r="F168" s="110"/>
      <c r="G168" s="110"/>
      <c r="H168" s="110"/>
      <c r="I168" s="110"/>
      <c r="J168" s="110"/>
      <c r="K168" s="110"/>
      <c r="L168" s="110"/>
      <c r="M168" s="110"/>
      <c r="N168" s="110"/>
      <c r="O168" s="110"/>
      <c r="P168" s="110"/>
      <c r="Q168" s="110"/>
      <c r="R168" s="111"/>
    </row>
    <row r="169" spans="1:18" ht="20.100000000000001" customHeight="1" x14ac:dyDescent="0.25">
      <c r="A169" s="110"/>
      <c r="B169" s="110"/>
      <c r="C169" s="110"/>
      <c r="D169" s="110"/>
      <c r="E169" s="110"/>
      <c r="F169" s="110"/>
      <c r="G169" s="110"/>
      <c r="H169" s="110"/>
      <c r="I169" s="110"/>
      <c r="J169" s="110"/>
      <c r="K169" s="110"/>
      <c r="L169" s="110"/>
      <c r="M169" s="110"/>
      <c r="N169" s="110"/>
      <c r="O169" s="110"/>
      <c r="P169" s="110"/>
      <c r="Q169" s="110"/>
      <c r="R169" s="111"/>
    </row>
    <row r="170" spans="1:18" ht="20.100000000000001" customHeight="1" x14ac:dyDescent="0.25">
      <c r="A170" s="110"/>
      <c r="B170" s="110"/>
      <c r="C170" s="110"/>
      <c r="D170" s="110"/>
      <c r="E170" s="110"/>
      <c r="F170" s="110"/>
      <c r="G170" s="110"/>
      <c r="H170" s="110"/>
      <c r="I170" s="110"/>
      <c r="J170" s="110"/>
      <c r="K170" s="110"/>
      <c r="L170" s="110"/>
      <c r="M170" s="110"/>
      <c r="N170" s="110"/>
      <c r="O170" s="110"/>
      <c r="P170" s="110"/>
      <c r="Q170" s="110"/>
      <c r="R170" s="111"/>
    </row>
    <row r="171" spans="1:18" ht="20.100000000000001" customHeight="1" x14ac:dyDescent="0.25">
      <c r="A171" s="110"/>
      <c r="B171" s="110"/>
      <c r="C171" s="110"/>
      <c r="D171" s="110"/>
      <c r="E171" s="110"/>
      <c r="F171" s="110"/>
      <c r="G171" s="110"/>
      <c r="H171" s="110"/>
      <c r="I171" s="110"/>
      <c r="J171" s="110"/>
      <c r="K171" s="110"/>
      <c r="L171" s="110"/>
      <c r="M171" s="110"/>
      <c r="N171" s="110"/>
      <c r="O171" s="110"/>
      <c r="P171" s="110"/>
      <c r="Q171" s="110"/>
      <c r="R171" s="111"/>
    </row>
    <row r="172" spans="1:18" ht="20.100000000000001" customHeight="1" x14ac:dyDescent="0.25">
      <c r="A172" s="110"/>
      <c r="B172" s="110"/>
      <c r="C172" s="110"/>
      <c r="D172" s="110"/>
      <c r="E172" s="110"/>
      <c r="F172" s="110"/>
      <c r="G172" s="110"/>
      <c r="H172" s="110"/>
      <c r="I172" s="110"/>
      <c r="J172" s="110"/>
      <c r="K172" s="110"/>
      <c r="L172" s="110"/>
      <c r="M172" s="110"/>
      <c r="N172" s="110"/>
      <c r="O172" s="110"/>
      <c r="P172" s="110"/>
      <c r="Q172" s="110"/>
      <c r="R172" s="111"/>
    </row>
    <row r="173" spans="1:18" ht="20.100000000000001" customHeight="1" x14ac:dyDescent="0.25">
      <c r="A173" s="110"/>
      <c r="B173" s="110"/>
      <c r="C173" s="110"/>
      <c r="D173" s="110"/>
      <c r="E173" s="110"/>
      <c r="F173" s="110"/>
      <c r="G173" s="110"/>
      <c r="H173" s="110"/>
      <c r="I173" s="110"/>
      <c r="J173" s="110"/>
      <c r="K173" s="110"/>
      <c r="L173" s="110"/>
      <c r="M173" s="110"/>
      <c r="N173" s="110"/>
      <c r="O173" s="110"/>
      <c r="P173" s="110"/>
      <c r="Q173" s="110"/>
      <c r="R173" s="111"/>
    </row>
    <row r="174" spans="1:18" ht="20.100000000000001" customHeight="1" x14ac:dyDescent="0.25">
      <c r="A174" s="110"/>
      <c r="B174" s="110"/>
      <c r="C174" s="110"/>
      <c r="D174" s="110"/>
      <c r="E174" s="110"/>
      <c r="F174" s="110"/>
      <c r="G174" s="110"/>
      <c r="H174" s="110"/>
      <c r="I174" s="110"/>
      <c r="J174" s="110"/>
      <c r="K174" s="110"/>
      <c r="L174" s="110"/>
      <c r="M174" s="110"/>
      <c r="N174" s="110"/>
      <c r="O174" s="110"/>
      <c r="P174" s="110"/>
      <c r="Q174" s="110"/>
      <c r="R174" s="111"/>
    </row>
    <row r="175" spans="1:18" ht="20.100000000000001" customHeight="1" x14ac:dyDescent="0.25">
      <c r="A175" s="110"/>
      <c r="B175" s="110"/>
      <c r="C175" s="110"/>
      <c r="D175" s="110"/>
      <c r="E175" s="110"/>
      <c r="F175" s="110"/>
      <c r="G175" s="110"/>
      <c r="H175" s="110"/>
      <c r="I175" s="110"/>
      <c r="J175" s="110"/>
      <c r="K175" s="110"/>
      <c r="L175" s="110"/>
      <c r="M175" s="110"/>
      <c r="N175" s="110"/>
      <c r="O175" s="110"/>
      <c r="P175" s="110"/>
      <c r="Q175" s="110"/>
      <c r="R175" s="111"/>
    </row>
    <row r="176" spans="1:18" ht="20.100000000000001" customHeight="1" x14ac:dyDescent="0.25">
      <c r="A176" s="110"/>
      <c r="B176" s="110"/>
      <c r="C176" s="110"/>
      <c r="D176" s="110"/>
      <c r="E176" s="110"/>
      <c r="F176" s="110"/>
      <c r="G176" s="110"/>
      <c r="H176" s="110"/>
      <c r="I176" s="110"/>
      <c r="J176" s="110"/>
      <c r="K176" s="110"/>
      <c r="L176" s="110"/>
      <c r="M176" s="110"/>
      <c r="N176" s="110"/>
      <c r="O176" s="110"/>
      <c r="P176" s="110"/>
      <c r="Q176" s="110"/>
      <c r="R176" s="111"/>
    </row>
    <row r="177" spans="1:18" ht="20.100000000000001" customHeight="1" x14ac:dyDescent="0.25">
      <c r="A177" s="110"/>
      <c r="B177" s="110"/>
      <c r="C177" s="110"/>
      <c r="D177" s="110"/>
      <c r="E177" s="110"/>
      <c r="F177" s="110"/>
      <c r="G177" s="110"/>
      <c r="H177" s="110"/>
      <c r="I177" s="110"/>
      <c r="J177" s="110"/>
      <c r="K177" s="110"/>
      <c r="L177" s="110"/>
      <c r="M177" s="110"/>
      <c r="N177" s="110"/>
      <c r="O177" s="110"/>
      <c r="P177" s="110"/>
      <c r="Q177" s="110"/>
      <c r="R177" s="111"/>
    </row>
    <row r="178" spans="1:18" ht="20.100000000000001" customHeight="1" x14ac:dyDescent="0.25">
      <c r="A178" s="110"/>
      <c r="B178" s="110"/>
      <c r="C178" s="110"/>
      <c r="D178" s="110"/>
      <c r="E178" s="110"/>
      <c r="F178" s="110"/>
      <c r="G178" s="110"/>
      <c r="H178" s="110"/>
      <c r="I178" s="110"/>
      <c r="J178" s="110"/>
      <c r="K178" s="110"/>
      <c r="L178" s="110"/>
      <c r="M178" s="110"/>
      <c r="N178" s="110"/>
      <c r="O178" s="110"/>
      <c r="P178" s="110"/>
      <c r="Q178" s="110"/>
      <c r="R178" s="111"/>
    </row>
    <row r="179" spans="1:18" ht="20.100000000000001" customHeight="1" x14ac:dyDescent="0.25">
      <c r="A179" s="110"/>
      <c r="B179" s="110"/>
      <c r="C179" s="110"/>
      <c r="D179" s="110"/>
      <c r="E179" s="110"/>
      <c r="F179" s="110"/>
      <c r="G179" s="110"/>
      <c r="H179" s="110"/>
      <c r="I179" s="110"/>
      <c r="J179" s="110"/>
      <c r="K179" s="110"/>
      <c r="L179" s="110"/>
      <c r="M179" s="110"/>
      <c r="N179" s="110"/>
      <c r="O179" s="110"/>
      <c r="P179" s="110"/>
      <c r="Q179" s="110"/>
      <c r="R179" s="111"/>
    </row>
    <row r="180" spans="1:18" ht="20.100000000000001" customHeight="1" x14ac:dyDescent="0.25">
      <c r="A180" s="110"/>
      <c r="B180" s="110"/>
      <c r="C180" s="110"/>
      <c r="D180" s="110"/>
      <c r="E180" s="110"/>
      <c r="F180" s="110"/>
      <c r="G180" s="110"/>
      <c r="H180" s="110"/>
      <c r="I180" s="110"/>
      <c r="J180" s="110"/>
      <c r="K180" s="110"/>
      <c r="L180" s="110"/>
      <c r="M180" s="110"/>
      <c r="N180" s="110"/>
      <c r="O180" s="110"/>
      <c r="P180" s="110"/>
      <c r="Q180" s="110"/>
      <c r="R180" s="111"/>
    </row>
    <row r="181" spans="1:18" ht="20.100000000000001" customHeight="1" x14ac:dyDescent="0.25">
      <c r="A181" s="110"/>
      <c r="B181" s="110"/>
      <c r="C181" s="110"/>
      <c r="D181" s="110"/>
      <c r="E181" s="110"/>
      <c r="F181" s="110"/>
      <c r="G181" s="110"/>
      <c r="H181" s="110"/>
      <c r="I181" s="110"/>
      <c r="J181" s="110"/>
      <c r="K181" s="110"/>
      <c r="L181" s="110"/>
      <c r="M181" s="110"/>
      <c r="N181" s="110"/>
      <c r="O181" s="110"/>
      <c r="P181" s="110"/>
      <c r="Q181" s="110"/>
      <c r="R181" s="111"/>
    </row>
    <row r="182" spans="1:18" ht="20.100000000000001" customHeight="1" x14ac:dyDescent="0.25">
      <c r="A182" s="110"/>
      <c r="B182" s="110"/>
      <c r="C182" s="110"/>
      <c r="D182" s="110"/>
      <c r="E182" s="110"/>
      <c r="F182" s="110"/>
      <c r="G182" s="110"/>
      <c r="H182" s="110"/>
      <c r="I182" s="110"/>
      <c r="J182" s="110"/>
      <c r="K182" s="110"/>
      <c r="L182" s="110"/>
      <c r="M182" s="110"/>
      <c r="N182" s="110"/>
      <c r="O182" s="110"/>
      <c r="P182" s="110"/>
      <c r="Q182" s="110"/>
      <c r="R182" s="111"/>
    </row>
    <row r="183" spans="1:18" ht="20.100000000000001" customHeight="1" x14ac:dyDescent="0.25">
      <c r="A183" s="110"/>
      <c r="B183" s="110"/>
      <c r="C183" s="110"/>
      <c r="D183" s="110"/>
      <c r="E183" s="110"/>
      <c r="F183" s="110"/>
      <c r="G183" s="110"/>
      <c r="H183" s="110"/>
      <c r="I183" s="110"/>
      <c r="J183" s="110"/>
      <c r="K183" s="110"/>
      <c r="L183" s="110"/>
      <c r="M183" s="110"/>
      <c r="N183" s="110"/>
      <c r="O183" s="110"/>
      <c r="P183" s="110"/>
      <c r="Q183" s="110"/>
      <c r="R183" s="111"/>
    </row>
    <row r="184" spans="1:18" ht="20.100000000000001" customHeight="1" x14ac:dyDescent="0.25">
      <c r="A184" s="110"/>
      <c r="B184" s="110"/>
      <c r="C184" s="110"/>
      <c r="D184" s="110"/>
      <c r="E184" s="110"/>
      <c r="F184" s="110"/>
      <c r="G184" s="110"/>
      <c r="H184" s="110"/>
      <c r="I184" s="110"/>
      <c r="J184" s="110"/>
      <c r="K184" s="110"/>
      <c r="L184" s="110"/>
      <c r="M184" s="110"/>
      <c r="N184" s="110"/>
      <c r="O184" s="110"/>
      <c r="P184" s="110"/>
      <c r="Q184" s="110"/>
      <c r="R184" s="111"/>
    </row>
    <row r="185" spans="1:18" ht="20.100000000000001" customHeight="1" x14ac:dyDescent="0.25">
      <c r="A185" s="110"/>
      <c r="B185" s="110"/>
      <c r="C185" s="110"/>
      <c r="D185" s="110"/>
      <c r="E185" s="110"/>
      <c r="F185" s="110"/>
      <c r="G185" s="110"/>
      <c r="H185" s="110"/>
      <c r="I185" s="110"/>
      <c r="J185" s="110"/>
      <c r="K185" s="110"/>
      <c r="L185" s="110"/>
      <c r="M185" s="110"/>
      <c r="N185" s="110"/>
      <c r="O185" s="110"/>
      <c r="P185" s="110"/>
      <c r="Q185" s="110"/>
      <c r="R185" s="111"/>
    </row>
    <row r="186" spans="1:18" ht="20.100000000000001" customHeight="1" x14ac:dyDescent="0.25">
      <c r="A186" s="110"/>
      <c r="B186" s="110"/>
      <c r="C186" s="110"/>
      <c r="D186" s="110"/>
      <c r="E186" s="110"/>
      <c r="F186" s="110"/>
      <c r="G186" s="110"/>
      <c r="H186" s="110"/>
      <c r="I186" s="110"/>
      <c r="J186" s="110"/>
      <c r="K186" s="110"/>
      <c r="L186" s="110"/>
      <c r="M186" s="110"/>
      <c r="N186" s="110"/>
      <c r="O186" s="110"/>
      <c r="P186" s="110"/>
      <c r="Q186" s="110"/>
      <c r="R186" s="111"/>
    </row>
    <row r="187" spans="1:18" ht="20.100000000000001" customHeight="1" x14ac:dyDescent="0.25">
      <c r="A187" s="110"/>
      <c r="B187" s="110"/>
      <c r="C187" s="110"/>
      <c r="D187" s="110"/>
      <c r="E187" s="110"/>
      <c r="F187" s="110"/>
      <c r="G187" s="110"/>
      <c r="H187" s="110"/>
      <c r="I187" s="110"/>
      <c r="J187" s="110"/>
      <c r="K187" s="110"/>
      <c r="L187" s="110"/>
      <c r="M187" s="110"/>
      <c r="N187" s="110"/>
      <c r="O187" s="110"/>
      <c r="P187" s="110"/>
      <c r="Q187" s="110"/>
      <c r="R187" s="111"/>
    </row>
    <row r="188" spans="1:18" ht="20.100000000000001" customHeight="1" x14ac:dyDescent="0.25">
      <c r="A188" s="110"/>
      <c r="B188" s="110"/>
      <c r="C188" s="110"/>
      <c r="D188" s="110"/>
      <c r="E188" s="110"/>
      <c r="F188" s="110"/>
      <c r="G188" s="110"/>
      <c r="H188" s="110"/>
      <c r="I188" s="110"/>
      <c r="J188" s="110"/>
      <c r="K188" s="110"/>
      <c r="L188" s="110"/>
      <c r="M188" s="110"/>
      <c r="N188" s="110"/>
      <c r="O188" s="110"/>
      <c r="P188" s="110"/>
      <c r="Q188" s="110"/>
      <c r="R188" s="111"/>
    </row>
    <row r="189" spans="1:18" ht="20.100000000000001" customHeight="1" x14ac:dyDescent="0.25">
      <c r="A189" s="110"/>
      <c r="B189" s="110"/>
      <c r="C189" s="110"/>
      <c r="D189" s="110"/>
      <c r="E189" s="110"/>
      <c r="F189" s="110"/>
      <c r="G189" s="110"/>
      <c r="H189" s="110"/>
      <c r="I189" s="110"/>
      <c r="J189" s="110"/>
      <c r="K189" s="110"/>
      <c r="L189" s="110"/>
      <c r="M189" s="110"/>
      <c r="N189" s="110"/>
      <c r="O189" s="110"/>
      <c r="P189" s="110"/>
      <c r="Q189" s="110"/>
      <c r="R189" s="111"/>
    </row>
    <row r="190" spans="1:18" ht="20.100000000000001" customHeight="1" x14ac:dyDescent="0.25">
      <c r="A190" s="110"/>
      <c r="B190" s="110"/>
      <c r="C190" s="110"/>
      <c r="D190" s="110"/>
      <c r="E190" s="110"/>
      <c r="F190" s="110"/>
      <c r="G190" s="110"/>
      <c r="H190" s="110"/>
      <c r="I190" s="110"/>
      <c r="J190" s="110"/>
      <c r="K190" s="110"/>
      <c r="L190" s="110"/>
      <c r="M190" s="110"/>
      <c r="N190" s="110"/>
      <c r="O190" s="110"/>
      <c r="P190" s="110"/>
      <c r="Q190" s="110"/>
      <c r="R190" s="111"/>
    </row>
    <row r="191" spans="1:18" ht="20.100000000000001" customHeight="1" x14ac:dyDescent="0.25">
      <c r="A191" s="110"/>
      <c r="B191" s="110"/>
      <c r="C191" s="110"/>
      <c r="D191" s="110"/>
      <c r="E191" s="110"/>
      <c r="F191" s="110"/>
      <c r="G191" s="110"/>
      <c r="H191" s="110"/>
      <c r="I191" s="110"/>
      <c r="J191" s="110"/>
      <c r="K191" s="110"/>
      <c r="L191" s="110"/>
      <c r="M191" s="110"/>
      <c r="N191" s="110"/>
      <c r="O191" s="110"/>
      <c r="P191" s="110"/>
      <c r="Q191" s="110"/>
      <c r="R191" s="111"/>
    </row>
    <row r="192" spans="1:18" ht="20.100000000000001" customHeight="1" x14ac:dyDescent="0.25">
      <c r="A192" s="110"/>
      <c r="B192" s="110"/>
      <c r="C192" s="110"/>
      <c r="D192" s="110"/>
      <c r="E192" s="110"/>
      <c r="F192" s="110"/>
      <c r="G192" s="110"/>
      <c r="H192" s="110"/>
      <c r="I192" s="110"/>
      <c r="J192" s="110"/>
      <c r="K192" s="110"/>
      <c r="L192" s="110"/>
      <c r="M192" s="110"/>
      <c r="N192" s="110"/>
      <c r="O192" s="110"/>
      <c r="P192" s="110"/>
      <c r="Q192" s="110"/>
      <c r="R192" s="111"/>
    </row>
    <row r="193" spans="1:18" ht="20.100000000000001" customHeight="1" x14ac:dyDescent="0.25">
      <c r="A193" s="110"/>
      <c r="B193" s="110"/>
      <c r="C193" s="110"/>
      <c r="D193" s="110"/>
      <c r="E193" s="110"/>
      <c r="F193" s="110"/>
      <c r="G193" s="110"/>
      <c r="H193" s="110"/>
      <c r="I193" s="110"/>
      <c r="J193" s="110"/>
      <c r="K193" s="110"/>
      <c r="L193" s="110"/>
      <c r="M193" s="110"/>
      <c r="N193" s="110"/>
      <c r="O193" s="110"/>
      <c r="P193" s="110"/>
      <c r="Q193" s="110"/>
      <c r="R193" s="111"/>
    </row>
    <row r="194" spans="1:18" ht="20.100000000000001" customHeight="1" x14ac:dyDescent="0.25">
      <c r="A194" s="110"/>
      <c r="B194" s="110"/>
      <c r="C194" s="110"/>
      <c r="D194" s="110"/>
      <c r="E194" s="110"/>
      <c r="F194" s="110"/>
      <c r="G194" s="110"/>
      <c r="H194" s="110"/>
      <c r="I194" s="110"/>
      <c r="J194" s="110"/>
      <c r="K194" s="110"/>
      <c r="L194" s="110"/>
      <c r="M194" s="110"/>
      <c r="N194" s="110"/>
      <c r="O194" s="110"/>
      <c r="P194" s="110"/>
      <c r="Q194" s="110"/>
      <c r="R194" s="111"/>
    </row>
    <row r="195" spans="1:18" ht="20.100000000000001" customHeight="1" x14ac:dyDescent="0.25">
      <c r="A195" s="110"/>
      <c r="B195" s="110"/>
      <c r="C195" s="110"/>
      <c r="D195" s="110"/>
      <c r="E195" s="110"/>
      <c r="F195" s="110"/>
      <c r="G195" s="110"/>
      <c r="H195" s="110"/>
      <c r="I195" s="110"/>
      <c r="J195" s="110"/>
      <c r="K195" s="110"/>
      <c r="L195" s="110"/>
      <c r="M195" s="110"/>
      <c r="N195" s="110"/>
      <c r="O195" s="110"/>
      <c r="P195" s="110"/>
      <c r="Q195" s="110"/>
      <c r="R195" s="111"/>
    </row>
    <row r="196" spans="1:18" ht="20.100000000000001" customHeight="1" x14ac:dyDescent="0.25">
      <c r="A196" s="110"/>
      <c r="B196" s="110"/>
      <c r="C196" s="110"/>
      <c r="D196" s="110"/>
      <c r="E196" s="110"/>
      <c r="F196" s="110"/>
      <c r="G196" s="110"/>
      <c r="H196" s="110"/>
      <c r="I196" s="110"/>
      <c r="J196" s="110"/>
      <c r="K196" s="110"/>
      <c r="L196" s="110"/>
      <c r="M196" s="110"/>
      <c r="N196" s="110"/>
      <c r="O196" s="110"/>
      <c r="P196" s="110"/>
      <c r="Q196" s="110"/>
      <c r="R196" s="111"/>
    </row>
    <row r="197" spans="1:18" ht="20.100000000000001" customHeight="1" x14ac:dyDescent="0.25">
      <c r="A197" s="110"/>
      <c r="B197" s="110"/>
      <c r="C197" s="110"/>
      <c r="D197" s="110"/>
      <c r="E197" s="110"/>
      <c r="F197" s="110"/>
      <c r="G197" s="110"/>
      <c r="H197" s="110"/>
      <c r="I197" s="110"/>
      <c r="J197" s="110"/>
      <c r="K197" s="110"/>
      <c r="L197" s="110"/>
      <c r="M197" s="110"/>
      <c r="N197" s="110"/>
      <c r="O197" s="110"/>
      <c r="P197" s="110"/>
      <c r="Q197" s="110"/>
      <c r="R197" s="111"/>
    </row>
    <row r="198" spans="1:18" ht="20.100000000000001" customHeight="1" x14ac:dyDescent="0.25">
      <c r="A198" s="110"/>
      <c r="B198" s="110"/>
      <c r="C198" s="110"/>
      <c r="D198" s="110"/>
      <c r="E198" s="110"/>
      <c r="F198" s="110"/>
      <c r="G198" s="110"/>
      <c r="H198" s="110"/>
      <c r="I198" s="110"/>
      <c r="J198" s="110"/>
      <c r="K198" s="110"/>
      <c r="L198" s="110"/>
      <c r="M198" s="110"/>
      <c r="N198" s="110"/>
      <c r="O198" s="110"/>
      <c r="P198" s="110"/>
      <c r="Q198" s="110"/>
      <c r="R198" s="111"/>
    </row>
    <row r="199" spans="1:18" ht="20.100000000000001" customHeight="1" x14ac:dyDescent="0.25">
      <c r="A199" s="110"/>
      <c r="B199" s="110"/>
      <c r="C199" s="110"/>
      <c r="D199" s="110"/>
      <c r="E199" s="110"/>
      <c r="F199" s="110"/>
      <c r="G199" s="110"/>
      <c r="H199" s="110"/>
      <c r="I199" s="110"/>
      <c r="J199" s="110"/>
      <c r="K199" s="110"/>
      <c r="L199" s="110"/>
      <c r="M199" s="110"/>
      <c r="N199" s="110"/>
      <c r="O199" s="110"/>
      <c r="P199" s="110"/>
      <c r="Q199" s="110"/>
      <c r="R199" s="111"/>
    </row>
    <row r="200" spans="1:18" ht="20.100000000000001" customHeight="1" x14ac:dyDescent="0.25">
      <c r="A200" s="110"/>
      <c r="B200" s="110"/>
      <c r="C200" s="110"/>
      <c r="D200" s="110"/>
      <c r="E200" s="110"/>
      <c r="F200" s="110"/>
      <c r="G200" s="110"/>
      <c r="H200" s="110"/>
      <c r="I200" s="110"/>
      <c r="J200" s="110"/>
      <c r="K200" s="110"/>
      <c r="L200" s="110"/>
      <c r="M200" s="110"/>
      <c r="N200" s="110"/>
      <c r="O200" s="110"/>
      <c r="P200" s="110"/>
      <c r="Q200" s="110"/>
      <c r="R200" s="111"/>
    </row>
    <row r="201" spans="1:18" ht="20.100000000000001" customHeight="1" x14ac:dyDescent="0.25">
      <c r="A201" s="110"/>
      <c r="B201" s="110"/>
      <c r="C201" s="110"/>
      <c r="D201" s="110"/>
      <c r="E201" s="110"/>
      <c r="F201" s="110"/>
      <c r="G201" s="110"/>
      <c r="H201" s="110"/>
      <c r="I201" s="110"/>
      <c r="J201" s="110"/>
      <c r="K201" s="110"/>
      <c r="L201" s="110"/>
      <c r="M201" s="110"/>
      <c r="N201" s="110"/>
      <c r="O201" s="110"/>
      <c r="P201" s="110"/>
      <c r="Q201" s="110"/>
      <c r="R201" s="111"/>
    </row>
    <row r="202" spans="1:18" ht="20.100000000000001" customHeight="1" x14ac:dyDescent="0.25">
      <c r="A202" s="110"/>
      <c r="B202" s="110"/>
      <c r="C202" s="110"/>
      <c r="D202" s="110"/>
      <c r="E202" s="110"/>
      <c r="F202" s="110"/>
      <c r="G202" s="110"/>
      <c r="H202" s="110"/>
      <c r="I202" s="110"/>
      <c r="J202" s="110"/>
      <c r="K202" s="110"/>
      <c r="L202" s="110"/>
      <c r="M202" s="110"/>
      <c r="N202" s="110"/>
      <c r="O202" s="110"/>
      <c r="P202" s="110"/>
      <c r="Q202" s="110"/>
      <c r="R202" s="111"/>
    </row>
    <row r="203" spans="1:18" ht="20.100000000000001" customHeight="1" x14ac:dyDescent="0.25">
      <c r="A203" s="110"/>
      <c r="B203" s="110"/>
      <c r="C203" s="110"/>
      <c r="D203" s="110"/>
      <c r="E203" s="110"/>
      <c r="F203" s="110"/>
      <c r="G203" s="110"/>
      <c r="H203" s="110"/>
      <c r="I203" s="110"/>
      <c r="J203" s="110"/>
      <c r="K203" s="110"/>
      <c r="L203" s="110"/>
      <c r="M203" s="110"/>
      <c r="N203" s="110"/>
      <c r="O203" s="110"/>
      <c r="P203" s="110"/>
      <c r="Q203" s="110"/>
      <c r="R203" s="111"/>
    </row>
    <row r="204" spans="1:18" ht="20.100000000000001" customHeight="1" x14ac:dyDescent="0.25">
      <c r="A204" s="110"/>
      <c r="B204" s="110"/>
      <c r="C204" s="110"/>
      <c r="D204" s="110"/>
      <c r="E204" s="110"/>
      <c r="F204" s="110"/>
      <c r="G204" s="110"/>
      <c r="H204" s="110"/>
      <c r="I204" s="110"/>
      <c r="J204" s="110"/>
      <c r="K204" s="110"/>
      <c r="L204" s="110"/>
      <c r="M204" s="110"/>
      <c r="N204" s="110"/>
      <c r="O204" s="110"/>
      <c r="P204" s="110"/>
      <c r="Q204" s="110"/>
      <c r="R204" s="111"/>
    </row>
    <row r="205" spans="1:18" ht="20.100000000000001" customHeight="1" x14ac:dyDescent="0.25">
      <c r="A205" s="110"/>
      <c r="B205" s="110"/>
      <c r="C205" s="110"/>
      <c r="D205" s="110"/>
      <c r="E205" s="110"/>
      <c r="F205" s="110"/>
      <c r="G205" s="110"/>
      <c r="H205" s="110"/>
      <c r="I205" s="110"/>
      <c r="J205" s="110"/>
      <c r="K205" s="110"/>
      <c r="L205" s="110"/>
      <c r="M205" s="110"/>
      <c r="N205" s="110"/>
      <c r="O205" s="110"/>
      <c r="P205" s="110"/>
      <c r="Q205" s="110"/>
      <c r="R205" s="111"/>
    </row>
    <row r="206" spans="1:18" ht="20.100000000000001" customHeight="1" x14ac:dyDescent="0.25">
      <c r="A206" s="110"/>
      <c r="B206" s="110"/>
      <c r="C206" s="110"/>
      <c r="D206" s="110"/>
      <c r="E206" s="110"/>
      <c r="F206" s="110"/>
      <c r="G206" s="110"/>
      <c r="H206" s="110"/>
      <c r="I206" s="110"/>
      <c r="J206" s="110"/>
      <c r="K206" s="110"/>
      <c r="L206" s="110"/>
      <c r="M206" s="110"/>
      <c r="N206" s="110"/>
      <c r="O206" s="110"/>
      <c r="P206" s="110"/>
      <c r="Q206" s="110"/>
      <c r="R206" s="111"/>
    </row>
    <row r="207" spans="1:18" ht="20.100000000000001" customHeight="1" x14ac:dyDescent="0.25">
      <c r="A207" s="110"/>
      <c r="B207" s="110"/>
      <c r="C207" s="110"/>
      <c r="D207" s="110"/>
      <c r="E207" s="110"/>
      <c r="F207" s="110"/>
      <c r="G207" s="110"/>
      <c r="H207" s="110"/>
      <c r="I207" s="110"/>
      <c r="J207" s="110"/>
      <c r="K207" s="110"/>
      <c r="L207" s="110"/>
      <c r="M207" s="110"/>
      <c r="N207" s="110"/>
      <c r="O207" s="110"/>
      <c r="P207" s="110"/>
      <c r="Q207" s="110"/>
      <c r="R207" s="111"/>
    </row>
    <row r="208" spans="1:18" ht="20.100000000000001" customHeight="1" x14ac:dyDescent="0.25">
      <c r="A208" s="110"/>
      <c r="B208" s="110"/>
      <c r="C208" s="110"/>
      <c r="D208" s="110"/>
      <c r="E208" s="110"/>
      <c r="F208" s="110"/>
      <c r="G208" s="110"/>
      <c r="H208" s="110"/>
      <c r="I208" s="110"/>
      <c r="J208" s="110"/>
      <c r="K208" s="110"/>
      <c r="L208" s="110"/>
      <c r="M208" s="110"/>
      <c r="N208" s="110"/>
      <c r="O208" s="110"/>
      <c r="P208" s="110"/>
      <c r="Q208" s="110"/>
      <c r="R208" s="111"/>
    </row>
    <row r="209" spans="1:18" ht="20.100000000000001" customHeight="1" x14ac:dyDescent="0.25">
      <c r="A209" s="110"/>
      <c r="B209" s="110"/>
      <c r="C209" s="110"/>
      <c r="D209" s="110"/>
      <c r="E209" s="110"/>
      <c r="F209" s="110"/>
      <c r="G209" s="110"/>
      <c r="H209" s="110"/>
      <c r="I209" s="110"/>
      <c r="J209" s="110"/>
      <c r="K209" s="110"/>
      <c r="L209" s="110"/>
      <c r="M209" s="110"/>
      <c r="N209" s="110"/>
      <c r="O209" s="110"/>
      <c r="P209" s="110"/>
      <c r="Q209" s="110"/>
      <c r="R209" s="111"/>
    </row>
    <row r="210" spans="1:18" ht="20.100000000000001" customHeight="1" x14ac:dyDescent="0.25">
      <c r="A210" s="110"/>
      <c r="B210" s="110"/>
      <c r="C210" s="110"/>
      <c r="D210" s="110"/>
      <c r="E210" s="110"/>
      <c r="F210" s="110"/>
      <c r="G210" s="110"/>
      <c r="H210" s="110"/>
      <c r="I210" s="110"/>
      <c r="J210" s="110"/>
      <c r="K210" s="110"/>
      <c r="L210" s="110"/>
      <c r="M210" s="110"/>
      <c r="N210" s="110"/>
      <c r="O210" s="110"/>
      <c r="P210" s="110"/>
      <c r="Q210" s="110"/>
      <c r="R210" s="111"/>
    </row>
    <row r="211" spans="1:18" ht="20.100000000000001" customHeight="1" x14ac:dyDescent="0.25">
      <c r="A211" s="110"/>
      <c r="B211" s="110"/>
      <c r="C211" s="110"/>
      <c r="D211" s="110"/>
      <c r="E211" s="110"/>
      <c r="F211" s="110"/>
      <c r="G211" s="110"/>
      <c r="H211" s="110"/>
      <c r="I211" s="110"/>
      <c r="J211" s="110"/>
      <c r="K211" s="110"/>
      <c r="L211" s="110"/>
      <c r="M211" s="110"/>
      <c r="N211" s="110"/>
      <c r="O211" s="110"/>
      <c r="P211" s="110"/>
      <c r="Q211" s="110"/>
      <c r="R211" s="111"/>
    </row>
    <row r="212" spans="1:18" ht="20.100000000000001" customHeight="1" x14ac:dyDescent="0.25">
      <c r="A212" s="110"/>
      <c r="B212" s="110"/>
      <c r="C212" s="110"/>
      <c r="D212" s="110"/>
      <c r="E212" s="110"/>
      <c r="F212" s="110"/>
      <c r="G212" s="110"/>
      <c r="H212" s="110"/>
      <c r="I212" s="110"/>
      <c r="J212" s="110"/>
      <c r="K212" s="110"/>
      <c r="L212" s="110"/>
      <c r="M212" s="110"/>
      <c r="N212" s="110"/>
      <c r="O212" s="110"/>
      <c r="P212" s="110"/>
      <c r="Q212" s="110"/>
      <c r="R212" s="111"/>
    </row>
    <row r="213" spans="1:18" ht="20.100000000000001" customHeight="1" x14ac:dyDescent="0.25">
      <c r="A213" s="110"/>
      <c r="B213" s="110"/>
      <c r="C213" s="110"/>
      <c r="D213" s="110"/>
      <c r="E213" s="110"/>
      <c r="F213" s="110"/>
      <c r="G213" s="110"/>
      <c r="H213" s="110"/>
      <c r="I213" s="110"/>
      <c r="J213" s="110"/>
      <c r="K213" s="110"/>
      <c r="L213" s="110"/>
      <c r="M213" s="110"/>
      <c r="N213" s="110"/>
      <c r="O213" s="110"/>
      <c r="P213" s="110"/>
      <c r="Q213" s="110"/>
      <c r="R213" s="111"/>
    </row>
    <row r="214" spans="1:18" ht="20.100000000000001" customHeight="1" x14ac:dyDescent="0.25">
      <c r="A214" s="110"/>
      <c r="B214" s="110"/>
      <c r="C214" s="110"/>
      <c r="D214" s="110"/>
      <c r="E214" s="110"/>
      <c r="F214" s="110"/>
      <c r="G214" s="110"/>
      <c r="H214" s="110"/>
      <c r="I214" s="110"/>
      <c r="J214" s="110"/>
      <c r="K214" s="110"/>
      <c r="L214" s="110"/>
      <c r="M214" s="110"/>
      <c r="N214" s="110"/>
      <c r="O214" s="110"/>
      <c r="P214" s="110"/>
      <c r="Q214" s="110"/>
      <c r="R214" s="111"/>
    </row>
    <row r="215" spans="1:18" ht="20.100000000000001" customHeight="1" x14ac:dyDescent="0.25">
      <c r="A215" s="110"/>
      <c r="B215" s="110"/>
      <c r="C215" s="110"/>
      <c r="D215" s="110"/>
      <c r="E215" s="110"/>
      <c r="F215" s="110"/>
      <c r="G215" s="110"/>
      <c r="H215" s="110"/>
      <c r="I215" s="110"/>
      <c r="J215" s="110"/>
      <c r="K215" s="110"/>
      <c r="L215" s="110"/>
      <c r="M215" s="110"/>
      <c r="N215" s="110"/>
      <c r="O215" s="110"/>
      <c r="P215" s="110"/>
      <c r="Q215" s="110"/>
      <c r="R215" s="111"/>
    </row>
    <row r="216" spans="1:18" ht="20.100000000000001" customHeight="1" x14ac:dyDescent="0.25">
      <c r="A216" s="110"/>
      <c r="B216" s="110"/>
      <c r="C216" s="110"/>
      <c r="D216" s="110"/>
      <c r="E216" s="110"/>
      <c r="F216" s="110"/>
      <c r="G216" s="110"/>
      <c r="H216" s="110"/>
      <c r="I216" s="110"/>
      <c r="J216" s="110"/>
      <c r="K216" s="110"/>
      <c r="L216" s="110"/>
      <c r="M216" s="110"/>
      <c r="N216" s="110"/>
      <c r="O216" s="110"/>
      <c r="P216" s="110"/>
      <c r="Q216" s="110"/>
      <c r="R216" s="111"/>
    </row>
    <row r="217" spans="1:18" ht="20.100000000000001" customHeight="1" x14ac:dyDescent="0.25">
      <c r="A217" s="110"/>
      <c r="B217" s="110"/>
      <c r="C217" s="110"/>
      <c r="D217" s="110"/>
      <c r="E217" s="110"/>
      <c r="F217" s="110"/>
      <c r="G217" s="110"/>
      <c r="H217" s="110"/>
      <c r="I217" s="110"/>
      <c r="J217" s="110"/>
      <c r="K217" s="110"/>
      <c r="L217" s="110"/>
      <c r="M217" s="110"/>
      <c r="N217" s="110"/>
      <c r="O217" s="110"/>
      <c r="P217" s="110"/>
      <c r="Q217" s="110"/>
      <c r="R217" s="111"/>
    </row>
    <row r="218" spans="1:18" ht="20.100000000000001" customHeight="1" x14ac:dyDescent="0.25">
      <c r="A218" s="110"/>
      <c r="B218" s="110"/>
      <c r="C218" s="110"/>
      <c r="D218" s="110"/>
      <c r="E218" s="110"/>
      <c r="F218" s="110"/>
      <c r="G218" s="110"/>
      <c r="H218" s="110"/>
      <c r="I218" s="110"/>
      <c r="J218" s="110"/>
      <c r="K218" s="110"/>
      <c r="L218" s="110"/>
      <c r="M218" s="110"/>
      <c r="N218" s="110"/>
      <c r="O218" s="110"/>
      <c r="P218" s="110"/>
      <c r="Q218" s="110"/>
      <c r="R218" s="111"/>
    </row>
    <row r="219" spans="1:18" ht="20.100000000000001" customHeight="1" x14ac:dyDescent="0.25">
      <c r="A219" s="110"/>
      <c r="B219" s="110"/>
      <c r="C219" s="110"/>
      <c r="D219" s="110"/>
      <c r="E219" s="110"/>
      <c r="F219" s="110"/>
      <c r="G219" s="110"/>
      <c r="H219" s="110"/>
      <c r="I219" s="110"/>
      <c r="J219" s="110"/>
      <c r="K219" s="110"/>
      <c r="L219" s="110"/>
      <c r="M219" s="110"/>
      <c r="N219" s="110"/>
      <c r="O219" s="110"/>
      <c r="P219" s="110"/>
      <c r="Q219" s="110"/>
      <c r="R219" s="111"/>
    </row>
    <row r="220" spans="1:18" ht="20.100000000000001" customHeight="1" x14ac:dyDescent="0.25">
      <c r="A220" s="110"/>
      <c r="B220" s="110"/>
      <c r="C220" s="110"/>
      <c r="D220" s="110"/>
      <c r="E220" s="110"/>
      <c r="F220" s="110"/>
      <c r="G220" s="110"/>
      <c r="H220" s="110"/>
      <c r="I220" s="110"/>
      <c r="J220" s="110"/>
      <c r="K220" s="110"/>
      <c r="L220" s="110"/>
      <c r="M220" s="110"/>
      <c r="N220" s="110"/>
      <c r="O220" s="110"/>
      <c r="P220" s="110"/>
      <c r="Q220" s="110"/>
      <c r="R220" s="111"/>
    </row>
    <row r="221" spans="1:18" ht="20.100000000000001" customHeight="1" x14ac:dyDescent="0.25">
      <c r="A221" s="110"/>
      <c r="B221" s="110"/>
      <c r="C221" s="110"/>
      <c r="D221" s="110"/>
      <c r="E221" s="110"/>
      <c r="F221" s="110"/>
      <c r="G221" s="110"/>
      <c r="H221" s="110"/>
      <c r="I221" s="110"/>
      <c r="J221" s="110"/>
      <c r="K221" s="110"/>
      <c r="L221" s="110"/>
      <c r="M221" s="110"/>
      <c r="N221" s="110"/>
      <c r="O221" s="110"/>
      <c r="P221" s="110"/>
      <c r="Q221" s="110"/>
      <c r="R221" s="111"/>
    </row>
    <row r="222" spans="1:18" ht="20.100000000000001" customHeight="1" x14ac:dyDescent="0.25">
      <c r="A222" s="110"/>
      <c r="B222" s="110"/>
      <c r="C222" s="110"/>
      <c r="D222" s="110"/>
      <c r="E222" s="110"/>
      <c r="F222" s="110"/>
      <c r="G222" s="110"/>
      <c r="H222" s="110"/>
      <c r="I222" s="110"/>
      <c r="J222" s="110"/>
      <c r="K222" s="110"/>
      <c r="L222" s="110"/>
      <c r="M222" s="110"/>
      <c r="N222" s="110"/>
      <c r="O222" s="110"/>
      <c r="P222" s="110"/>
      <c r="Q222" s="110"/>
      <c r="R222" s="111"/>
    </row>
    <row r="223" spans="1:18" ht="20.100000000000001" customHeight="1" x14ac:dyDescent="0.25">
      <c r="A223" s="110"/>
      <c r="B223" s="110"/>
      <c r="C223" s="110"/>
      <c r="D223" s="110"/>
      <c r="E223" s="110"/>
      <c r="F223" s="110"/>
      <c r="G223" s="110"/>
      <c r="H223" s="110"/>
      <c r="I223" s="110"/>
      <c r="J223" s="110"/>
      <c r="K223" s="110"/>
      <c r="L223" s="110"/>
      <c r="M223" s="110"/>
      <c r="N223" s="110"/>
      <c r="O223" s="110"/>
      <c r="P223" s="110"/>
      <c r="Q223" s="110"/>
      <c r="R223" s="111"/>
    </row>
    <row r="224" spans="1:18" ht="20.100000000000001" customHeight="1" x14ac:dyDescent="0.25">
      <c r="A224" s="110"/>
      <c r="B224" s="110"/>
      <c r="C224" s="110"/>
      <c r="D224" s="110"/>
      <c r="E224" s="110"/>
      <c r="F224" s="110"/>
      <c r="G224" s="110"/>
      <c r="H224" s="110"/>
      <c r="I224" s="110"/>
      <c r="J224" s="110"/>
      <c r="K224" s="110"/>
      <c r="L224" s="110"/>
      <c r="M224" s="110"/>
      <c r="N224" s="110"/>
      <c r="O224" s="110"/>
      <c r="P224" s="110"/>
      <c r="Q224" s="110"/>
      <c r="R224" s="111"/>
    </row>
    <row r="225" spans="1:18" ht="20.100000000000001" customHeight="1" x14ac:dyDescent="0.25">
      <c r="A225" s="110"/>
      <c r="B225" s="110"/>
      <c r="C225" s="110"/>
      <c r="D225" s="110"/>
      <c r="E225" s="110"/>
      <c r="F225" s="110"/>
      <c r="G225" s="110"/>
      <c r="H225" s="110"/>
      <c r="I225" s="110"/>
      <c r="J225" s="110"/>
      <c r="K225" s="110"/>
      <c r="L225" s="110"/>
      <c r="M225" s="110"/>
      <c r="N225" s="110"/>
      <c r="O225" s="110"/>
      <c r="P225" s="110"/>
      <c r="Q225" s="110"/>
      <c r="R225" s="111"/>
    </row>
    <row r="226" spans="1:18" ht="20.100000000000001" customHeight="1" x14ac:dyDescent="0.25">
      <c r="A226" s="110"/>
      <c r="B226" s="110"/>
      <c r="C226" s="110"/>
      <c r="D226" s="110"/>
      <c r="E226" s="110"/>
      <c r="F226" s="110"/>
      <c r="G226" s="110"/>
      <c r="H226" s="110"/>
      <c r="I226" s="110"/>
      <c r="J226" s="110"/>
      <c r="K226" s="110"/>
      <c r="L226" s="110"/>
      <c r="M226" s="110"/>
      <c r="N226" s="110"/>
      <c r="O226" s="110"/>
      <c r="P226" s="110"/>
      <c r="Q226" s="110"/>
      <c r="R226" s="111"/>
    </row>
    <row r="227" spans="1:18" ht="20.100000000000001" customHeight="1" x14ac:dyDescent="0.25">
      <c r="A227" s="110"/>
      <c r="B227" s="110"/>
      <c r="C227" s="110"/>
      <c r="D227" s="110"/>
      <c r="E227" s="110"/>
      <c r="F227" s="110"/>
      <c r="G227" s="110"/>
      <c r="H227" s="110"/>
      <c r="I227" s="110"/>
      <c r="J227" s="110"/>
      <c r="K227" s="110"/>
      <c r="L227" s="110"/>
      <c r="M227" s="110"/>
      <c r="N227" s="110"/>
      <c r="O227" s="110"/>
      <c r="P227" s="110"/>
      <c r="Q227" s="110"/>
      <c r="R227" s="111"/>
    </row>
    <row r="228" spans="1:18" ht="20.100000000000001" customHeight="1" x14ac:dyDescent="0.25">
      <c r="A228" s="110"/>
      <c r="B228" s="110"/>
      <c r="C228" s="110"/>
      <c r="D228" s="110"/>
      <c r="E228" s="110"/>
      <c r="F228" s="110"/>
      <c r="G228" s="110"/>
      <c r="H228" s="110"/>
      <c r="I228" s="110"/>
      <c r="J228" s="110"/>
      <c r="K228" s="110"/>
      <c r="L228" s="110"/>
      <c r="M228" s="110"/>
      <c r="N228" s="110"/>
      <c r="O228" s="110"/>
      <c r="P228" s="110"/>
      <c r="Q228" s="110"/>
      <c r="R228" s="111"/>
    </row>
    <row r="229" spans="1:18" ht="20.100000000000001" customHeight="1" x14ac:dyDescent="0.25">
      <c r="A229" s="110"/>
      <c r="B229" s="110"/>
      <c r="C229" s="110"/>
      <c r="D229" s="110"/>
      <c r="E229" s="110"/>
      <c r="F229" s="110"/>
      <c r="G229" s="110"/>
      <c r="H229" s="110"/>
      <c r="I229" s="110"/>
      <c r="J229" s="110"/>
      <c r="K229" s="110"/>
      <c r="L229" s="110"/>
      <c r="M229" s="110"/>
      <c r="N229" s="110"/>
      <c r="O229" s="110"/>
      <c r="P229" s="110"/>
      <c r="Q229" s="110"/>
      <c r="R229" s="111"/>
    </row>
    <row r="230" spans="1:18" ht="20.100000000000001" customHeight="1" x14ac:dyDescent="0.25">
      <c r="A230" s="110"/>
      <c r="B230" s="110"/>
      <c r="C230" s="110"/>
      <c r="D230" s="110"/>
      <c r="E230" s="110"/>
      <c r="F230" s="110"/>
      <c r="G230" s="110"/>
      <c r="H230" s="110"/>
      <c r="I230" s="110"/>
      <c r="J230" s="110"/>
      <c r="K230" s="110"/>
      <c r="L230" s="110"/>
      <c r="M230" s="110"/>
      <c r="N230" s="110"/>
      <c r="O230" s="110"/>
      <c r="P230" s="110"/>
      <c r="Q230" s="110"/>
      <c r="R230" s="111"/>
    </row>
    <row r="231" spans="1:18" ht="20.100000000000001" customHeight="1" x14ac:dyDescent="0.25">
      <c r="A231" s="110"/>
      <c r="B231" s="110"/>
      <c r="C231" s="110"/>
      <c r="D231" s="110"/>
      <c r="E231" s="110"/>
      <c r="F231" s="110"/>
      <c r="G231" s="110"/>
      <c r="H231" s="110"/>
      <c r="I231" s="110"/>
      <c r="J231" s="110"/>
      <c r="K231" s="110"/>
      <c r="L231" s="110"/>
      <c r="M231" s="110"/>
      <c r="N231" s="110"/>
      <c r="O231" s="110"/>
      <c r="P231" s="110"/>
      <c r="Q231" s="110"/>
      <c r="R231" s="111"/>
    </row>
    <row r="232" spans="1:18" ht="20.100000000000001" customHeight="1" x14ac:dyDescent="0.25">
      <c r="A232" s="110"/>
      <c r="B232" s="110"/>
      <c r="C232" s="110"/>
      <c r="D232" s="110"/>
      <c r="E232" s="110"/>
      <c r="F232" s="110"/>
      <c r="G232" s="110"/>
      <c r="H232" s="110"/>
      <c r="I232" s="110"/>
      <c r="J232" s="110"/>
      <c r="K232" s="110"/>
      <c r="L232" s="110"/>
      <c r="M232" s="110"/>
      <c r="N232" s="110"/>
      <c r="O232" s="110"/>
      <c r="P232" s="110"/>
      <c r="Q232" s="110"/>
      <c r="R232" s="111"/>
    </row>
    <row r="233" spans="1:18" ht="20.100000000000001" customHeight="1" x14ac:dyDescent="0.25">
      <c r="A233" s="110"/>
      <c r="B233" s="110"/>
      <c r="C233" s="110"/>
      <c r="D233" s="110"/>
      <c r="E233" s="110"/>
      <c r="F233" s="110"/>
      <c r="G233" s="110"/>
      <c r="H233" s="110"/>
      <c r="I233" s="110"/>
      <c r="J233" s="110"/>
      <c r="K233" s="110"/>
      <c r="L233" s="110"/>
      <c r="M233" s="110"/>
      <c r="N233" s="110"/>
      <c r="O233" s="110"/>
      <c r="P233" s="110"/>
      <c r="Q233" s="110"/>
      <c r="R233" s="111"/>
    </row>
    <row r="234" spans="1:18" ht="20.100000000000001" customHeight="1" x14ac:dyDescent="0.25">
      <c r="A234" s="110"/>
      <c r="B234" s="110"/>
      <c r="C234" s="110"/>
      <c r="D234" s="110"/>
      <c r="E234" s="110"/>
      <c r="F234" s="110"/>
      <c r="G234" s="110"/>
      <c r="H234" s="110"/>
      <c r="I234" s="110"/>
      <c r="J234" s="110"/>
      <c r="K234" s="110"/>
      <c r="L234" s="110"/>
      <c r="M234" s="110"/>
      <c r="N234" s="110"/>
      <c r="O234" s="110"/>
      <c r="P234" s="110"/>
      <c r="Q234" s="110"/>
      <c r="R234" s="111"/>
    </row>
    <row r="235" spans="1:18" ht="20.100000000000001" customHeight="1" x14ac:dyDescent="0.25">
      <c r="A235" s="110"/>
      <c r="B235" s="110"/>
      <c r="C235" s="110"/>
      <c r="D235" s="110"/>
      <c r="E235" s="110"/>
      <c r="F235" s="110"/>
      <c r="G235" s="110"/>
      <c r="H235" s="110"/>
      <c r="I235" s="110"/>
      <c r="J235" s="110"/>
      <c r="K235" s="110"/>
      <c r="L235" s="110"/>
      <c r="M235" s="110"/>
      <c r="N235" s="110"/>
      <c r="O235" s="110"/>
      <c r="P235" s="110"/>
      <c r="Q235" s="110"/>
      <c r="R235" s="111"/>
    </row>
    <row r="236" spans="1:18" ht="20.100000000000001" customHeight="1" x14ac:dyDescent="0.25">
      <c r="A236" s="110"/>
      <c r="B236" s="110"/>
      <c r="C236" s="110"/>
      <c r="D236" s="110"/>
      <c r="E236" s="110"/>
      <c r="F236" s="110"/>
      <c r="G236" s="110"/>
      <c r="H236" s="110"/>
      <c r="I236" s="110"/>
      <c r="J236" s="110"/>
      <c r="K236" s="110"/>
      <c r="L236" s="110"/>
      <c r="M236" s="110"/>
      <c r="N236" s="110"/>
      <c r="O236" s="110"/>
      <c r="P236" s="110"/>
      <c r="Q236" s="110"/>
      <c r="R236" s="111"/>
    </row>
    <row r="237" spans="1:18" ht="20.100000000000001" customHeight="1" x14ac:dyDescent="0.25">
      <c r="A237" s="110"/>
      <c r="B237" s="110"/>
      <c r="C237" s="110"/>
      <c r="D237" s="110"/>
      <c r="E237" s="110"/>
      <c r="F237" s="110"/>
      <c r="G237" s="110"/>
      <c r="H237" s="110"/>
      <c r="I237" s="110"/>
      <c r="J237" s="110"/>
      <c r="K237" s="110"/>
      <c r="L237" s="110"/>
      <c r="M237" s="110"/>
      <c r="N237" s="110"/>
      <c r="O237" s="110"/>
      <c r="P237" s="110"/>
      <c r="Q237" s="110"/>
      <c r="R237" s="111"/>
    </row>
    <row r="238" spans="1:18" ht="20.100000000000001" customHeight="1" x14ac:dyDescent="0.25">
      <c r="A238" s="110"/>
      <c r="B238" s="110"/>
      <c r="C238" s="110"/>
      <c r="D238" s="110"/>
      <c r="E238" s="110"/>
      <c r="F238" s="110"/>
      <c r="G238" s="110"/>
      <c r="H238" s="110"/>
      <c r="I238" s="110"/>
      <c r="J238" s="110"/>
      <c r="K238" s="110"/>
      <c r="L238" s="110"/>
      <c r="M238" s="110"/>
      <c r="N238" s="110"/>
      <c r="O238" s="110"/>
      <c r="P238" s="110"/>
      <c r="Q238" s="110"/>
      <c r="R238" s="111"/>
    </row>
    <row r="239" spans="1:18" ht="20.100000000000001" customHeight="1" x14ac:dyDescent="0.25">
      <c r="A239" s="110"/>
      <c r="B239" s="110"/>
      <c r="C239" s="110"/>
      <c r="D239" s="110"/>
      <c r="E239" s="110"/>
      <c r="F239" s="110"/>
      <c r="G239" s="110"/>
      <c r="H239" s="110"/>
      <c r="I239" s="110"/>
      <c r="J239" s="110"/>
      <c r="K239" s="110"/>
      <c r="L239" s="110"/>
      <c r="M239" s="110"/>
      <c r="N239" s="110"/>
      <c r="O239" s="110"/>
      <c r="P239" s="110"/>
      <c r="Q239" s="110"/>
      <c r="R239" s="111"/>
    </row>
    <row r="240" spans="1:18" ht="20.100000000000001" customHeight="1" x14ac:dyDescent="0.25">
      <c r="A240" s="110"/>
      <c r="B240" s="110"/>
      <c r="C240" s="110"/>
      <c r="D240" s="110"/>
      <c r="E240" s="110"/>
      <c r="F240" s="110"/>
      <c r="G240" s="110"/>
      <c r="H240" s="110"/>
      <c r="I240" s="110"/>
      <c r="J240" s="110"/>
      <c r="K240" s="110"/>
      <c r="L240" s="110"/>
      <c r="M240" s="110"/>
      <c r="N240" s="110"/>
      <c r="O240" s="110"/>
      <c r="P240" s="110"/>
      <c r="Q240" s="110"/>
      <c r="R240" s="111"/>
    </row>
    <row r="241" spans="1:18" ht="20.100000000000001" customHeight="1" x14ac:dyDescent="0.25">
      <c r="A241" s="110"/>
      <c r="B241" s="110"/>
      <c r="C241" s="110"/>
      <c r="D241" s="110"/>
      <c r="E241" s="110"/>
      <c r="F241" s="110"/>
      <c r="G241" s="110"/>
      <c r="H241" s="110"/>
      <c r="I241" s="110"/>
      <c r="J241" s="110"/>
      <c r="K241" s="110"/>
      <c r="L241" s="110"/>
      <c r="M241" s="110"/>
      <c r="N241" s="110"/>
      <c r="O241" s="110"/>
      <c r="P241" s="110"/>
      <c r="Q241" s="110"/>
      <c r="R241" s="111"/>
    </row>
    <row r="242" spans="1:18" ht="20.100000000000001" customHeight="1" x14ac:dyDescent="0.25">
      <c r="A242" s="110"/>
      <c r="B242" s="110"/>
      <c r="C242" s="110"/>
      <c r="D242" s="110"/>
      <c r="E242" s="110"/>
      <c r="F242" s="110"/>
      <c r="G242" s="110"/>
      <c r="H242" s="110"/>
      <c r="I242" s="110"/>
      <c r="J242" s="110"/>
      <c r="K242" s="110"/>
      <c r="L242" s="110"/>
      <c r="M242" s="110"/>
      <c r="N242" s="110"/>
      <c r="O242" s="110"/>
      <c r="P242" s="110"/>
      <c r="Q242" s="110"/>
      <c r="R242" s="111"/>
    </row>
    <row r="243" spans="1:18" ht="20.100000000000001" customHeight="1" x14ac:dyDescent="0.25">
      <c r="A243" s="110"/>
      <c r="B243" s="110"/>
      <c r="C243" s="110"/>
      <c r="D243" s="110"/>
      <c r="E243" s="110"/>
      <c r="F243" s="110"/>
      <c r="G243" s="110"/>
      <c r="H243" s="110"/>
      <c r="I243" s="110"/>
      <c r="J243" s="110"/>
      <c r="K243" s="110"/>
      <c r="L243" s="110"/>
      <c r="M243" s="110"/>
      <c r="N243" s="110"/>
      <c r="O243" s="110"/>
      <c r="P243" s="110"/>
      <c r="Q243" s="110"/>
      <c r="R243" s="111"/>
    </row>
    <row r="244" spans="1:18" ht="20.100000000000001" customHeight="1" x14ac:dyDescent="0.25">
      <c r="A244" s="110"/>
      <c r="B244" s="110"/>
      <c r="C244" s="110"/>
      <c r="D244" s="110"/>
      <c r="E244" s="110"/>
      <c r="F244" s="110"/>
      <c r="G244" s="110"/>
      <c r="H244" s="110"/>
      <c r="I244" s="110"/>
      <c r="J244" s="110"/>
      <c r="K244" s="110"/>
      <c r="L244" s="110"/>
      <c r="M244" s="110"/>
      <c r="N244" s="110"/>
      <c r="O244" s="110"/>
      <c r="P244" s="110"/>
      <c r="Q244" s="110"/>
      <c r="R244" s="111"/>
    </row>
    <row r="245" spans="1:18" ht="20.100000000000001" customHeight="1" x14ac:dyDescent="0.25">
      <c r="A245" s="110"/>
      <c r="B245" s="110"/>
      <c r="C245" s="110"/>
      <c r="D245" s="110"/>
      <c r="E245" s="110"/>
      <c r="F245" s="110"/>
      <c r="G245" s="110"/>
      <c r="H245" s="110"/>
      <c r="I245" s="110"/>
      <c r="J245" s="110"/>
      <c r="K245" s="110"/>
      <c r="L245" s="110"/>
      <c r="M245" s="110"/>
      <c r="N245" s="110"/>
      <c r="O245" s="110"/>
      <c r="P245" s="110"/>
      <c r="Q245" s="110"/>
      <c r="R245" s="111"/>
    </row>
    <row r="246" spans="1:18" ht="20.100000000000001" customHeight="1" x14ac:dyDescent="0.25">
      <c r="A246" s="110"/>
      <c r="B246" s="110"/>
      <c r="C246" s="110"/>
      <c r="D246" s="110"/>
      <c r="E246" s="110"/>
      <c r="F246" s="110"/>
      <c r="G246" s="110"/>
      <c r="H246" s="110"/>
      <c r="I246" s="110"/>
      <c r="J246" s="110"/>
      <c r="K246" s="110"/>
      <c r="L246" s="110"/>
      <c r="M246" s="110"/>
      <c r="N246" s="110"/>
      <c r="O246" s="110"/>
      <c r="P246" s="110"/>
      <c r="Q246" s="110"/>
      <c r="R246" s="111"/>
    </row>
    <row r="247" spans="1:18" ht="20.100000000000001" customHeight="1" x14ac:dyDescent="0.25">
      <c r="A247" s="110"/>
      <c r="B247" s="110"/>
      <c r="C247" s="110"/>
      <c r="D247" s="110"/>
      <c r="E247" s="110"/>
      <c r="F247" s="110"/>
      <c r="G247" s="110"/>
      <c r="H247" s="110"/>
      <c r="I247" s="110"/>
      <c r="J247" s="110"/>
      <c r="K247" s="110"/>
      <c r="L247" s="110"/>
      <c r="M247" s="110"/>
      <c r="N247" s="110"/>
      <c r="O247" s="110"/>
      <c r="P247" s="110"/>
      <c r="Q247" s="110"/>
      <c r="R247" s="111"/>
    </row>
    <row r="248" spans="1:18" ht="20.100000000000001" customHeight="1" x14ac:dyDescent="0.25"/>
    <row r="249" spans="1:18" ht="20.100000000000001" customHeight="1" x14ac:dyDescent="0.25"/>
    <row r="250" spans="1:18" ht="20.100000000000001" customHeight="1" x14ac:dyDescent="0.25"/>
    <row r="251" spans="1:18" ht="20.100000000000001" customHeight="1" x14ac:dyDescent="0.25"/>
    <row r="252" spans="1:18" ht="20.100000000000001" customHeight="1" x14ac:dyDescent="0.25"/>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sheetData>
  <mergeCells count="4">
    <mergeCell ref="A1:R1"/>
    <mergeCell ref="A2:R2"/>
    <mergeCell ref="A33:A34"/>
    <mergeCell ref="B33:B34"/>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Narrow,Regular"&amp;12- 36 -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3:B28"/>
  <sheetViews>
    <sheetView showGridLines="0" workbookViewId="0">
      <selection activeCell="B12" sqref="B12:B15"/>
    </sheetView>
  </sheetViews>
  <sheetFormatPr defaultColWidth="9.140625" defaultRowHeight="12.75" x14ac:dyDescent="0.2"/>
  <cols>
    <col min="1" max="1" width="9.140625" style="501"/>
    <col min="2" max="2" width="60.7109375" style="501" customWidth="1"/>
    <col min="3" max="16384" width="9.140625" style="501"/>
  </cols>
  <sheetData>
    <row r="3" spans="2:2" ht="15" x14ac:dyDescent="0.25">
      <c r="B3" s="500" t="s">
        <v>3244</v>
      </c>
    </row>
    <row r="4" spans="2:2" x14ac:dyDescent="0.2">
      <c r="B4" s="502"/>
    </row>
    <row r="5" spans="2:2" ht="15.95" customHeight="1" x14ac:dyDescent="0.2">
      <c r="B5" s="502"/>
    </row>
    <row r="6" spans="2:2" ht="15.95" customHeight="1" x14ac:dyDescent="0.2">
      <c r="B6" s="687" t="s">
        <v>3501</v>
      </c>
    </row>
    <row r="7" spans="2:2" ht="15" customHeight="1" x14ac:dyDescent="0.2">
      <c r="B7" s="687"/>
    </row>
    <row r="8" spans="2:2" ht="15" customHeight="1" x14ac:dyDescent="0.2">
      <c r="B8" s="687"/>
    </row>
    <row r="9" spans="2:2" ht="15.95" customHeight="1" x14ac:dyDescent="0.2">
      <c r="B9" s="688"/>
    </row>
    <row r="10" spans="2:2" ht="15.95" customHeight="1" x14ac:dyDescent="0.2">
      <c r="B10" s="688"/>
    </row>
    <row r="11" spans="2:2" ht="39.950000000000003" customHeight="1" x14ac:dyDescent="0.2">
      <c r="B11" s="688"/>
    </row>
    <row r="12" spans="2:2" ht="20.100000000000001" customHeight="1" x14ac:dyDescent="0.2">
      <c r="B12" s="689" t="s">
        <v>3245</v>
      </c>
    </row>
    <row r="13" spans="2:2" ht="15.95" customHeight="1" x14ac:dyDescent="0.2">
      <c r="B13" s="690"/>
    </row>
    <row r="14" spans="2:2" ht="15.95" customHeight="1" x14ac:dyDescent="0.2">
      <c r="B14" s="690"/>
    </row>
    <row r="15" spans="2:2" ht="39" customHeight="1" x14ac:dyDescent="0.2">
      <c r="B15" s="690"/>
    </row>
    <row r="16" spans="2:2" ht="15.95" customHeight="1" x14ac:dyDescent="0.2">
      <c r="B16" s="691" t="s">
        <v>3362</v>
      </c>
    </row>
    <row r="17" spans="2:2" ht="15.95" customHeight="1" x14ac:dyDescent="0.2">
      <c r="B17" s="692"/>
    </row>
    <row r="18" spans="2:2" ht="15.95" customHeight="1" x14ac:dyDescent="0.2">
      <c r="B18" s="692"/>
    </row>
    <row r="19" spans="2:2" ht="15.95" customHeight="1" x14ac:dyDescent="0.2">
      <c r="B19" s="692"/>
    </row>
    <row r="20" spans="2:2" ht="15.95" customHeight="1" x14ac:dyDescent="0.2">
      <c r="B20" s="692"/>
    </row>
    <row r="21" spans="2:2" ht="15.95" customHeight="1" x14ac:dyDescent="0.2">
      <c r="B21" s="692"/>
    </row>
    <row r="22" spans="2:2" ht="15.95" customHeight="1" x14ac:dyDescent="0.2">
      <c r="B22" s="692"/>
    </row>
    <row r="23" spans="2:2" ht="15.95" customHeight="1" x14ac:dyDescent="0.2">
      <c r="B23" s="692"/>
    </row>
    <row r="24" spans="2:2" ht="15.95" customHeight="1" x14ac:dyDescent="0.2">
      <c r="B24" s="692"/>
    </row>
    <row r="25" spans="2:2" ht="15.95" customHeight="1" x14ac:dyDescent="0.2">
      <c r="B25" s="692"/>
    </row>
    <row r="26" spans="2:2" ht="15.95" customHeight="1" x14ac:dyDescent="0.2">
      <c r="B26" s="692"/>
    </row>
    <row r="27" spans="2:2" ht="33" customHeight="1" x14ac:dyDescent="0.2">
      <c r="B27" s="692"/>
    </row>
    <row r="28" spans="2:2" ht="15" customHeight="1" x14ac:dyDescent="0.2"/>
  </sheetData>
  <mergeCells count="3">
    <mergeCell ref="B6:B11"/>
    <mergeCell ref="B12:B15"/>
    <mergeCell ref="B16:B27"/>
  </mergeCells>
  <printOptions horizontalCentered="1"/>
  <pageMargins left="0.74803149606299213" right="0.47244094488188981" top="0.78740157480314965" bottom="0.98425196850393704" header="0.51181102362204722" footer="0.51181102362204722"/>
  <pageSetup orientation="portrait" r:id="rId1"/>
  <headerFooter>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79998168889431442"/>
    <pageSetUpPr autoPageBreaks="0"/>
  </sheetPr>
  <dimension ref="A1:S284"/>
  <sheetViews>
    <sheetView showGridLines="0" showZeros="0" zoomScale="83" zoomScaleNormal="83" workbookViewId="0">
      <selection activeCell="B13" sqref="B13"/>
    </sheetView>
  </sheetViews>
  <sheetFormatPr defaultColWidth="9.140625" defaultRowHeight="15" x14ac:dyDescent="0.25"/>
  <cols>
    <col min="1" max="1" width="42.7109375" style="17" customWidth="1"/>
    <col min="2" max="2" width="20.7109375" style="17" customWidth="1"/>
    <col min="3" max="17" width="6.7109375" style="17" customWidth="1"/>
    <col min="18" max="18" width="7.7109375" style="18" customWidth="1"/>
    <col min="19" max="16384" width="9.140625" style="17"/>
  </cols>
  <sheetData>
    <row r="1" spans="1:19" ht="20.100000000000001" customHeight="1" x14ac:dyDescent="0.25">
      <c r="A1" s="791" t="s">
        <v>3033</v>
      </c>
      <c r="B1" s="792"/>
      <c r="C1" s="792"/>
      <c r="D1" s="792"/>
      <c r="E1" s="792"/>
      <c r="F1" s="792"/>
      <c r="G1" s="792"/>
      <c r="H1" s="792"/>
      <c r="I1" s="792"/>
      <c r="J1" s="792"/>
      <c r="K1" s="792"/>
      <c r="L1" s="792"/>
      <c r="M1" s="792"/>
      <c r="N1" s="792"/>
      <c r="O1" s="792"/>
      <c r="P1" s="792"/>
      <c r="Q1" s="792"/>
      <c r="R1" s="793"/>
      <c r="S1" s="112"/>
    </row>
    <row r="2" spans="1:19" ht="20.100000000000001" customHeight="1" x14ac:dyDescent="0.25">
      <c r="A2" s="801" t="s">
        <v>3405</v>
      </c>
      <c r="B2" s="802"/>
      <c r="C2" s="802"/>
      <c r="D2" s="802"/>
      <c r="E2" s="802"/>
      <c r="F2" s="802"/>
      <c r="G2" s="802"/>
      <c r="H2" s="802"/>
      <c r="I2" s="802"/>
      <c r="J2" s="802"/>
      <c r="K2" s="802"/>
      <c r="L2" s="802"/>
      <c r="M2" s="802"/>
      <c r="N2" s="802"/>
      <c r="O2" s="802"/>
      <c r="P2" s="802"/>
      <c r="Q2" s="802"/>
      <c r="R2" s="803"/>
      <c r="S2" s="112"/>
    </row>
    <row r="3" spans="1:19" ht="24.95" customHeight="1" x14ac:dyDescent="0.25">
      <c r="A3" s="335" t="s">
        <v>3030</v>
      </c>
      <c r="B3" s="335" t="s">
        <v>3031</v>
      </c>
      <c r="C3" s="336" t="s">
        <v>3032</v>
      </c>
      <c r="D3" s="337" t="s">
        <v>3012</v>
      </c>
      <c r="E3" s="337" t="s">
        <v>3013</v>
      </c>
      <c r="F3" s="338" t="s">
        <v>273</v>
      </c>
      <c r="G3" s="338" t="s">
        <v>274</v>
      </c>
      <c r="H3" s="338" t="s">
        <v>275</v>
      </c>
      <c r="I3" s="338" t="s">
        <v>276</v>
      </c>
      <c r="J3" s="338" t="s">
        <v>270</v>
      </c>
      <c r="K3" s="338" t="s">
        <v>271</v>
      </c>
      <c r="L3" s="338" t="s">
        <v>272</v>
      </c>
      <c r="M3" s="338" t="s">
        <v>901</v>
      </c>
      <c r="N3" s="338" t="s">
        <v>902</v>
      </c>
      <c r="O3" s="338" t="s">
        <v>903</v>
      </c>
      <c r="P3" s="338" t="s">
        <v>2166</v>
      </c>
      <c r="Q3" s="338" t="s">
        <v>904</v>
      </c>
      <c r="R3" s="309" t="s">
        <v>292</v>
      </c>
      <c r="S3" s="108"/>
    </row>
    <row r="4" spans="1:19" ht="19.5" customHeight="1" x14ac:dyDescent="0.25">
      <c r="A4" s="339" t="s">
        <v>2714</v>
      </c>
      <c r="B4" s="352" t="s">
        <v>3552</v>
      </c>
      <c r="C4" s="329">
        <v>0</v>
      </c>
      <c r="D4" s="329">
        <v>0</v>
      </c>
      <c r="E4" s="329">
        <v>4</v>
      </c>
      <c r="F4" s="329">
        <v>1</v>
      </c>
      <c r="G4" s="329">
        <v>3</v>
      </c>
      <c r="H4" s="329">
        <v>3</v>
      </c>
      <c r="I4" s="329">
        <v>3</v>
      </c>
      <c r="J4" s="329">
        <v>3</v>
      </c>
      <c r="K4" s="329">
        <v>0</v>
      </c>
      <c r="L4" s="329">
        <v>1</v>
      </c>
      <c r="M4" s="329">
        <v>3</v>
      </c>
      <c r="N4" s="329">
        <v>3</v>
      </c>
      <c r="O4" s="329">
        <v>2</v>
      </c>
      <c r="P4" s="329">
        <v>0</v>
      </c>
      <c r="Q4" s="329">
        <v>0</v>
      </c>
      <c r="R4" s="330">
        <v>26</v>
      </c>
      <c r="S4" s="110"/>
    </row>
    <row r="5" spans="1:19" ht="20.100000000000001" customHeight="1" x14ac:dyDescent="0.25">
      <c r="A5" s="339" t="s">
        <v>3192</v>
      </c>
      <c r="B5" s="352" t="s">
        <v>1668</v>
      </c>
      <c r="C5" s="329">
        <v>0</v>
      </c>
      <c r="D5" s="329">
        <v>0</v>
      </c>
      <c r="E5" s="329">
        <v>0</v>
      </c>
      <c r="F5" s="329">
        <v>3</v>
      </c>
      <c r="G5" s="329">
        <v>1</v>
      </c>
      <c r="H5" s="329">
        <v>3</v>
      </c>
      <c r="I5" s="329">
        <v>5</v>
      </c>
      <c r="J5" s="329">
        <v>3</v>
      </c>
      <c r="K5" s="329">
        <v>4</v>
      </c>
      <c r="L5" s="329">
        <v>2</v>
      </c>
      <c r="M5" s="329">
        <v>3</v>
      </c>
      <c r="N5" s="329">
        <v>2</v>
      </c>
      <c r="O5" s="329">
        <v>0</v>
      </c>
      <c r="P5" s="329">
        <v>0</v>
      </c>
      <c r="Q5" s="329">
        <v>0</v>
      </c>
      <c r="R5" s="330">
        <v>26</v>
      </c>
      <c r="S5" s="110"/>
    </row>
    <row r="6" spans="1:19" ht="20.100000000000001" customHeight="1" x14ac:dyDescent="0.25">
      <c r="A6" s="339" t="s">
        <v>3428</v>
      </c>
      <c r="B6" s="352" t="s">
        <v>3553</v>
      </c>
      <c r="C6" s="329">
        <v>0</v>
      </c>
      <c r="D6" s="329">
        <v>0</v>
      </c>
      <c r="E6" s="329">
        <v>0</v>
      </c>
      <c r="F6" s="329">
        <v>1</v>
      </c>
      <c r="G6" s="329">
        <v>5</v>
      </c>
      <c r="H6" s="329">
        <v>6</v>
      </c>
      <c r="I6" s="329">
        <v>4</v>
      </c>
      <c r="J6" s="329">
        <v>3</v>
      </c>
      <c r="K6" s="329">
        <v>2</v>
      </c>
      <c r="L6" s="329">
        <v>1</v>
      </c>
      <c r="M6" s="329">
        <v>4</v>
      </c>
      <c r="N6" s="329">
        <v>5</v>
      </c>
      <c r="O6" s="329">
        <v>0</v>
      </c>
      <c r="P6" s="329">
        <v>0</v>
      </c>
      <c r="Q6" s="329">
        <v>0</v>
      </c>
      <c r="R6" s="330">
        <v>31</v>
      </c>
      <c r="S6" s="110"/>
    </row>
    <row r="7" spans="1:19" ht="20.100000000000001" customHeight="1" x14ac:dyDescent="0.25">
      <c r="A7" s="339" t="s">
        <v>2726</v>
      </c>
      <c r="B7" s="352" t="s">
        <v>1654</v>
      </c>
      <c r="C7" s="329">
        <v>0</v>
      </c>
      <c r="D7" s="329">
        <v>0</v>
      </c>
      <c r="E7" s="329">
        <v>12</v>
      </c>
      <c r="F7" s="329">
        <v>7</v>
      </c>
      <c r="G7" s="329">
        <v>12</v>
      </c>
      <c r="H7" s="329">
        <v>5</v>
      </c>
      <c r="I7" s="329">
        <v>3</v>
      </c>
      <c r="J7" s="329">
        <v>4</v>
      </c>
      <c r="K7" s="329">
        <v>4</v>
      </c>
      <c r="L7" s="329">
        <v>0</v>
      </c>
      <c r="M7" s="329">
        <v>0</v>
      </c>
      <c r="N7" s="329">
        <v>0</v>
      </c>
      <c r="O7" s="329">
        <v>0</v>
      </c>
      <c r="P7" s="329">
        <v>0</v>
      </c>
      <c r="Q7" s="329">
        <v>0</v>
      </c>
      <c r="R7" s="330">
        <v>47</v>
      </c>
      <c r="S7" s="110"/>
    </row>
    <row r="8" spans="1:19" ht="20.100000000000001" customHeight="1" x14ac:dyDescent="0.25">
      <c r="A8" s="339" t="s">
        <v>3356</v>
      </c>
      <c r="B8" s="352" t="s">
        <v>3554</v>
      </c>
      <c r="C8" s="329">
        <v>0</v>
      </c>
      <c r="D8" s="329">
        <v>0</v>
      </c>
      <c r="E8" s="329">
        <v>0</v>
      </c>
      <c r="F8" s="329">
        <v>9</v>
      </c>
      <c r="G8" s="329">
        <v>23</v>
      </c>
      <c r="H8" s="329">
        <v>23</v>
      </c>
      <c r="I8" s="329">
        <v>15</v>
      </c>
      <c r="J8" s="329">
        <v>19</v>
      </c>
      <c r="K8" s="329">
        <v>0</v>
      </c>
      <c r="L8" s="329">
        <v>0</v>
      </c>
      <c r="M8" s="329">
        <v>0</v>
      </c>
      <c r="N8" s="329">
        <v>0</v>
      </c>
      <c r="O8" s="329">
        <v>0</v>
      </c>
      <c r="P8" s="329">
        <v>0</v>
      </c>
      <c r="Q8" s="329">
        <v>0</v>
      </c>
      <c r="R8" s="330">
        <v>89</v>
      </c>
      <c r="S8" s="110"/>
    </row>
    <row r="9" spans="1:19" ht="20.100000000000001" customHeight="1" x14ac:dyDescent="0.25">
      <c r="A9" s="339" t="s">
        <v>2725</v>
      </c>
      <c r="B9" s="352" t="s">
        <v>3555</v>
      </c>
      <c r="C9" s="329">
        <v>0</v>
      </c>
      <c r="D9" s="329">
        <v>0</v>
      </c>
      <c r="E9" s="329">
        <v>0</v>
      </c>
      <c r="F9" s="329">
        <v>2</v>
      </c>
      <c r="G9" s="329">
        <v>3</v>
      </c>
      <c r="H9" s="329">
        <v>5</v>
      </c>
      <c r="I9" s="329">
        <v>0</v>
      </c>
      <c r="J9" s="329">
        <v>4</v>
      </c>
      <c r="K9" s="329">
        <v>1</v>
      </c>
      <c r="L9" s="329">
        <v>1</v>
      </c>
      <c r="M9" s="329">
        <v>2</v>
      </c>
      <c r="N9" s="329">
        <v>2</v>
      </c>
      <c r="O9" s="329">
        <v>2</v>
      </c>
      <c r="P9" s="329">
        <v>0</v>
      </c>
      <c r="Q9" s="329">
        <v>2</v>
      </c>
      <c r="R9" s="330">
        <v>24</v>
      </c>
      <c r="S9" s="110"/>
    </row>
    <row r="10" spans="1:19" ht="20.100000000000001" customHeight="1" x14ac:dyDescent="0.25">
      <c r="A10" s="339" t="s">
        <v>3354</v>
      </c>
      <c r="B10" s="352" t="s">
        <v>3556</v>
      </c>
      <c r="C10" s="329">
        <v>0</v>
      </c>
      <c r="D10" s="329">
        <v>0</v>
      </c>
      <c r="E10" s="329">
        <v>0</v>
      </c>
      <c r="F10" s="329">
        <v>3</v>
      </c>
      <c r="G10" s="329">
        <v>5</v>
      </c>
      <c r="H10" s="329">
        <v>7</v>
      </c>
      <c r="I10" s="329">
        <v>5</v>
      </c>
      <c r="J10" s="329">
        <v>4</v>
      </c>
      <c r="K10" s="329">
        <v>7</v>
      </c>
      <c r="L10" s="329">
        <v>9</v>
      </c>
      <c r="M10" s="329">
        <v>2</v>
      </c>
      <c r="N10" s="329">
        <v>3</v>
      </c>
      <c r="O10" s="329">
        <v>5</v>
      </c>
      <c r="P10" s="329">
        <v>4</v>
      </c>
      <c r="Q10" s="329">
        <v>2</v>
      </c>
      <c r="R10" s="330">
        <v>56</v>
      </c>
      <c r="S10" s="110"/>
    </row>
    <row r="11" spans="1:19" ht="20.100000000000001" customHeight="1" x14ac:dyDescent="0.25">
      <c r="A11" s="339" t="s">
        <v>3429</v>
      </c>
      <c r="B11" s="352" t="s">
        <v>1668</v>
      </c>
      <c r="C11" s="329">
        <v>0</v>
      </c>
      <c r="D11" s="329">
        <v>0</v>
      </c>
      <c r="E11" s="329">
        <v>0</v>
      </c>
      <c r="F11" s="329">
        <v>1</v>
      </c>
      <c r="G11" s="329">
        <v>3</v>
      </c>
      <c r="H11" s="329">
        <v>4</v>
      </c>
      <c r="I11" s="329">
        <v>1</v>
      </c>
      <c r="J11" s="329">
        <v>1</v>
      </c>
      <c r="K11" s="329">
        <v>1</v>
      </c>
      <c r="L11" s="329">
        <v>1</v>
      </c>
      <c r="M11" s="329">
        <v>2</v>
      </c>
      <c r="N11" s="329">
        <v>1</v>
      </c>
      <c r="O11" s="329">
        <v>0</v>
      </c>
      <c r="P11" s="329">
        <v>0</v>
      </c>
      <c r="Q11" s="329">
        <v>0</v>
      </c>
      <c r="R11" s="330">
        <v>15</v>
      </c>
      <c r="S11" s="110"/>
    </row>
    <row r="12" spans="1:19" ht="20.100000000000001" customHeight="1" x14ac:dyDescent="0.25">
      <c r="A12" s="339" t="s">
        <v>2712</v>
      </c>
      <c r="B12" s="352" t="s">
        <v>3556</v>
      </c>
      <c r="C12" s="329">
        <v>0</v>
      </c>
      <c r="D12" s="329">
        <v>0</v>
      </c>
      <c r="E12" s="329">
        <v>0</v>
      </c>
      <c r="F12" s="329">
        <v>4</v>
      </c>
      <c r="G12" s="329">
        <v>2</v>
      </c>
      <c r="H12" s="329">
        <v>6</v>
      </c>
      <c r="I12" s="329">
        <v>1</v>
      </c>
      <c r="J12" s="329">
        <v>1</v>
      </c>
      <c r="K12" s="329">
        <v>1</v>
      </c>
      <c r="L12" s="329">
        <v>1</v>
      </c>
      <c r="M12" s="329">
        <v>1</v>
      </c>
      <c r="N12" s="329">
        <v>0</v>
      </c>
      <c r="O12" s="329">
        <v>0</v>
      </c>
      <c r="P12" s="329">
        <v>0</v>
      </c>
      <c r="Q12" s="329">
        <v>0</v>
      </c>
      <c r="R12" s="330">
        <v>17</v>
      </c>
      <c r="S12" s="110"/>
    </row>
    <row r="13" spans="1:19" ht="20.100000000000001" customHeight="1" x14ac:dyDescent="0.25">
      <c r="A13" s="339" t="s">
        <v>3191</v>
      </c>
      <c r="B13" s="352" t="s">
        <v>3557</v>
      </c>
      <c r="C13" s="329">
        <v>0</v>
      </c>
      <c r="D13" s="329">
        <v>0</v>
      </c>
      <c r="E13" s="329">
        <v>0</v>
      </c>
      <c r="F13" s="329">
        <v>2</v>
      </c>
      <c r="G13" s="329">
        <v>0</v>
      </c>
      <c r="H13" s="329">
        <v>0</v>
      </c>
      <c r="I13" s="329">
        <v>2</v>
      </c>
      <c r="J13" s="329">
        <v>0</v>
      </c>
      <c r="K13" s="329">
        <v>2</v>
      </c>
      <c r="L13" s="329">
        <v>0</v>
      </c>
      <c r="M13" s="329">
        <v>1</v>
      </c>
      <c r="N13" s="329">
        <v>0</v>
      </c>
      <c r="O13" s="329">
        <v>0</v>
      </c>
      <c r="P13" s="329">
        <v>0</v>
      </c>
      <c r="Q13" s="329">
        <v>0</v>
      </c>
      <c r="R13" s="330">
        <v>7</v>
      </c>
      <c r="S13" s="110"/>
    </row>
    <row r="14" spans="1:19" ht="20.100000000000001" customHeight="1" x14ac:dyDescent="0.25">
      <c r="A14" s="339" t="s">
        <v>2724</v>
      </c>
      <c r="B14" s="352" t="s">
        <v>3558</v>
      </c>
      <c r="C14" s="329">
        <v>0</v>
      </c>
      <c r="D14" s="329">
        <v>0</v>
      </c>
      <c r="E14" s="329">
        <v>2</v>
      </c>
      <c r="F14" s="329">
        <v>0</v>
      </c>
      <c r="G14" s="329">
        <v>3</v>
      </c>
      <c r="H14" s="329">
        <v>0</v>
      </c>
      <c r="I14" s="329">
        <v>3</v>
      </c>
      <c r="J14" s="329">
        <v>0</v>
      </c>
      <c r="K14" s="329">
        <v>2</v>
      </c>
      <c r="L14" s="329">
        <v>0</v>
      </c>
      <c r="M14" s="329">
        <v>0</v>
      </c>
      <c r="N14" s="329">
        <v>1</v>
      </c>
      <c r="O14" s="329">
        <v>1</v>
      </c>
      <c r="P14" s="329">
        <v>2</v>
      </c>
      <c r="Q14" s="329">
        <v>0</v>
      </c>
      <c r="R14" s="330">
        <v>14</v>
      </c>
      <c r="S14" s="110"/>
    </row>
    <row r="15" spans="1:19" ht="20.100000000000001" customHeight="1" x14ac:dyDescent="0.25">
      <c r="A15" s="339" t="s">
        <v>3355</v>
      </c>
      <c r="B15" s="352" t="s">
        <v>1654</v>
      </c>
      <c r="C15" s="329">
        <v>0</v>
      </c>
      <c r="D15" s="329">
        <v>0</v>
      </c>
      <c r="E15" s="329">
        <v>0</v>
      </c>
      <c r="F15" s="329">
        <v>0</v>
      </c>
      <c r="G15" s="329">
        <v>0</v>
      </c>
      <c r="H15" s="329">
        <v>0</v>
      </c>
      <c r="I15" s="329">
        <v>0</v>
      </c>
      <c r="J15" s="329">
        <v>0</v>
      </c>
      <c r="K15" s="329">
        <v>0</v>
      </c>
      <c r="L15" s="329">
        <v>0</v>
      </c>
      <c r="M15" s="329">
        <v>0</v>
      </c>
      <c r="N15" s="329">
        <v>4</v>
      </c>
      <c r="O15" s="329">
        <v>1</v>
      </c>
      <c r="P15" s="329">
        <v>5</v>
      </c>
      <c r="Q15" s="329">
        <v>4</v>
      </c>
      <c r="R15" s="330">
        <v>14</v>
      </c>
      <c r="S15" s="110"/>
    </row>
    <row r="16" spans="1:19" ht="20.100000000000001" customHeight="1" x14ac:dyDescent="0.25">
      <c r="A16" s="339" t="s">
        <v>2720</v>
      </c>
      <c r="B16" s="352" t="s">
        <v>3549</v>
      </c>
      <c r="C16" s="329">
        <v>0</v>
      </c>
      <c r="D16" s="329">
        <v>0</v>
      </c>
      <c r="E16" s="329">
        <v>1</v>
      </c>
      <c r="F16" s="329">
        <v>0</v>
      </c>
      <c r="G16" s="329">
        <v>1</v>
      </c>
      <c r="H16" s="329">
        <v>2</v>
      </c>
      <c r="I16" s="329">
        <v>3</v>
      </c>
      <c r="J16" s="329">
        <v>2</v>
      </c>
      <c r="K16" s="329">
        <v>1</v>
      </c>
      <c r="L16" s="329">
        <v>4</v>
      </c>
      <c r="M16" s="329">
        <v>3</v>
      </c>
      <c r="N16" s="329">
        <v>3</v>
      </c>
      <c r="O16" s="329">
        <v>2</v>
      </c>
      <c r="P16" s="329">
        <v>2</v>
      </c>
      <c r="Q16" s="329">
        <v>2</v>
      </c>
      <c r="R16" s="330">
        <v>26</v>
      </c>
      <c r="S16" s="110"/>
    </row>
    <row r="17" spans="1:19" ht="20.100000000000001" customHeight="1" x14ac:dyDescent="0.25">
      <c r="A17" s="339" t="s">
        <v>2705</v>
      </c>
      <c r="B17" s="352" t="s">
        <v>3559</v>
      </c>
      <c r="C17" s="329">
        <v>0</v>
      </c>
      <c r="D17" s="329">
        <v>0</v>
      </c>
      <c r="E17" s="329">
        <v>0</v>
      </c>
      <c r="F17" s="329">
        <v>6</v>
      </c>
      <c r="G17" s="329">
        <v>9</v>
      </c>
      <c r="H17" s="329">
        <v>9</v>
      </c>
      <c r="I17" s="329">
        <v>6</v>
      </c>
      <c r="J17" s="329">
        <v>2</v>
      </c>
      <c r="K17" s="329">
        <v>12</v>
      </c>
      <c r="L17" s="329">
        <v>9</v>
      </c>
      <c r="M17" s="329">
        <v>5</v>
      </c>
      <c r="N17" s="329">
        <v>14</v>
      </c>
      <c r="O17" s="329">
        <v>4</v>
      </c>
      <c r="P17" s="329">
        <v>0</v>
      </c>
      <c r="Q17" s="329">
        <v>0</v>
      </c>
      <c r="R17" s="330">
        <v>76</v>
      </c>
      <c r="S17" s="110"/>
    </row>
    <row r="18" spans="1:19" ht="20.100000000000001" customHeight="1" x14ac:dyDescent="0.25">
      <c r="A18" s="339" t="s">
        <v>2734</v>
      </c>
      <c r="B18" s="352" t="s">
        <v>3560</v>
      </c>
      <c r="C18" s="329">
        <v>0</v>
      </c>
      <c r="D18" s="329">
        <v>0</v>
      </c>
      <c r="E18" s="329">
        <v>0</v>
      </c>
      <c r="F18" s="329">
        <v>7</v>
      </c>
      <c r="G18" s="329">
        <v>4</v>
      </c>
      <c r="H18" s="329">
        <v>5</v>
      </c>
      <c r="I18" s="329">
        <v>5</v>
      </c>
      <c r="J18" s="329">
        <v>3</v>
      </c>
      <c r="K18" s="329">
        <v>3</v>
      </c>
      <c r="L18" s="329">
        <v>6</v>
      </c>
      <c r="M18" s="329">
        <v>5</v>
      </c>
      <c r="N18" s="329">
        <v>5</v>
      </c>
      <c r="O18" s="329">
        <v>1</v>
      </c>
      <c r="P18" s="329">
        <v>0</v>
      </c>
      <c r="Q18" s="329">
        <v>0</v>
      </c>
      <c r="R18" s="330">
        <v>44</v>
      </c>
      <c r="S18" s="110"/>
    </row>
    <row r="19" spans="1:19" ht="20.100000000000001" customHeight="1" x14ac:dyDescent="0.25">
      <c r="A19" s="339" t="s">
        <v>2894</v>
      </c>
      <c r="B19" s="352" t="s">
        <v>1654</v>
      </c>
      <c r="C19" s="329">
        <v>0</v>
      </c>
      <c r="D19" s="329">
        <v>0</v>
      </c>
      <c r="E19" s="329">
        <v>0</v>
      </c>
      <c r="F19" s="329">
        <v>7</v>
      </c>
      <c r="G19" s="329">
        <v>6</v>
      </c>
      <c r="H19" s="329">
        <v>8</v>
      </c>
      <c r="I19" s="329">
        <v>7</v>
      </c>
      <c r="J19" s="329">
        <v>9</v>
      </c>
      <c r="K19" s="329">
        <v>1</v>
      </c>
      <c r="L19" s="329">
        <v>6</v>
      </c>
      <c r="M19" s="329">
        <v>4</v>
      </c>
      <c r="N19" s="329">
        <v>1</v>
      </c>
      <c r="O19" s="329">
        <v>0</v>
      </c>
      <c r="P19" s="329">
        <v>1</v>
      </c>
      <c r="Q19" s="329">
        <v>2</v>
      </c>
      <c r="R19" s="330">
        <v>52</v>
      </c>
      <c r="S19" s="110"/>
    </row>
    <row r="20" spans="1:19" ht="20.100000000000001" customHeight="1" x14ac:dyDescent="0.25">
      <c r="A20" s="339" t="s">
        <v>3426</v>
      </c>
      <c r="B20" s="352" t="s">
        <v>3561</v>
      </c>
      <c r="C20" s="329">
        <v>0</v>
      </c>
      <c r="D20" s="329">
        <v>0</v>
      </c>
      <c r="E20" s="329">
        <v>0</v>
      </c>
      <c r="F20" s="329">
        <v>15</v>
      </c>
      <c r="G20" s="329">
        <v>11</v>
      </c>
      <c r="H20" s="329">
        <v>12</v>
      </c>
      <c r="I20" s="329">
        <v>10</v>
      </c>
      <c r="J20" s="329">
        <v>12</v>
      </c>
      <c r="K20" s="329">
        <v>13</v>
      </c>
      <c r="L20" s="329">
        <v>9</v>
      </c>
      <c r="M20" s="329">
        <v>10</v>
      </c>
      <c r="N20" s="329">
        <v>5</v>
      </c>
      <c r="O20" s="329">
        <v>8</v>
      </c>
      <c r="P20" s="329">
        <v>8</v>
      </c>
      <c r="Q20" s="329">
        <v>0</v>
      </c>
      <c r="R20" s="330">
        <v>113</v>
      </c>
      <c r="S20" s="110"/>
    </row>
    <row r="21" spans="1:19" ht="20.100000000000001" customHeight="1" x14ac:dyDescent="0.25">
      <c r="A21" s="339" t="s">
        <v>3152</v>
      </c>
      <c r="B21" s="352" t="s">
        <v>3561</v>
      </c>
      <c r="C21" s="329">
        <v>0</v>
      </c>
      <c r="D21" s="329">
        <v>0</v>
      </c>
      <c r="E21" s="329">
        <v>0</v>
      </c>
      <c r="F21" s="329">
        <v>4</v>
      </c>
      <c r="G21" s="329">
        <v>4</v>
      </c>
      <c r="H21" s="329">
        <v>1</v>
      </c>
      <c r="I21" s="329">
        <v>4</v>
      </c>
      <c r="J21" s="329">
        <v>1</v>
      </c>
      <c r="K21" s="329">
        <v>4</v>
      </c>
      <c r="L21" s="329">
        <v>2</v>
      </c>
      <c r="M21" s="329">
        <v>6</v>
      </c>
      <c r="N21" s="329">
        <v>2</v>
      </c>
      <c r="O21" s="329">
        <v>0</v>
      </c>
      <c r="P21" s="329">
        <v>0</v>
      </c>
      <c r="Q21" s="329">
        <v>0</v>
      </c>
      <c r="R21" s="330">
        <v>28</v>
      </c>
      <c r="S21" s="110"/>
    </row>
    <row r="22" spans="1:19" ht="20.100000000000001" customHeight="1" x14ac:dyDescent="0.25">
      <c r="A22" s="339" t="s">
        <v>3113</v>
      </c>
      <c r="B22" s="352" t="s">
        <v>3562</v>
      </c>
      <c r="C22" s="329">
        <v>0</v>
      </c>
      <c r="D22" s="329">
        <v>0</v>
      </c>
      <c r="E22" s="329">
        <v>0</v>
      </c>
      <c r="F22" s="329">
        <v>3</v>
      </c>
      <c r="G22" s="329">
        <v>2</v>
      </c>
      <c r="H22" s="329">
        <v>3</v>
      </c>
      <c r="I22" s="329">
        <v>2</v>
      </c>
      <c r="J22" s="329">
        <v>1</v>
      </c>
      <c r="K22" s="329">
        <v>2</v>
      </c>
      <c r="L22" s="329">
        <v>2</v>
      </c>
      <c r="M22" s="329">
        <v>0</v>
      </c>
      <c r="N22" s="329">
        <v>5</v>
      </c>
      <c r="O22" s="329">
        <v>0</v>
      </c>
      <c r="P22" s="329">
        <v>0</v>
      </c>
      <c r="Q22" s="329">
        <v>0</v>
      </c>
      <c r="R22" s="330">
        <v>20</v>
      </c>
      <c r="S22" s="110"/>
    </row>
    <row r="23" spans="1:19" ht="20.100000000000001" customHeight="1" x14ac:dyDescent="0.25">
      <c r="A23" s="339" t="s">
        <v>2722</v>
      </c>
      <c r="B23" s="352" t="s">
        <v>3546</v>
      </c>
      <c r="C23" s="329">
        <v>0</v>
      </c>
      <c r="D23" s="329">
        <v>0</v>
      </c>
      <c r="E23" s="329">
        <v>3</v>
      </c>
      <c r="F23" s="329">
        <v>1</v>
      </c>
      <c r="G23" s="329">
        <v>6</v>
      </c>
      <c r="H23" s="329">
        <v>5</v>
      </c>
      <c r="I23" s="329">
        <v>4</v>
      </c>
      <c r="J23" s="329">
        <v>4</v>
      </c>
      <c r="K23" s="329">
        <v>5</v>
      </c>
      <c r="L23" s="329">
        <v>2</v>
      </c>
      <c r="M23" s="329">
        <v>7</v>
      </c>
      <c r="N23" s="329">
        <v>5</v>
      </c>
      <c r="O23" s="329">
        <v>2</v>
      </c>
      <c r="P23" s="329">
        <v>4</v>
      </c>
      <c r="Q23" s="329">
        <v>2</v>
      </c>
      <c r="R23" s="330">
        <v>50</v>
      </c>
      <c r="S23" s="110"/>
    </row>
    <row r="24" spans="1:19" ht="20.100000000000001" customHeight="1" x14ac:dyDescent="0.25">
      <c r="A24" s="339" t="s">
        <v>3153</v>
      </c>
      <c r="B24" s="352" t="s">
        <v>3563</v>
      </c>
      <c r="C24" s="329">
        <v>0</v>
      </c>
      <c r="D24" s="329">
        <v>0</v>
      </c>
      <c r="E24" s="329">
        <v>0</v>
      </c>
      <c r="F24" s="329">
        <v>3</v>
      </c>
      <c r="G24" s="329">
        <v>0</v>
      </c>
      <c r="H24" s="329">
        <v>1</v>
      </c>
      <c r="I24" s="329">
        <v>1</v>
      </c>
      <c r="J24" s="329">
        <v>2</v>
      </c>
      <c r="K24" s="329">
        <v>0</v>
      </c>
      <c r="L24" s="329">
        <v>1</v>
      </c>
      <c r="M24" s="329">
        <v>0</v>
      </c>
      <c r="N24" s="329">
        <v>0</v>
      </c>
      <c r="O24" s="329">
        <v>0</v>
      </c>
      <c r="P24" s="329">
        <v>0</v>
      </c>
      <c r="Q24" s="329">
        <v>0</v>
      </c>
      <c r="R24" s="330">
        <v>8</v>
      </c>
      <c r="S24" s="110"/>
    </row>
    <row r="25" spans="1:19" ht="20.100000000000001" customHeight="1" x14ac:dyDescent="0.25">
      <c r="A25" s="339" t="s">
        <v>2895</v>
      </c>
      <c r="B25" s="352" t="s">
        <v>3564</v>
      </c>
      <c r="C25" s="329">
        <v>0</v>
      </c>
      <c r="D25" s="329">
        <v>0</v>
      </c>
      <c r="E25" s="329">
        <v>0</v>
      </c>
      <c r="F25" s="329">
        <v>2</v>
      </c>
      <c r="G25" s="329">
        <v>3</v>
      </c>
      <c r="H25" s="329">
        <v>4</v>
      </c>
      <c r="I25" s="329">
        <v>3</v>
      </c>
      <c r="J25" s="329">
        <v>5</v>
      </c>
      <c r="K25" s="329">
        <v>3</v>
      </c>
      <c r="L25" s="329">
        <v>1</v>
      </c>
      <c r="M25" s="329">
        <v>2</v>
      </c>
      <c r="N25" s="329">
        <v>2</v>
      </c>
      <c r="O25" s="329">
        <v>3</v>
      </c>
      <c r="P25" s="329">
        <v>0</v>
      </c>
      <c r="Q25" s="329">
        <v>2</v>
      </c>
      <c r="R25" s="330">
        <v>30</v>
      </c>
      <c r="S25" s="110"/>
    </row>
    <row r="26" spans="1:19" ht="20.100000000000001" customHeight="1" x14ac:dyDescent="0.25">
      <c r="A26" s="339" t="s">
        <v>3427</v>
      </c>
      <c r="B26" s="352" t="s">
        <v>3565</v>
      </c>
      <c r="C26" s="329">
        <v>0</v>
      </c>
      <c r="D26" s="329">
        <v>0</v>
      </c>
      <c r="E26" s="329">
        <v>5</v>
      </c>
      <c r="F26" s="329">
        <v>0</v>
      </c>
      <c r="G26" s="329">
        <v>6</v>
      </c>
      <c r="H26" s="329">
        <v>3</v>
      </c>
      <c r="I26" s="329">
        <v>2</v>
      </c>
      <c r="J26" s="329">
        <v>2</v>
      </c>
      <c r="K26" s="329">
        <v>2</v>
      </c>
      <c r="L26" s="329">
        <v>3</v>
      </c>
      <c r="M26" s="329">
        <v>3</v>
      </c>
      <c r="N26" s="329">
        <v>0</v>
      </c>
      <c r="O26" s="329">
        <v>2</v>
      </c>
      <c r="P26" s="329">
        <v>0</v>
      </c>
      <c r="Q26" s="329">
        <v>3</v>
      </c>
      <c r="R26" s="330">
        <v>31</v>
      </c>
      <c r="S26" s="110"/>
    </row>
    <row r="27" spans="1:19" ht="20.100000000000001" customHeight="1" x14ac:dyDescent="0.25">
      <c r="A27" s="339" t="s">
        <v>2703</v>
      </c>
      <c r="B27" s="352" t="s">
        <v>3566</v>
      </c>
      <c r="C27" s="329">
        <v>0</v>
      </c>
      <c r="D27" s="329">
        <v>0</v>
      </c>
      <c r="E27" s="329">
        <v>0</v>
      </c>
      <c r="F27" s="329">
        <v>4</v>
      </c>
      <c r="G27" s="329">
        <v>4</v>
      </c>
      <c r="H27" s="329">
        <v>4</v>
      </c>
      <c r="I27" s="329">
        <v>0</v>
      </c>
      <c r="J27" s="329">
        <v>4</v>
      </c>
      <c r="K27" s="329">
        <v>4</v>
      </c>
      <c r="L27" s="329">
        <v>2</v>
      </c>
      <c r="M27" s="329">
        <v>1</v>
      </c>
      <c r="N27" s="329">
        <v>2</v>
      </c>
      <c r="O27" s="329">
        <v>2</v>
      </c>
      <c r="P27" s="329">
        <v>0</v>
      </c>
      <c r="Q27" s="329">
        <v>0</v>
      </c>
      <c r="R27" s="330">
        <v>27</v>
      </c>
      <c r="S27" s="110"/>
    </row>
    <row r="28" spans="1:19" ht="20.100000000000001" customHeight="1" x14ac:dyDescent="0.25">
      <c r="A28" s="339" t="s">
        <v>3112</v>
      </c>
      <c r="B28" s="352" t="s">
        <v>3554</v>
      </c>
      <c r="C28" s="329">
        <v>0</v>
      </c>
      <c r="D28" s="329">
        <v>0</v>
      </c>
      <c r="E28" s="329">
        <v>0</v>
      </c>
      <c r="F28" s="329">
        <v>34</v>
      </c>
      <c r="G28" s="329">
        <v>31</v>
      </c>
      <c r="H28" s="329">
        <v>34</v>
      </c>
      <c r="I28" s="329">
        <v>23</v>
      </c>
      <c r="J28" s="329">
        <v>28</v>
      </c>
      <c r="K28" s="329">
        <v>19</v>
      </c>
      <c r="L28" s="329">
        <v>25</v>
      </c>
      <c r="M28" s="329">
        <v>25</v>
      </c>
      <c r="N28" s="329">
        <v>25</v>
      </c>
      <c r="O28" s="329">
        <v>19</v>
      </c>
      <c r="P28" s="329">
        <v>14</v>
      </c>
      <c r="Q28" s="329">
        <v>12</v>
      </c>
      <c r="R28" s="330">
        <v>289</v>
      </c>
      <c r="S28" s="110"/>
    </row>
    <row r="29" spans="1:19" ht="20.100000000000001" customHeight="1" x14ac:dyDescent="0.25">
      <c r="A29" s="339" t="s">
        <v>2727</v>
      </c>
      <c r="B29" s="352" t="s">
        <v>3549</v>
      </c>
      <c r="C29" s="360">
        <v>0</v>
      </c>
      <c r="D29" s="360">
        <v>0</v>
      </c>
      <c r="E29" s="360">
        <v>0</v>
      </c>
      <c r="F29" s="360">
        <v>10</v>
      </c>
      <c r="G29" s="360">
        <v>9</v>
      </c>
      <c r="H29" s="360">
        <v>7</v>
      </c>
      <c r="I29" s="360">
        <v>10</v>
      </c>
      <c r="J29" s="360">
        <v>11</v>
      </c>
      <c r="K29" s="360">
        <v>10</v>
      </c>
      <c r="L29" s="360">
        <v>1</v>
      </c>
      <c r="M29" s="360">
        <v>14</v>
      </c>
      <c r="N29" s="360">
        <v>6</v>
      </c>
      <c r="O29" s="360">
        <v>2</v>
      </c>
      <c r="P29" s="360">
        <v>1</v>
      </c>
      <c r="Q29" s="360">
        <v>3</v>
      </c>
      <c r="R29" s="361">
        <v>84</v>
      </c>
    </row>
    <row r="30" spans="1:19" ht="20.100000000000001" customHeight="1" x14ac:dyDescent="0.25">
      <c r="A30" s="339" t="s">
        <v>3430</v>
      </c>
      <c r="B30" s="352" t="s">
        <v>3567</v>
      </c>
      <c r="C30" s="329">
        <v>0</v>
      </c>
      <c r="D30" s="329">
        <v>0</v>
      </c>
      <c r="E30" s="329">
        <v>3</v>
      </c>
      <c r="F30" s="329">
        <v>0</v>
      </c>
      <c r="G30" s="329">
        <v>1</v>
      </c>
      <c r="H30" s="329">
        <v>1</v>
      </c>
      <c r="I30" s="329">
        <v>0</v>
      </c>
      <c r="J30" s="329">
        <v>1</v>
      </c>
      <c r="K30" s="329">
        <v>0</v>
      </c>
      <c r="L30" s="329">
        <v>0</v>
      </c>
      <c r="M30" s="329">
        <v>2</v>
      </c>
      <c r="N30" s="329">
        <v>1</v>
      </c>
      <c r="O30" s="329">
        <v>1</v>
      </c>
      <c r="P30" s="329">
        <v>2</v>
      </c>
      <c r="Q30" s="329">
        <v>0</v>
      </c>
      <c r="R30" s="301">
        <v>12</v>
      </c>
    </row>
    <row r="31" spans="1:19" ht="20.100000000000001" customHeight="1" x14ac:dyDescent="0.25">
      <c r="A31" s="339" t="s">
        <v>3154</v>
      </c>
      <c r="B31" s="352" t="s">
        <v>3568</v>
      </c>
      <c r="C31" s="329">
        <v>0</v>
      </c>
      <c r="D31" s="329">
        <v>0</v>
      </c>
      <c r="E31" s="329">
        <v>4</v>
      </c>
      <c r="F31" s="329">
        <v>11</v>
      </c>
      <c r="G31" s="329">
        <v>9</v>
      </c>
      <c r="H31" s="329">
        <v>5</v>
      </c>
      <c r="I31" s="329">
        <v>10</v>
      </c>
      <c r="J31" s="329">
        <v>9</v>
      </c>
      <c r="K31" s="329">
        <v>7</v>
      </c>
      <c r="L31" s="329">
        <v>11</v>
      </c>
      <c r="M31" s="329">
        <v>3</v>
      </c>
      <c r="N31" s="329">
        <v>3</v>
      </c>
      <c r="O31" s="329">
        <v>5</v>
      </c>
      <c r="P31" s="329">
        <v>4</v>
      </c>
      <c r="Q31" s="329">
        <v>5</v>
      </c>
      <c r="R31" s="301">
        <v>86</v>
      </c>
    </row>
    <row r="32" spans="1:19" ht="20.100000000000001" customHeight="1" x14ac:dyDescent="0.25">
      <c r="A32" s="339" t="s">
        <v>2735</v>
      </c>
      <c r="B32" s="352" t="s">
        <v>1654</v>
      </c>
      <c r="C32" s="329">
        <v>0</v>
      </c>
      <c r="D32" s="329">
        <v>0</v>
      </c>
      <c r="E32" s="329">
        <v>9</v>
      </c>
      <c r="F32" s="329">
        <v>0</v>
      </c>
      <c r="G32" s="329">
        <v>0</v>
      </c>
      <c r="H32" s="329">
        <v>0</v>
      </c>
      <c r="I32" s="329">
        <v>0</v>
      </c>
      <c r="J32" s="329">
        <v>0</v>
      </c>
      <c r="K32" s="329">
        <v>0</v>
      </c>
      <c r="L32" s="329">
        <v>0</v>
      </c>
      <c r="M32" s="329">
        <v>0</v>
      </c>
      <c r="N32" s="329">
        <v>0</v>
      </c>
      <c r="O32" s="329">
        <v>0</v>
      </c>
      <c r="P32" s="329">
        <v>0</v>
      </c>
      <c r="Q32" s="329">
        <v>0</v>
      </c>
      <c r="R32" s="301">
        <v>9</v>
      </c>
    </row>
    <row r="33" spans="1:19" ht="20.100000000000001" customHeight="1" x14ac:dyDescent="0.25">
      <c r="A33" s="339" t="s">
        <v>2899</v>
      </c>
      <c r="B33" s="352" t="s">
        <v>3569</v>
      </c>
      <c r="C33" s="329">
        <v>0</v>
      </c>
      <c r="D33" s="329">
        <v>0</v>
      </c>
      <c r="E33" s="329">
        <v>0</v>
      </c>
      <c r="F33" s="329">
        <v>4</v>
      </c>
      <c r="G33" s="329">
        <v>4</v>
      </c>
      <c r="H33" s="329">
        <v>4</v>
      </c>
      <c r="I33" s="329">
        <v>6</v>
      </c>
      <c r="J33" s="329">
        <v>3</v>
      </c>
      <c r="K33" s="329">
        <v>0</v>
      </c>
      <c r="L33" s="329">
        <v>2</v>
      </c>
      <c r="M33" s="329">
        <v>3</v>
      </c>
      <c r="N33" s="329">
        <v>2</v>
      </c>
      <c r="O33" s="329">
        <v>0</v>
      </c>
      <c r="P33" s="329">
        <v>0</v>
      </c>
      <c r="Q33" s="329">
        <v>0</v>
      </c>
      <c r="R33" s="301">
        <v>28</v>
      </c>
    </row>
    <row r="34" spans="1:19" ht="20.100000000000001" customHeight="1" x14ac:dyDescent="0.25">
      <c r="A34" s="339" t="s">
        <v>3108</v>
      </c>
      <c r="B34" s="352" t="s">
        <v>3558</v>
      </c>
      <c r="C34" s="329">
        <v>0</v>
      </c>
      <c r="D34" s="329">
        <v>0</v>
      </c>
      <c r="E34" s="329">
        <v>0</v>
      </c>
      <c r="F34" s="329">
        <v>2</v>
      </c>
      <c r="G34" s="329">
        <v>2</v>
      </c>
      <c r="H34" s="329">
        <v>2</v>
      </c>
      <c r="I34" s="329">
        <v>1</v>
      </c>
      <c r="J34" s="329">
        <v>2</v>
      </c>
      <c r="K34" s="329">
        <v>0</v>
      </c>
      <c r="L34" s="329">
        <v>1</v>
      </c>
      <c r="M34" s="329">
        <v>4</v>
      </c>
      <c r="N34" s="329">
        <v>1</v>
      </c>
      <c r="O34" s="329">
        <v>3</v>
      </c>
      <c r="P34" s="329">
        <v>1</v>
      </c>
      <c r="Q34" s="329">
        <v>0</v>
      </c>
      <c r="R34" s="301">
        <v>19</v>
      </c>
    </row>
    <row r="35" spans="1:19" ht="20.100000000000001" customHeight="1" x14ac:dyDescent="0.25">
      <c r="A35" s="339" t="s">
        <v>3353</v>
      </c>
      <c r="B35" s="352" t="s">
        <v>3570</v>
      </c>
      <c r="C35" s="329">
        <v>0</v>
      </c>
      <c r="D35" s="329">
        <v>0</v>
      </c>
      <c r="E35" s="329">
        <v>0</v>
      </c>
      <c r="F35" s="329">
        <v>0</v>
      </c>
      <c r="G35" s="329">
        <v>2</v>
      </c>
      <c r="H35" s="329">
        <v>2</v>
      </c>
      <c r="I35" s="329">
        <v>1</v>
      </c>
      <c r="J35" s="329">
        <v>1</v>
      </c>
      <c r="K35" s="329">
        <v>0</v>
      </c>
      <c r="L35" s="329">
        <v>0</v>
      </c>
      <c r="M35" s="329">
        <v>1</v>
      </c>
      <c r="N35" s="329">
        <v>0</v>
      </c>
      <c r="O35" s="329">
        <v>0</v>
      </c>
      <c r="P35" s="329">
        <v>0</v>
      </c>
      <c r="Q35" s="329">
        <v>0</v>
      </c>
      <c r="R35" s="301">
        <v>7</v>
      </c>
    </row>
    <row r="36" spans="1:19" ht="20.100000000000001" customHeight="1" x14ac:dyDescent="0.25">
      <c r="A36" s="339" t="s">
        <v>2940</v>
      </c>
      <c r="B36" s="352" t="s">
        <v>3571</v>
      </c>
      <c r="C36" s="329">
        <v>0</v>
      </c>
      <c r="D36" s="329">
        <v>0</v>
      </c>
      <c r="E36" s="329">
        <v>0</v>
      </c>
      <c r="F36" s="329">
        <v>0</v>
      </c>
      <c r="G36" s="329">
        <v>2</v>
      </c>
      <c r="H36" s="329">
        <v>4</v>
      </c>
      <c r="I36" s="329">
        <v>1</v>
      </c>
      <c r="J36" s="329">
        <v>1</v>
      </c>
      <c r="K36" s="329">
        <v>2</v>
      </c>
      <c r="L36" s="329">
        <v>4</v>
      </c>
      <c r="M36" s="329">
        <v>1</v>
      </c>
      <c r="N36" s="329">
        <v>5</v>
      </c>
      <c r="O36" s="329">
        <v>0</v>
      </c>
      <c r="P36" s="329">
        <v>0</v>
      </c>
      <c r="Q36" s="329">
        <v>0</v>
      </c>
      <c r="R36" s="301">
        <v>20</v>
      </c>
    </row>
    <row r="37" spans="1:19" ht="20.100000000000001" customHeight="1" x14ac:dyDescent="0.25">
      <c r="A37" s="374" t="s">
        <v>2702</v>
      </c>
      <c r="B37" s="466" t="s">
        <v>3555</v>
      </c>
      <c r="C37" s="308">
        <v>0</v>
      </c>
      <c r="D37" s="308">
        <v>0</v>
      </c>
      <c r="E37" s="308">
        <v>0</v>
      </c>
      <c r="F37" s="308">
        <v>10</v>
      </c>
      <c r="G37" s="308">
        <v>9</v>
      </c>
      <c r="H37" s="308">
        <v>10</v>
      </c>
      <c r="I37" s="308">
        <v>9</v>
      </c>
      <c r="J37" s="308">
        <v>10</v>
      </c>
      <c r="K37" s="308">
        <v>7</v>
      </c>
      <c r="L37" s="308">
        <v>7</v>
      </c>
      <c r="M37" s="308">
        <v>8</v>
      </c>
      <c r="N37" s="308">
        <v>4</v>
      </c>
      <c r="O37" s="308">
        <v>3</v>
      </c>
      <c r="P37" s="308">
        <v>1</v>
      </c>
      <c r="Q37" s="308">
        <v>0</v>
      </c>
      <c r="R37" s="300">
        <v>78</v>
      </c>
    </row>
    <row r="38" spans="1:19" ht="18" customHeight="1" x14ac:dyDescent="0.25">
      <c r="A38" s="228" t="s">
        <v>3044</v>
      </c>
      <c r="B38" s="362"/>
      <c r="C38" s="306"/>
      <c r="D38" s="306"/>
      <c r="E38" s="306"/>
      <c r="F38" s="306"/>
      <c r="G38" s="306"/>
      <c r="H38" s="306"/>
      <c r="I38" s="306"/>
      <c r="J38" s="306"/>
      <c r="K38" s="306"/>
      <c r="L38" s="306"/>
      <c r="M38" s="306"/>
      <c r="N38" s="306"/>
      <c r="O38" s="306"/>
      <c r="P38" s="306"/>
      <c r="Q38" s="306"/>
      <c r="R38" s="363"/>
      <c r="S38" s="108"/>
    </row>
    <row r="39" spans="1:19" ht="12.6" customHeight="1" x14ac:dyDescent="0.2">
      <c r="A39" s="804"/>
      <c r="B39" s="805"/>
      <c r="C39" s="805"/>
      <c r="D39" s="805"/>
      <c r="E39" s="805"/>
      <c r="F39" s="805"/>
      <c r="G39" s="805"/>
      <c r="H39" s="805"/>
      <c r="I39" s="805"/>
      <c r="J39" s="805"/>
      <c r="K39" s="805"/>
      <c r="L39" s="805"/>
      <c r="M39" s="805"/>
      <c r="N39" s="805"/>
      <c r="O39" s="805"/>
      <c r="P39" s="805"/>
      <c r="Q39" s="805"/>
      <c r="R39" s="805"/>
      <c r="S39" s="108"/>
    </row>
    <row r="40" spans="1:19" ht="18" hidden="1" customHeight="1" x14ac:dyDescent="0.2">
      <c r="A40" s="805"/>
      <c r="B40" s="805"/>
      <c r="C40" s="805"/>
      <c r="D40" s="805"/>
      <c r="E40" s="805"/>
      <c r="F40" s="805"/>
      <c r="G40" s="805"/>
      <c r="H40" s="805"/>
      <c r="I40" s="805"/>
      <c r="J40" s="805"/>
      <c r="K40" s="805"/>
      <c r="L40" s="805"/>
      <c r="M40" s="805"/>
      <c r="N40" s="805"/>
      <c r="O40" s="805"/>
      <c r="P40" s="805"/>
      <c r="Q40" s="805"/>
      <c r="R40" s="805"/>
      <c r="S40" s="108"/>
    </row>
    <row r="41" spans="1:19" ht="20.100000000000001" customHeight="1" x14ac:dyDescent="0.25">
      <c r="A41" s="358"/>
      <c r="B41" s="358"/>
      <c r="C41" s="358"/>
      <c r="D41" s="358"/>
      <c r="E41" s="358"/>
      <c r="F41" s="358"/>
      <c r="G41" s="358"/>
      <c r="H41" s="358"/>
      <c r="I41" s="358"/>
      <c r="J41" s="358"/>
      <c r="K41" s="358"/>
      <c r="L41" s="358"/>
      <c r="M41" s="358"/>
      <c r="N41" s="358"/>
      <c r="O41" s="358"/>
      <c r="P41" s="358"/>
      <c r="Q41" s="358"/>
      <c r="R41" s="359"/>
    </row>
    <row r="42" spans="1:19" ht="20.100000000000001" customHeight="1" x14ac:dyDescent="0.25">
      <c r="A42" s="358"/>
      <c r="B42" s="358"/>
      <c r="C42" s="358"/>
      <c r="D42" s="358"/>
      <c r="E42" s="358"/>
      <c r="F42" s="358"/>
      <c r="G42" s="358"/>
      <c r="H42" s="358"/>
      <c r="I42" s="358"/>
      <c r="J42" s="358"/>
      <c r="K42" s="358"/>
      <c r="L42" s="358"/>
      <c r="M42" s="358"/>
      <c r="N42" s="358"/>
      <c r="O42" s="358"/>
      <c r="P42" s="358"/>
      <c r="Q42" s="358"/>
      <c r="R42" s="359"/>
    </row>
    <row r="43" spans="1:19" ht="20.100000000000001" customHeight="1" x14ac:dyDescent="0.25">
      <c r="A43" s="358"/>
      <c r="B43" s="358"/>
      <c r="C43" s="358"/>
      <c r="D43" s="358"/>
      <c r="E43" s="358"/>
      <c r="F43" s="358"/>
      <c r="G43" s="358"/>
      <c r="H43" s="358"/>
      <c r="I43" s="358"/>
      <c r="J43" s="358"/>
      <c r="K43" s="358"/>
      <c r="L43" s="358"/>
      <c r="M43" s="358"/>
      <c r="N43" s="358"/>
      <c r="O43" s="358"/>
      <c r="P43" s="358"/>
      <c r="Q43" s="358"/>
      <c r="R43" s="359"/>
    </row>
    <row r="44" spans="1:19" ht="20.100000000000001" customHeight="1" x14ac:dyDescent="0.25">
      <c r="A44" s="358"/>
      <c r="B44" s="358"/>
      <c r="C44" s="358"/>
      <c r="D44" s="358"/>
      <c r="E44" s="358"/>
      <c r="F44" s="358"/>
      <c r="G44" s="358"/>
      <c r="H44" s="358"/>
      <c r="I44" s="358"/>
      <c r="J44" s="358"/>
      <c r="K44" s="358"/>
      <c r="L44" s="358"/>
      <c r="M44" s="358"/>
      <c r="N44" s="358"/>
      <c r="O44" s="358"/>
      <c r="P44" s="358"/>
      <c r="Q44" s="358"/>
      <c r="R44" s="359"/>
    </row>
    <row r="45" spans="1:19" ht="20.100000000000001" customHeight="1" x14ac:dyDescent="0.25">
      <c r="A45" s="358"/>
      <c r="B45" s="358"/>
      <c r="C45" s="358"/>
      <c r="D45" s="358"/>
      <c r="E45" s="358"/>
      <c r="F45" s="358"/>
      <c r="G45" s="358"/>
      <c r="H45" s="358"/>
      <c r="I45" s="358"/>
      <c r="J45" s="358"/>
      <c r="K45" s="358"/>
      <c r="L45" s="358"/>
      <c r="M45" s="358"/>
      <c r="N45" s="358"/>
      <c r="O45" s="358"/>
      <c r="P45" s="358"/>
      <c r="Q45" s="358"/>
      <c r="R45" s="359"/>
    </row>
    <row r="46" spans="1:19" ht="20.100000000000001" customHeight="1" x14ac:dyDescent="0.25">
      <c r="A46" s="358"/>
      <c r="B46" s="358"/>
      <c r="C46" s="358"/>
      <c r="D46" s="358"/>
      <c r="E46" s="358"/>
      <c r="F46" s="358"/>
      <c r="G46" s="358"/>
      <c r="H46" s="358"/>
      <c r="I46" s="358"/>
      <c r="J46" s="358"/>
      <c r="K46" s="358"/>
      <c r="L46" s="358"/>
      <c r="M46" s="358"/>
      <c r="N46" s="358"/>
      <c r="O46" s="358"/>
      <c r="P46" s="358"/>
      <c r="Q46" s="358"/>
      <c r="R46" s="359"/>
    </row>
    <row r="47" spans="1:19" ht="20.100000000000001" customHeight="1" x14ac:dyDescent="0.25">
      <c r="A47" s="358"/>
      <c r="B47" s="358"/>
      <c r="C47" s="358"/>
      <c r="D47" s="358"/>
      <c r="E47" s="358"/>
      <c r="F47" s="358"/>
      <c r="G47" s="358"/>
      <c r="H47" s="358"/>
      <c r="I47" s="358"/>
      <c r="J47" s="358"/>
      <c r="K47" s="358"/>
      <c r="L47" s="358"/>
      <c r="M47" s="358"/>
      <c r="N47" s="358"/>
      <c r="O47" s="358"/>
      <c r="P47" s="358"/>
      <c r="Q47" s="358"/>
      <c r="R47" s="359"/>
    </row>
    <row r="48" spans="1:19" ht="20.100000000000001" customHeight="1" x14ac:dyDescent="0.25">
      <c r="A48" s="358"/>
      <c r="B48" s="358"/>
      <c r="C48" s="358"/>
      <c r="D48" s="358"/>
      <c r="E48" s="358"/>
      <c r="F48" s="358"/>
      <c r="G48" s="358"/>
      <c r="H48" s="358"/>
      <c r="I48" s="358"/>
      <c r="J48" s="358"/>
      <c r="K48" s="358"/>
      <c r="L48" s="358"/>
      <c r="M48" s="358"/>
      <c r="N48" s="358"/>
      <c r="O48" s="358"/>
      <c r="P48" s="358"/>
      <c r="Q48" s="358"/>
      <c r="R48" s="359"/>
    </row>
    <row r="49" spans="1:18" ht="20.100000000000001" customHeight="1" x14ac:dyDescent="0.25">
      <c r="A49" s="358"/>
      <c r="B49" s="358"/>
      <c r="C49" s="358"/>
      <c r="D49" s="358"/>
      <c r="E49" s="358"/>
      <c r="F49" s="358"/>
      <c r="G49" s="358"/>
      <c r="H49" s="358"/>
      <c r="I49" s="358"/>
      <c r="J49" s="358"/>
      <c r="K49" s="358"/>
      <c r="L49" s="358"/>
      <c r="M49" s="358"/>
      <c r="N49" s="358"/>
      <c r="O49" s="358"/>
      <c r="P49" s="358"/>
      <c r="Q49" s="358"/>
      <c r="R49" s="359"/>
    </row>
    <row r="50" spans="1:18" ht="20.100000000000001" customHeight="1" x14ac:dyDescent="0.25">
      <c r="A50" s="358"/>
      <c r="B50" s="358"/>
      <c r="C50" s="358"/>
      <c r="D50" s="358"/>
      <c r="E50" s="358"/>
      <c r="F50" s="358"/>
      <c r="G50" s="358"/>
      <c r="H50" s="358"/>
      <c r="I50" s="358"/>
      <c r="J50" s="358"/>
      <c r="K50" s="358"/>
      <c r="L50" s="358"/>
      <c r="M50" s="358"/>
      <c r="N50" s="358"/>
      <c r="O50" s="358"/>
      <c r="P50" s="358"/>
      <c r="Q50" s="358"/>
      <c r="R50" s="359"/>
    </row>
    <row r="51" spans="1:18" ht="20.100000000000001" customHeight="1" x14ac:dyDescent="0.25">
      <c r="A51" s="358"/>
      <c r="B51" s="358"/>
      <c r="C51" s="358"/>
      <c r="D51" s="358"/>
      <c r="E51" s="358"/>
      <c r="F51" s="358"/>
      <c r="G51" s="358"/>
      <c r="H51" s="358"/>
      <c r="I51" s="358"/>
      <c r="J51" s="358"/>
      <c r="K51" s="358"/>
      <c r="L51" s="358"/>
      <c r="M51" s="358"/>
      <c r="N51" s="358"/>
      <c r="O51" s="358"/>
      <c r="P51" s="358"/>
      <c r="Q51" s="358"/>
      <c r="R51" s="359"/>
    </row>
    <row r="52" spans="1:18" ht="20.100000000000001" customHeight="1" x14ac:dyDescent="0.25">
      <c r="A52" s="358"/>
      <c r="B52" s="358"/>
      <c r="C52" s="358"/>
      <c r="D52" s="358"/>
      <c r="E52" s="358"/>
      <c r="F52" s="358"/>
      <c r="G52" s="358"/>
      <c r="H52" s="358"/>
      <c r="I52" s="358"/>
      <c r="J52" s="358"/>
      <c r="K52" s="358"/>
      <c r="L52" s="358"/>
      <c r="M52" s="358"/>
      <c r="N52" s="358"/>
      <c r="O52" s="358"/>
      <c r="P52" s="358"/>
      <c r="Q52" s="358"/>
      <c r="R52" s="359"/>
    </row>
    <row r="53" spans="1:18" ht="20.100000000000001" customHeight="1" x14ac:dyDescent="0.25">
      <c r="A53" s="358"/>
      <c r="B53" s="358"/>
      <c r="C53" s="358"/>
      <c r="D53" s="358"/>
      <c r="E53" s="358"/>
      <c r="F53" s="358"/>
      <c r="G53" s="358"/>
      <c r="H53" s="358"/>
      <c r="I53" s="358"/>
      <c r="J53" s="358"/>
      <c r="K53" s="358"/>
      <c r="L53" s="358"/>
      <c r="M53" s="358"/>
      <c r="N53" s="358"/>
      <c r="O53" s="358"/>
      <c r="P53" s="358"/>
      <c r="Q53" s="358"/>
      <c r="R53" s="359"/>
    </row>
    <row r="54" spans="1:18" ht="20.100000000000001" customHeight="1" x14ac:dyDescent="0.25">
      <c r="A54" s="358"/>
      <c r="B54" s="358"/>
      <c r="C54" s="358"/>
      <c r="D54" s="358"/>
      <c r="E54" s="358"/>
      <c r="F54" s="358"/>
      <c r="G54" s="358"/>
      <c r="H54" s="358"/>
      <c r="I54" s="358"/>
      <c r="J54" s="358"/>
      <c r="K54" s="358"/>
      <c r="L54" s="358"/>
      <c r="M54" s="358"/>
      <c r="N54" s="358"/>
      <c r="O54" s="358"/>
      <c r="P54" s="358"/>
      <c r="Q54" s="358"/>
      <c r="R54" s="359"/>
    </row>
    <row r="55" spans="1:18" ht="20.100000000000001" customHeight="1" x14ac:dyDescent="0.25">
      <c r="A55" s="358"/>
      <c r="B55" s="358"/>
      <c r="C55" s="358"/>
      <c r="D55" s="358"/>
      <c r="E55" s="358"/>
      <c r="F55" s="358"/>
      <c r="G55" s="358"/>
      <c r="H55" s="358"/>
      <c r="I55" s="358"/>
      <c r="J55" s="358"/>
      <c r="K55" s="358"/>
      <c r="L55" s="358"/>
      <c r="M55" s="358"/>
      <c r="N55" s="358"/>
      <c r="O55" s="358"/>
      <c r="P55" s="358"/>
      <c r="Q55" s="358"/>
      <c r="R55" s="359"/>
    </row>
    <row r="56" spans="1:18" ht="20.100000000000001" customHeight="1" x14ac:dyDescent="0.25">
      <c r="A56" s="358"/>
      <c r="B56" s="358"/>
      <c r="C56" s="358"/>
      <c r="D56" s="358"/>
      <c r="E56" s="358"/>
      <c r="F56" s="358"/>
      <c r="G56" s="358"/>
      <c r="H56" s="358"/>
      <c r="I56" s="358"/>
      <c r="J56" s="358"/>
      <c r="K56" s="358"/>
      <c r="L56" s="358"/>
      <c r="M56" s="358"/>
      <c r="N56" s="358"/>
      <c r="O56" s="358"/>
      <c r="P56" s="358"/>
      <c r="Q56" s="358"/>
      <c r="R56" s="359"/>
    </row>
    <row r="57" spans="1:18" ht="20.100000000000001" customHeight="1" x14ac:dyDescent="0.25">
      <c r="A57" s="358"/>
      <c r="B57" s="358"/>
      <c r="C57" s="358"/>
      <c r="D57" s="358"/>
      <c r="E57" s="358"/>
      <c r="F57" s="358"/>
      <c r="G57" s="358"/>
      <c r="H57" s="358"/>
      <c r="I57" s="358"/>
      <c r="J57" s="358"/>
      <c r="K57" s="358"/>
      <c r="L57" s="358"/>
      <c r="M57" s="358"/>
      <c r="N57" s="358"/>
      <c r="O57" s="358"/>
      <c r="P57" s="358"/>
      <c r="Q57" s="358"/>
      <c r="R57" s="359"/>
    </row>
    <row r="58" spans="1:18" ht="20.100000000000001" customHeight="1" x14ac:dyDescent="0.25">
      <c r="A58" s="358"/>
      <c r="B58" s="358"/>
      <c r="C58" s="358"/>
      <c r="D58" s="358"/>
      <c r="E58" s="358"/>
      <c r="F58" s="358"/>
      <c r="G58" s="358"/>
      <c r="H58" s="358"/>
      <c r="I58" s="358"/>
      <c r="J58" s="358"/>
      <c r="K58" s="358"/>
      <c r="L58" s="358"/>
      <c r="M58" s="358"/>
      <c r="N58" s="358"/>
      <c r="O58" s="358"/>
      <c r="P58" s="358"/>
      <c r="Q58" s="358"/>
      <c r="R58" s="359"/>
    </row>
    <row r="59" spans="1:18" ht="20.100000000000001" customHeight="1" x14ac:dyDescent="0.25">
      <c r="A59" s="358"/>
      <c r="B59" s="358"/>
      <c r="C59" s="358"/>
      <c r="D59" s="358"/>
      <c r="E59" s="358"/>
      <c r="F59" s="358"/>
      <c r="G59" s="358"/>
      <c r="H59" s="358"/>
      <c r="I59" s="358"/>
      <c r="J59" s="358"/>
      <c r="K59" s="358"/>
      <c r="L59" s="358"/>
      <c r="M59" s="358"/>
      <c r="N59" s="358"/>
      <c r="O59" s="358"/>
      <c r="P59" s="358"/>
      <c r="Q59" s="358"/>
      <c r="R59" s="359"/>
    </row>
    <row r="60" spans="1:18" ht="20.100000000000001" customHeight="1" x14ac:dyDescent="0.25">
      <c r="A60" s="358"/>
      <c r="B60" s="358"/>
      <c r="C60" s="358"/>
      <c r="D60" s="358"/>
      <c r="E60" s="358"/>
      <c r="F60" s="358"/>
      <c r="G60" s="358"/>
      <c r="H60" s="358"/>
      <c r="I60" s="358"/>
      <c r="J60" s="358"/>
      <c r="K60" s="358"/>
      <c r="L60" s="358"/>
      <c r="M60" s="358"/>
      <c r="N60" s="358"/>
      <c r="O60" s="358"/>
      <c r="P60" s="358"/>
      <c r="Q60" s="358"/>
      <c r="R60" s="359"/>
    </row>
    <row r="61" spans="1:18" ht="20.100000000000001" customHeight="1" x14ac:dyDescent="0.25">
      <c r="A61" s="358"/>
      <c r="B61" s="358"/>
      <c r="C61" s="358"/>
      <c r="D61" s="358"/>
      <c r="E61" s="358"/>
      <c r="F61" s="358"/>
      <c r="G61" s="358"/>
      <c r="H61" s="358"/>
      <c r="I61" s="358"/>
      <c r="J61" s="358"/>
      <c r="K61" s="358"/>
      <c r="L61" s="358"/>
      <c r="M61" s="358"/>
      <c r="N61" s="358"/>
      <c r="O61" s="358"/>
      <c r="P61" s="358"/>
      <c r="Q61" s="358"/>
      <c r="R61" s="359"/>
    </row>
    <row r="62" spans="1:18" ht="20.100000000000001" customHeight="1" x14ac:dyDescent="0.25">
      <c r="A62" s="358"/>
      <c r="B62" s="358"/>
      <c r="C62" s="358"/>
      <c r="D62" s="358"/>
      <c r="E62" s="358"/>
      <c r="F62" s="358"/>
      <c r="G62" s="358"/>
      <c r="H62" s="358"/>
      <c r="I62" s="358"/>
      <c r="J62" s="358"/>
      <c r="K62" s="358"/>
      <c r="L62" s="358"/>
      <c r="M62" s="358"/>
      <c r="N62" s="358"/>
      <c r="O62" s="358"/>
      <c r="P62" s="358"/>
      <c r="Q62" s="358"/>
      <c r="R62" s="359"/>
    </row>
    <row r="63" spans="1:18" ht="20.100000000000001" customHeight="1" x14ac:dyDescent="0.25">
      <c r="A63" s="358"/>
      <c r="B63" s="358"/>
      <c r="C63" s="358"/>
      <c r="D63" s="358"/>
      <c r="E63" s="358"/>
      <c r="F63" s="358"/>
      <c r="G63" s="358"/>
      <c r="H63" s="358"/>
      <c r="I63" s="358"/>
      <c r="J63" s="358"/>
      <c r="K63" s="358"/>
      <c r="L63" s="358"/>
      <c r="M63" s="358"/>
      <c r="N63" s="358"/>
      <c r="O63" s="358"/>
      <c r="P63" s="358"/>
      <c r="Q63" s="358"/>
      <c r="R63" s="359"/>
    </row>
    <row r="64" spans="1:18" ht="20.100000000000001" customHeight="1" x14ac:dyDescent="0.25">
      <c r="A64" s="358"/>
      <c r="B64" s="358"/>
      <c r="C64" s="358"/>
      <c r="D64" s="358"/>
      <c r="E64" s="358"/>
      <c r="F64" s="358"/>
      <c r="G64" s="358"/>
      <c r="H64" s="358"/>
      <c r="I64" s="358"/>
      <c r="J64" s="358"/>
      <c r="K64" s="358"/>
      <c r="L64" s="358"/>
      <c r="M64" s="358"/>
      <c r="N64" s="358"/>
      <c r="O64" s="358"/>
      <c r="P64" s="358"/>
      <c r="Q64" s="358"/>
      <c r="R64" s="359"/>
    </row>
    <row r="65" spans="1:18" ht="20.100000000000001" customHeight="1" x14ac:dyDescent="0.25">
      <c r="A65" s="358"/>
      <c r="B65" s="358"/>
      <c r="C65" s="358"/>
      <c r="D65" s="358"/>
      <c r="E65" s="358"/>
      <c r="F65" s="358"/>
      <c r="G65" s="358"/>
      <c r="H65" s="358"/>
      <c r="I65" s="358"/>
      <c r="J65" s="358"/>
      <c r="K65" s="358"/>
      <c r="L65" s="358"/>
      <c r="M65" s="358"/>
      <c r="N65" s="358"/>
      <c r="O65" s="358"/>
      <c r="P65" s="358"/>
      <c r="Q65" s="358"/>
      <c r="R65" s="359"/>
    </row>
    <row r="66" spans="1:18" ht="20.100000000000001" customHeight="1" x14ac:dyDescent="0.25">
      <c r="A66" s="358"/>
      <c r="B66" s="358"/>
      <c r="C66" s="358"/>
      <c r="D66" s="358"/>
      <c r="E66" s="358"/>
      <c r="F66" s="358"/>
      <c r="G66" s="358"/>
      <c r="H66" s="358"/>
      <c r="I66" s="358"/>
      <c r="J66" s="358"/>
      <c r="K66" s="358"/>
      <c r="L66" s="358"/>
      <c r="M66" s="358"/>
      <c r="N66" s="358"/>
      <c r="O66" s="358"/>
      <c r="P66" s="358"/>
      <c r="Q66" s="358"/>
      <c r="R66" s="359"/>
    </row>
    <row r="67" spans="1:18" ht="20.100000000000001" customHeight="1" x14ac:dyDescent="0.25">
      <c r="A67" s="358"/>
      <c r="B67" s="358"/>
      <c r="C67" s="358"/>
      <c r="D67" s="358"/>
      <c r="E67" s="358"/>
      <c r="F67" s="358"/>
      <c r="G67" s="358"/>
      <c r="H67" s="358"/>
      <c r="I67" s="358"/>
      <c r="J67" s="358"/>
      <c r="K67" s="358"/>
      <c r="L67" s="358"/>
      <c r="M67" s="358"/>
      <c r="N67" s="358"/>
      <c r="O67" s="358"/>
      <c r="P67" s="358"/>
      <c r="Q67" s="358"/>
      <c r="R67" s="359"/>
    </row>
    <row r="68" spans="1:18" ht="20.100000000000001" customHeight="1" x14ac:dyDescent="0.25">
      <c r="A68" s="358"/>
      <c r="B68" s="358"/>
      <c r="C68" s="358"/>
      <c r="D68" s="358"/>
      <c r="E68" s="358"/>
      <c r="F68" s="358"/>
      <c r="G68" s="358"/>
      <c r="H68" s="358"/>
      <c r="I68" s="358"/>
      <c r="J68" s="358"/>
      <c r="K68" s="358"/>
      <c r="L68" s="358"/>
      <c r="M68" s="358"/>
      <c r="N68" s="358"/>
      <c r="O68" s="358"/>
      <c r="P68" s="358"/>
      <c r="Q68" s="358"/>
      <c r="R68" s="359"/>
    </row>
    <row r="69" spans="1:18" ht="20.100000000000001" customHeight="1" x14ac:dyDescent="0.25">
      <c r="A69" s="358"/>
      <c r="B69" s="358"/>
      <c r="C69" s="358"/>
      <c r="D69" s="358"/>
      <c r="E69" s="358"/>
      <c r="F69" s="358"/>
      <c r="G69" s="358"/>
      <c r="H69" s="358"/>
      <c r="I69" s="358"/>
      <c r="J69" s="358"/>
      <c r="K69" s="358"/>
      <c r="L69" s="358"/>
      <c r="M69" s="358"/>
      <c r="N69" s="358"/>
      <c r="O69" s="358"/>
      <c r="P69" s="358"/>
      <c r="Q69" s="358"/>
      <c r="R69" s="359"/>
    </row>
    <row r="70" spans="1:18" ht="20.100000000000001" customHeight="1" x14ac:dyDescent="0.25">
      <c r="A70" s="358"/>
      <c r="B70" s="358"/>
      <c r="C70" s="358"/>
      <c r="D70" s="358"/>
      <c r="E70" s="358"/>
      <c r="F70" s="358"/>
      <c r="G70" s="358"/>
      <c r="H70" s="358"/>
      <c r="I70" s="358"/>
      <c r="J70" s="358"/>
      <c r="K70" s="358"/>
      <c r="L70" s="358"/>
      <c r="M70" s="358"/>
      <c r="N70" s="358"/>
      <c r="O70" s="358"/>
      <c r="P70" s="358"/>
      <c r="Q70" s="358"/>
      <c r="R70" s="359"/>
    </row>
    <row r="71" spans="1:18" ht="20.100000000000001" customHeight="1" x14ac:dyDescent="0.25">
      <c r="A71" s="358"/>
      <c r="B71" s="358"/>
      <c r="C71" s="358"/>
      <c r="D71" s="358"/>
      <c r="E71" s="358"/>
      <c r="F71" s="358"/>
      <c r="G71" s="358"/>
      <c r="H71" s="358"/>
      <c r="I71" s="358"/>
      <c r="J71" s="358"/>
      <c r="K71" s="358"/>
      <c r="L71" s="358"/>
      <c r="M71" s="358"/>
      <c r="N71" s="358"/>
      <c r="O71" s="358"/>
      <c r="P71" s="358"/>
      <c r="Q71" s="358"/>
      <c r="R71" s="359"/>
    </row>
    <row r="72" spans="1:18" ht="20.100000000000001" customHeight="1" x14ac:dyDescent="0.25">
      <c r="A72" s="358"/>
      <c r="B72" s="358"/>
      <c r="C72" s="358"/>
      <c r="D72" s="358"/>
      <c r="E72" s="358"/>
      <c r="F72" s="358"/>
      <c r="G72" s="358"/>
      <c r="H72" s="358"/>
      <c r="I72" s="358"/>
      <c r="J72" s="358"/>
      <c r="K72" s="358"/>
      <c r="L72" s="358"/>
      <c r="M72" s="358"/>
      <c r="N72" s="358"/>
      <c r="O72" s="358"/>
      <c r="P72" s="358"/>
      <c r="Q72" s="358"/>
      <c r="R72" s="359"/>
    </row>
    <row r="73" spans="1:18" ht="20.100000000000001" customHeight="1" x14ac:dyDescent="0.25">
      <c r="A73" s="358"/>
      <c r="B73" s="358"/>
      <c r="C73" s="358"/>
      <c r="D73" s="358"/>
      <c r="E73" s="358"/>
      <c r="F73" s="358"/>
      <c r="G73" s="358"/>
      <c r="H73" s="358"/>
      <c r="I73" s="358"/>
      <c r="J73" s="358"/>
      <c r="K73" s="358"/>
      <c r="L73" s="358"/>
      <c r="M73" s="358"/>
      <c r="N73" s="358"/>
      <c r="O73" s="358"/>
      <c r="P73" s="358"/>
      <c r="Q73" s="358"/>
      <c r="R73" s="359"/>
    </row>
    <row r="74" spans="1:18" ht="20.100000000000001" customHeight="1" x14ac:dyDescent="0.25">
      <c r="A74" s="358"/>
      <c r="B74" s="358"/>
      <c r="C74" s="358"/>
      <c r="D74" s="358"/>
      <c r="E74" s="358"/>
      <c r="F74" s="358"/>
      <c r="G74" s="358"/>
      <c r="H74" s="358"/>
      <c r="I74" s="358"/>
      <c r="J74" s="358"/>
      <c r="K74" s="358"/>
      <c r="L74" s="358"/>
      <c r="M74" s="358"/>
      <c r="N74" s="358"/>
      <c r="O74" s="358"/>
      <c r="P74" s="358"/>
      <c r="Q74" s="358"/>
      <c r="R74" s="359"/>
    </row>
    <row r="75" spans="1:18" ht="20.100000000000001" customHeight="1" x14ac:dyDescent="0.25">
      <c r="A75" s="358"/>
      <c r="B75" s="358"/>
      <c r="C75" s="358"/>
      <c r="D75" s="358"/>
      <c r="E75" s="358"/>
      <c r="F75" s="358"/>
      <c r="G75" s="358"/>
      <c r="H75" s="358"/>
      <c r="I75" s="358"/>
      <c r="J75" s="358"/>
      <c r="K75" s="358"/>
      <c r="L75" s="358"/>
      <c r="M75" s="358"/>
      <c r="N75" s="358"/>
      <c r="O75" s="358"/>
      <c r="P75" s="358"/>
      <c r="Q75" s="358"/>
      <c r="R75" s="359"/>
    </row>
    <row r="76" spans="1:18" ht="20.100000000000001" customHeight="1" x14ac:dyDescent="0.25">
      <c r="A76" s="358"/>
      <c r="B76" s="358"/>
      <c r="C76" s="358"/>
      <c r="D76" s="358"/>
      <c r="E76" s="358"/>
      <c r="F76" s="358"/>
      <c r="G76" s="358"/>
      <c r="H76" s="358"/>
      <c r="I76" s="358"/>
      <c r="J76" s="358"/>
      <c r="K76" s="358"/>
      <c r="L76" s="358"/>
      <c r="M76" s="358"/>
      <c r="N76" s="358"/>
      <c r="O76" s="358"/>
      <c r="P76" s="358"/>
      <c r="Q76" s="358"/>
      <c r="R76" s="359"/>
    </row>
    <row r="77" spans="1:18" ht="20.100000000000001" customHeight="1" x14ac:dyDescent="0.25">
      <c r="A77" s="358"/>
      <c r="B77" s="358"/>
      <c r="C77" s="358"/>
      <c r="D77" s="358"/>
      <c r="E77" s="358"/>
      <c r="F77" s="358"/>
      <c r="G77" s="358"/>
      <c r="H77" s="358"/>
      <c r="I77" s="358"/>
      <c r="J77" s="358"/>
      <c r="K77" s="358"/>
      <c r="L77" s="358"/>
      <c r="M77" s="358"/>
      <c r="N77" s="358"/>
      <c r="O77" s="358"/>
      <c r="P77" s="358"/>
      <c r="Q77" s="358"/>
      <c r="R77" s="359"/>
    </row>
    <row r="78" spans="1:18" ht="20.100000000000001" customHeight="1" x14ac:dyDescent="0.25">
      <c r="A78" s="358"/>
      <c r="B78" s="358"/>
      <c r="C78" s="358"/>
      <c r="D78" s="358"/>
      <c r="E78" s="358"/>
      <c r="F78" s="358"/>
      <c r="G78" s="358"/>
      <c r="H78" s="358"/>
      <c r="I78" s="358"/>
      <c r="J78" s="358"/>
      <c r="K78" s="358"/>
      <c r="L78" s="358"/>
      <c r="M78" s="358"/>
      <c r="N78" s="358"/>
      <c r="O78" s="358"/>
      <c r="P78" s="358"/>
      <c r="Q78" s="358"/>
      <c r="R78" s="359"/>
    </row>
    <row r="79" spans="1:18" ht="20.100000000000001" customHeight="1" x14ac:dyDescent="0.25">
      <c r="A79" s="358"/>
      <c r="B79" s="358"/>
      <c r="C79" s="358"/>
      <c r="D79" s="358"/>
      <c r="E79" s="358"/>
      <c r="F79" s="358"/>
      <c r="G79" s="358"/>
      <c r="H79" s="358"/>
      <c r="I79" s="358"/>
      <c r="J79" s="358"/>
      <c r="K79" s="358"/>
      <c r="L79" s="358"/>
      <c r="M79" s="358"/>
      <c r="N79" s="358"/>
      <c r="O79" s="358"/>
      <c r="P79" s="358"/>
      <c r="Q79" s="358"/>
      <c r="R79" s="359"/>
    </row>
    <row r="80" spans="1:18" ht="20.100000000000001" customHeight="1" x14ac:dyDescent="0.25">
      <c r="A80" s="358"/>
      <c r="B80" s="358"/>
      <c r="C80" s="358"/>
      <c r="D80" s="358"/>
      <c r="E80" s="358"/>
      <c r="F80" s="358"/>
      <c r="G80" s="358"/>
      <c r="H80" s="358"/>
      <c r="I80" s="358"/>
      <c r="J80" s="358"/>
      <c r="K80" s="358"/>
      <c r="L80" s="358"/>
      <c r="M80" s="358"/>
      <c r="N80" s="358"/>
      <c r="O80" s="358"/>
      <c r="P80" s="358"/>
      <c r="Q80" s="358"/>
      <c r="R80" s="359"/>
    </row>
    <row r="81" spans="1:18" ht="20.100000000000001" customHeight="1" x14ac:dyDescent="0.25">
      <c r="A81" s="358"/>
      <c r="B81" s="358"/>
      <c r="C81" s="358"/>
      <c r="D81" s="358"/>
      <c r="E81" s="358"/>
      <c r="F81" s="358"/>
      <c r="G81" s="358"/>
      <c r="H81" s="358"/>
      <c r="I81" s="358"/>
      <c r="J81" s="358"/>
      <c r="K81" s="358"/>
      <c r="L81" s="358"/>
      <c r="M81" s="358"/>
      <c r="N81" s="358"/>
      <c r="O81" s="358"/>
      <c r="P81" s="358"/>
      <c r="Q81" s="358"/>
      <c r="R81" s="359"/>
    </row>
    <row r="82" spans="1:18" ht="20.100000000000001" customHeight="1" x14ac:dyDescent="0.25">
      <c r="A82" s="358"/>
      <c r="B82" s="358"/>
      <c r="C82" s="358"/>
      <c r="D82" s="358"/>
      <c r="E82" s="358"/>
      <c r="F82" s="358"/>
      <c r="G82" s="358"/>
      <c r="H82" s="358"/>
      <c r="I82" s="358"/>
      <c r="J82" s="358"/>
      <c r="K82" s="358"/>
      <c r="L82" s="358"/>
      <c r="M82" s="358"/>
      <c r="N82" s="358"/>
      <c r="O82" s="358"/>
      <c r="P82" s="358"/>
      <c r="Q82" s="358"/>
      <c r="R82" s="359"/>
    </row>
    <row r="83" spans="1:18" ht="20.100000000000001" customHeight="1" x14ac:dyDescent="0.25">
      <c r="A83" s="358"/>
      <c r="B83" s="358"/>
      <c r="C83" s="358"/>
      <c r="D83" s="358"/>
      <c r="E83" s="358"/>
      <c r="F83" s="358"/>
      <c r="G83" s="358"/>
      <c r="H83" s="358"/>
      <c r="I83" s="358"/>
      <c r="J83" s="358"/>
      <c r="K83" s="358"/>
      <c r="L83" s="358"/>
      <c r="M83" s="358"/>
      <c r="N83" s="358"/>
      <c r="O83" s="358"/>
      <c r="P83" s="358"/>
      <c r="Q83" s="358"/>
      <c r="R83" s="359"/>
    </row>
    <row r="84" spans="1:18" ht="20.100000000000001" customHeight="1" x14ac:dyDescent="0.25">
      <c r="A84" s="358"/>
      <c r="B84" s="358"/>
      <c r="C84" s="358"/>
      <c r="D84" s="358"/>
      <c r="E84" s="358"/>
      <c r="F84" s="358"/>
      <c r="G84" s="358"/>
      <c r="H84" s="358"/>
      <c r="I84" s="358"/>
      <c r="J84" s="358"/>
      <c r="K84" s="358"/>
      <c r="L84" s="358"/>
      <c r="M84" s="358"/>
      <c r="N84" s="358"/>
      <c r="O84" s="358"/>
      <c r="P84" s="358"/>
      <c r="Q84" s="358"/>
      <c r="R84" s="359"/>
    </row>
    <row r="85" spans="1:18" ht="20.100000000000001" customHeight="1" x14ac:dyDescent="0.25">
      <c r="A85" s="358"/>
      <c r="B85" s="358"/>
      <c r="C85" s="358"/>
      <c r="D85" s="358"/>
      <c r="E85" s="358"/>
      <c r="F85" s="358"/>
      <c r="G85" s="358"/>
      <c r="H85" s="358"/>
      <c r="I85" s="358"/>
      <c r="J85" s="358"/>
      <c r="K85" s="358"/>
      <c r="L85" s="358"/>
      <c r="M85" s="358"/>
      <c r="N85" s="358"/>
      <c r="O85" s="358"/>
      <c r="P85" s="358"/>
      <c r="Q85" s="358"/>
      <c r="R85" s="359"/>
    </row>
    <row r="86" spans="1:18" ht="20.100000000000001" customHeight="1" x14ac:dyDescent="0.25">
      <c r="A86" s="358"/>
      <c r="B86" s="358"/>
      <c r="C86" s="358"/>
      <c r="D86" s="358"/>
      <c r="E86" s="358"/>
      <c r="F86" s="358"/>
      <c r="G86" s="358"/>
      <c r="H86" s="358"/>
      <c r="I86" s="358"/>
      <c r="J86" s="358"/>
      <c r="K86" s="358"/>
      <c r="L86" s="358"/>
      <c r="M86" s="358"/>
      <c r="N86" s="358"/>
      <c r="O86" s="358"/>
      <c r="P86" s="358"/>
      <c r="Q86" s="358"/>
      <c r="R86" s="359"/>
    </row>
    <row r="87" spans="1:18" ht="20.100000000000001" customHeight="1" x14ac:dyDescent="0.25">
      <c r="A87" s="358"/>
      <c r="B87" s="358"/>
      <c r="C87" s="358"/>
      <c r="D87" s="358"/>
      <c r="E87" s="358"/>
      <c r="F87" s="358"/>
      <c r="G87" s="358"/>
      <c r="H87" s="358"/>
      <c r="I87" s="358"/>
      <c r="J87" s="358"/>
      <c r="K87" s="358"/>
      <c r="L87" s="358"/>
      <c r="M87" s="358"/>
      <c r="N87" s="358"/>
      <c r="O87" s="358"/>
      <c r="P87" s="358"/>
      <c r="Q87" s="358"/>
      <c r="R87" s="359"/>
    </row>
    <row r="88" spans="1:18" ht="20.100000000000001" customHeight="1" x14ac:dyDescent="0.25">
      <c r="A88" s="358"/>
      <c r="B88" s="358"/>
      <c r="C88" s="358"/>
      <c r="D88" s="358"/>
      <c r="E88" s="358"/>
      <c r="F88" s="358"/>
      <c r="G88" s="358"/>
      <c r="H88" s="358"/>
      <c r="I88" s="358"/>
      <c r="J88" s="358"/>
      <c r="K88" s="358"/>
      <c r="L88" s="358"/>
      <c r="M88" s="358"/>
      <c r="N88" s="358"/>
      <c r="O88" s="358"/>
      <c r="P88" s="358"/>
      <c r="Q88" s="358"/>
      <c r="R88" s="359"/>
    </row>
    <row r="89" spans="1:18" ht="20.100000000000001" customHeight="1" x14ac:dyDescent="0.25">
      <c r="A89" s="358"/>
      <c r="B89" s="358"/>
      <c r="C89" s="358"/>
      <c r="D89" s="358"/>
      <c r="E89" s="358"/>
      <c r="F89" s="358"/>
      <c r="G89" s="358"/>
      <c r="H89" s="358"/>
      <c r="I89" s="358"/>
      <c r="J89" s="358"/>
      <c r="K89" s="358"/>
      <c r="L89" s="358"/>
      <c r="M89" s="358"/>
      <c r="N89" s="358"/>
      <c r="O89" s="358"/>
      <c r="P89" s="358"/>
      <c r="Q89" s="358"/>
      <c r="R89" s="359"/>
    </row>
    <row r="90" spans="1:18" ht="20.100000000000001" customHeight="1" x14ac:dyDescent="0.25">
      <c r="A90" s="358"/>
      <c r="B90" s="358"/>
      <c r="C90" s="358"/>
      <c r="D90" s="358"/>
      <c r="E90" s="358"/>
      <c r="F90" s="358"/>
      <c r="G90" s="358"/>
      <c r="H90" s="358"/>
      <c r="I90" s="358"/>
      <c r="J90" s="358"/>
      <c r="K90" s="358"/>
      <c r="L90" s="358"/>
      <c r="M90" s="358"/>
      <c r="N90" s="358"/>
      <c r="O90" s="358"/>
      <c r="P90" s="358"/>
      <c r="Q90" s="358"/>
      <c r="R90" s="359"/>
    </row>
    <row r="91" spans="1:18" ht="20.100000000000001" customHeight="1" x14ac:dyDescent="0.25">
      <c r="A91" s="358"/>
      <c r="B91" s="358"/>
      <c r="C91" s="358"/>
      <c r="D91" s="358"/>
      <c r="E91" s="358"/>
      <c r="F91" s="358"/>
      <c r="G91" s="358"/>
      <c r="H91" s="358"/>
      <c r="I91" s="358"/>
      <c r="J91" s="358"/>
      <c r="K91" s="358"/>
      <c r="L91" s="358"/>
      <c r="M91" s="358"/>
      <c r="N91" s="358"/>
      <c r="O91" s="358"/>
      <c r="P91" s="358"/>
      <c r="Q91" s="358"/>
      <c r="R91" s="359"/>
    </row>
    <row r="92" spans="1:18" ht="20.100000000000001" customHeight="1" x14ac:dyDescent="0.25">
      <c r="A92" s="358"/>
      <c r="B92" s="358"/>
      <c r="C92" s="358"/>
      <c r="D92" s="358"/>
      <c r="E92" s="358"/>
      <c r="F92" s="358"/>
      <c r="G92" s="358"/>
      <c r="H92" s="358"/>
      <c r="I92" s="358"/>
      <c r="J92" s="358"/>
      <c r="K92" s="358"/>
      <c r="L92" s="358"/>
      <c r="M92" s="358"/>
      <c r="N92" s="358"/>
      <c r="O92" s="358"/>
      <c r="P92" s="358"/>
      <c r="Q92" s="358"/>
      <c r="R92" s="359"/>
    </row>
    <row r="93" spans="1:18" ht="20.100000000000001" customHeight="1" x14ac:dyDescent="0.25">
      <c r="A93" s="358"/>
      <c r="B93" s="358"/>
      <c r="C93" s="358"/>
      <c r="D93" s="358"/>
      <c r="E93" s="358"/>
      <c r="F93" s="358"/>
      <c r="G93" s="358"/>
      <c r="H93" s="358"/>
      <c r="I93" s="358"/>
      <c r="J93" s="358"/>
      <c r="K93" s="358"/>
      <c r="L93" s="358"/>
      <c r="M93" s="358"/>
      <c r="N93" s="358"/>
      <c r="O93" s="358"/>
      <c r="P93" s="358"/>
      <c r="Q93" s="358"/>
      <c r="R93" s="359"/>
    </row>
    <row r="94" spans="1:18" ht="20.100000000000001" customHeight="1" x14ac:dyDescent="0.25">
      <c r="A94" s="358"/>
      <c r="B94" s="358"/>
      <c r="C94" s="358"/>
      <c r="D94" s="358"/>
      <c r="E94" s="358"/>
      <c r="F94" s="358"/>
      <c r="G94" s="358"/>
      <c r="H94" s="358"/>
      <c r="I94" s="358"/>
      <c r="J94" s="358"/>
      <c r="K94" s="358"/>
      <c r="L94" s="358"/>
      <c r="M94" s="358"/>
      <c r="N94" s="358"/>
      <c r="O94" s="358"/>
      <c r="P94" s="358"/>
      <c r="Q94" s="358"/>
      <c r="R94" s="359"/>
    </row>
    <row r="95" spans="1:18" ht="20.100000000000001" customHeight="1" x14ac:dyDescent="0.25">
      <c r="A95" s="358"/>
      <c r="B95" s="358"/>
      <c r="C95" s="358"/>
      <c r="D95" s="358"/>
      <c r="E95" s="358"/>
      <c r="F95" s="358"/>
      <c r="G95" s="358"/>
      <c r="H95" s="358"/>
      <c r="I95" s="358"/>
      <c r="J95" s="358"/>
      <c r="K95" s="358"/>
      <c r="L95" s="358"/>
      <c r="M95" s="358"/>
      <c r="N95" s="358"/>
      <c r="O95" s="358"/>
      <c r="P95" s="358"/>
      <c r="Q95" s="358"/>
      <c r="R95" s="359"/>
    </row>
    <row r="96" spans="1:18" ht="20.100000000000001" customHeight="1" x14ac:dyDescent="0.25">
      <c r="A96" s="358"/>
      <c r="B96" s="358"/>
      <c r="C96" s="358"/>
      <c r="D96" s="358"/>
      <c r="E96" s="358"/>
      <c r="F96" s="358"/>
      <c r="G96" s="358"/>
      <c r="H96" s="358"/>
      <c r="I96" s="358"/>
      <c r="J96" s="358"/>
      <c r="K96" s="358"/>
      <c r="L96" s="358"/>
      <c r="M96" s="358"/>
      <c r="N96" s="358"/>
      <c r="O96" s="358"/>
      <c r="P96" s="358"/>
      <c r="Q96" s="358"/>
      <c r="R96" s="359"/>
    </row>
    <row r="97" spans="1:18" ht="20.100000000000001" customHeight="1" x14ac:dyDescent="0.25">
      <c r="A97" s="358"/>
      <c r="B97" s="358"/>
      <c r="C97" s="358"/>
      <c r="D97" s="358"/>
      <c r="E97" s="358"/>
      <c r="F97" s="358"/>
      <c r="G97" s="358"/>
      <c r="H97" s="358"/>
      <c r="I97" s="358"/>
      <c r="J97" s="358"/>
      <c r="K97" s="358"/>
      <c r="L97" s="358"/>
      <c r="M97" s="358"/>
      <c r="N97" s="358"/>
      <c r="O97" s="358"/>
      <c r="P97" s="358"/>
      <c r="Q97" s="358"/>
      <c r="R97" s="359"/>
    </row>
    <row r="98" spans="1:18" ht="20.100000000000001" customHeight="1" x14ac:dyDescent="0.25">
      <c r="A98" s="358"/>
      <c r="B98" s="358"/>
      <c r="C98" s="358"/>
      <c r="D98" s="358"/>
      <c r="E98" s="358"/>
      <c r="F98" s="358"/>
      <c r="G98" s="358"/>
      <c r="H98" s="358"/>
      <c r="I98" s="358"/>
      <c r="J98" s="358"/>
      <c r="K98" s="358"/>
      <c r="L98" s="358"/>
      <c r="M98" s="358"/>
      <c r="N98" s="358"/>
      <c r="O98" s="358"/>
      <c r="P98" s="358"/>
      <c r="Q98" s="358"/>
      <c r="R98" s="359"/>
    </row>
    <row r="99" spans="1:18" ht="20.100000000000001" customHeight="1" x14ac:dyDescent="0.25">
      <c r="A99" s="358"/>
      <c r="B99" s="358"/>
      <c r="C99" s="358"/>
      <c r="D99" s="358"/>
      <c r="E99" s="358"/>
      <c r="F99" s="358"/>
      <c r="G99" s="358"/>
      <c r="H99" s="358"/>
      <c r="I99" s="358"/>
      <c r="J99" s="358"/>
      <c r="K99" s="358"/>
      <c r="L99" s="358"/>
      <c r="M99" s="358"/>
      <c r="N99" s="358"/>
      <c r="O99" s="358"/>
      <c r="P99" s="358"/>
      <c r="Q99" s="358"/>
      <c r="R99" s="359"/>
    </row>
    <row r="100" spans="1:18" ht="20.100000000000001" customHeight="1" x14ac:dyDescent="0.25">
      <c r="A100" s="358"/>
      <c r="B100" s="358"/>
      <c r="C100" s="358"/>
      <c r="D100" s="358"/>
      <c r="E100" s="358"/>
      <c r="F100" s="358"/>
      <c r="G100" s="358"/>
      <c r="H100" s="358"/>
      <c r="I100" s="358"/>
      <c r="J100" s="358"/>
      <c r="K100" s="358"/>
      <c r="L100" s="358"/>
      <c r="M100" s="358"/>
      <c r="N100" s="358"/>
      <c r="O100" s="358"/>
      <c r="P100" s="358"/>
      <c r="Q100" s="358"/>
      <c r="R100" s="359"/>
    </row>
    <row r="101" spans="1:18" ht="20.100000000000001" customHeight="1" x14ac:dyDescent="0.25">
      <c r="A101" s="110"/>
      <c r="B101" s="110"/>
      <c r="C101" s="110"/>
      <c r="D101" s="110"/>
      <c r="E101" s="110"/>
      <c r="F101" s="110"/>
      <c r="G101" s="110"/>
      <c r="H101" s="110"/>
      <c r="I101" s="110"/>
      <c r="J101" s="110"/>
      <c r="K101" s="110"/>
      <c r="L101" s="110"/>
      <c r="M101" s="110"/>
      <c r="N101" s="110"/>
      <c r="O101" s="110"/>
      <c r="P101" s="110"/>
      <c r="Q101" s="110"/>
      <c r="R101" s="111"/>
    </row>
    <row r="102" spans="1:18" ht="20.100000000000001" customHeight="1" x14ac:dyDescent="0.25">
      <c r="A102" s="110"/>
      <c r="B102" s="110"/>
      <c r="C102" s="110"/>
      <c r="D102" s="110"/>
      <c r="E102" s="110"/>
      <c r="F102" s="110"/>
      <c r="G102" s="110"/>
      <c r="H102" s="110"/>
      <c r="I102" s="110"/>
      <c r="J102" s="110"/>
      <c r="K102" s="110"/>
      <c r="L102" s="110"/>
      <c r="M102" s="110"/>
      <c r="N102" s="110"/>
      <c r="O102" s="110"/>
      <c r="P102" s="110"/>
      <c r="Q102" s="110"/>
      <c r="R102" s="111"/>
    </row>
    <row r="103" spans="1:18" ht="20.100000000000001" customHeight="1" x14ac:dyDescent="0.25">
      <c r="A103" s="110"/>
      <c r="B103" s="110"/>
      <c r="C103" s="110"/>
      <c r="D103" s="110"/>
      <c r="E103" s="110"/>
      <c r="F103" s="110"/>
      <c r="G103" s="110"/>
      <c r="H103" s="110"/>
      <c r="I103" s="110"/>
      <c r="J103" s="110"/>
      <c r="K103" s="110"/>
      <c r="L103" s="110"/>
      <c r="M103" s="110"/>
      <c r="N103" s="110"/>
      <c r="O103" s="110"/>
      <c r="P103" s="110"/>
      <c r="Q103" s="110"/>
      <c r="R103" s="111"/>
    </row>
    <row r="104" spans="1:18" ht="20.100000000000001" customHeight="1" x14ac:dyDescent="0.25">
      <c r="A104" s="110"/>
      <c r="B104" s="110"/>
      <c r="C104" s="110"/>
      <c r="D104" s="110"/>
      <c r="E104" s="110"/>
      <c r="F104" s="110"/>
      <c r="G104" s="110"/>
      <c r="H104" s="110"/>
      <c r="I104" s="110"/>
      <c r="J104" s="110"/>
      <c r="K104" s="110"/>
      <c r="L104" s="110"/>
      <c r="M104" s="110"/>
      <c r="N104" s="110"/>
      <c r="O104" s="110"/>
      <c r="P104" s="110"/>
      <c r="Q104" s="110"/>
      <c r="R104" s="111"/>
    </row>
    <row r="105" spans="1:18" ht="20.100000000000001" customHeight="1" x14ac:dyDescent="0.25">
      <c r="A105" s="110"/>
      <c r="B105" s="110"/>
      <c r="C105" s="110"/>
      <c r="D105" s="110"/>
      <c r="E105" s="110"/>
      <c r="F105" s="110"/>
      <c r="G105" s="110"/>
      <c r="H105" s="110"/>
      <c r="I105" s="110"/>
      <c r="J105" s="110"/>
      <c r="K105" s="110"/>
      <c r="L105" s="110"/>
      <c r="M105" s="110"/>
      <c r="N105" s="110"/>
      <c r="O105" s="110"/>
      <c r="P105" s="110"/>
      <c r="Q105" s="110"/>
      <c r="R105" s="111"/>
    </row>
    <row r="106" spans="1:18" ht="20.100000000000001" customHeight="1" x14ac:dyDescent="0.25">
      <c r="A106" s="110"/>
      <c r="B106" s="110"/>
      <c r="C106" s="110"/>
      <c r="D106" s="110"/>
      <c r="E106" s="110"/>
      <c r="F106" s="110"/>
      <c r="G106" s="110"/>
      <c r="H106" s="110"/>
      <c r="I106" s="110"/>
      <c r="J106" s="110"/>
      <c r="K106" s="110"/>
      <c r="L106" s="110"/>
      <c r="M106" s="110"/>
      <c r="N106" s="110"/>
      <c r="O106" s="110"/>
      <c r="P106" s="110"/>
      <c r="Q106" s="110"/>
      <c r="R106" s="111"/>
    </row>
    <row r="107" spans="1:18" ht="20.100000000000001" customHeight="1" x14ac:dyDescent="0.25">
      <c r="A107" s="110"/>
      <c r="B107" s="110"/>
      <c r="C107" s="110"/>
      <c r="D107" s="110"/>
      <c r="E107" s="110"/>
      <c r="F107" s="110"/>
      <c r="G107" s="110"/>
      <c r="H107" s="110"/>
      <c r="I107" s="110"/>
      <c r="J107" s="110"/>
      <c r="K107" s="110"/>
      <c r="L107" s="110"/>
      <c r="M107" s="110"/>
      <c r="N107" s="110"/>
      <c r="O107" s="110"/>
      <c r="P107" s="110"/>
      <c r="Q107" s="110"/>
      <c r="R107" s="111"/>
    </row>
    <row r="108" spans="1:18" ht="20.100000000000001" customHeight="1" x14ac:dyDescent="0.25">
      <c r="A108" s="110"/>
      <c r="B108" s="110"/>
      <c r="C108" s="110"/>
      <c r="D108" s="110"/>
      <c r="E108" s="110"/>
      <c r="F108" s="110"/>
      <c r="G108" s="110"/>
      <c r="H108" s="110"/>
      <c r="I108" s="110"/>
      <c r="J108" s="110"/>
      <c r="K108" s="110"/>
      <c r="L108" s="110"/>
      <c r="M108" s="110"/>
      <c r="N108" s="110"/>
      <c r="O108" s="110"/>
      <c r="P108" s="110"/>
      <c r="Q108" s="110"/>
      <c r="R108" s="111"/>
    </row>
    <row r="109" spans="1:18" ht="20.100000000000001" customHeight="1" x14ac:dyDescent="0.25">
      <c r="A109" s="110"/>
      <c r="B109" s="110"/>
      <c r="C109" s="110"/>
      <c r="D109" s="110"/>
      <c r="E109" s="110"/>
      <c r="F109" s="110"/>
      <c r="G109" s="110"/>
      <c r="H109" s="110"/>
      <c r="I109" s="110"/>
      <c r="J109" s="110"/>
      <c r="K109" s="110"/>
      <c r="L109" s="110"/>
      <c r="M109" s="110"/>
      <c r="N109" s="110"/>
      <c r="O109" s="110"/>
      <c r="P109" s="110"/>
      <c r="Q109" s="110"/>
      <c r="R109" s="111"/>
    </row>
    <row r="110" spans="1:18" ht="20.100000000000001" customHeight="1" x14ac:dyDescent="0.25">
      <c r="A110" s="110"/>
      <c r="B110" s="110"/>
      <c r="C110" s="110"/>
      <c r="D110" s="110"/>
      <c r="E110" s="110"/>
      <c r="F110" s="110"/>
      <c r="G110" s="110"/>
      <c r="H110" s="110"/>
      <c r="I110" s="110"/>
      <c r="J110" s="110"/>
      <c r="K110" s="110"/>
      <c r="L110" s="110"/>
      <c r="M110" s="110"/>
      <c r="N110" s="110"/>
      <c r="O110" s="110"/>
      <c r="P110" s="110"/>
      <c r="Q110" s="110"/>
      <c r="R110" s="111"/>
    </row>
    <row r="111" spans="1:18" ht="20.100000000000001" customHeight="1" x14ac:dyDescent="0.25">
      <c r="A111" s="110"/>
      <c r="B111" s="110"/>
      <c r="C111" s="110"/>
      <c r="D111" s="110"/>
      <c r="E111" s="110"/>
      <c r="F111" s="110"/>
      <c r="G111" s="110"/>
      <c r="H111" s="110"/>
      <c r="I111" s="110"/>
      <c r="J111" s="110"/>
      <c r="K111" s="110"/>
      <c r="L111" s="110"/>
      <c r="M111" s="110"/>
      <c r="N111" s="110"/>
      <c r="O111" s="110"/>
      <c r="P111" s="110"/>
      <c r="Q111" s="110"/>
      <c r="R111" s="111"/>
    </row>
    <row r="112" spans="1:18" ht="20.100000000000001" customHeight="1" x14ac:dyDescent="0.25">
      <c r="A112" s="110"/>
      <c r="B112" s="110"/>
      <c r="C112" s="110"/>
      <c r="D112" s="110"/>
      <c r="E112" s="110"/>
      <c r="F112" s="110"/>
      <c r="G112" s="110"/>
      <c r="H112" s="110"/>
      <c r="I112" s="110"/>
      <c r="J112" s="110"/>
      <c r="K112" s="110"/>
      <c r="L112" s="110"/>
      <c r="M112" s="110"/>
      <c r="N112" s="110"/>
      <c r="O112" s="110"/>
      <c r="P112" s="110"/>
      <c r="Q112" s="110"/>
      <c r="R112" s="111"/>
    </row>
    <row r="113" spans="1:18" ht="20.100000000000001" customHeight="1" x14ac:dyDescent="0.25">
      <c r="A113" s="110"/>
      <c r="B113" s="110"/>
      <c r="C113" s="110"/>
      <c r="D113" s="110"/>
      <c r="E113" s="110"/>
      <c r="F113" s="110"/>
      <c r="G113" s="110"/>
      <c r="H113" s="110"/>
      <c r="I113" s="110"/>
      <c r="J113" s="110"/>
      <c r="K113" s="110"/>
      <c r="L113" s="110"/>
      <c r="M113" s="110"/>
      <c r="N113" s="110"/>
      <c r="O113" s="110"/>
      <c r="P113" s="110"/>
      <c r="Q113" s="110"/>
      <c r="R113" s="111"/>
    </row>
    <row r="114" spans="1:18" ht="20.100000000000001" customHeight="1" x14ac:dyDescent="0.25">
      <c r="A114" s="110"/>
      <c r="B114" s="110"/>
      <c r="C114" s="110"/>
      <c r="D114" s="110"/>
      <c r="E114" s="110"/>
      <c r="F114" s="110"/>
      <c r="G114" s="110"/>
      <c r="H114" s="110"/>
      <c r="I114" s="110"/>
      <c r="J114" s="110"/>
      <c r="K114" s="110"/>
      <c r="L114" s="110"/>
      <c r="M114" s="110"/>
      <c r="N114" s="110"/>
      <c r="O114" s="110"/>
      <c r="P114" s="110"/>
      <c r="Q114" s="110"/>
      <c r="R114" s="111"/>
    </row>
    <row r="115" spans="1:18" ht="20.100000000000001" customHeight="1" x14ac:dyDescent="0.25">
      <c r="A115" s="110"/>
      <c r="B115" s="110"/>
      <c r="C115" s="110"/>
      <c r="D115" s="110"/>
      <c r="E115" s="110"/>
      <c r="F115" s="110"/>
      <c r="G115" s="110"/>
      <c r="H115" s="110"/>
      <c r="I115" s="110"/>
      <c r="J115" s="110"/>
      <c r="K115" s="110"/>
      <c r="L115" s="110"/>
      <c r="M115" s="110"/>
      <c r="N115" s="110"/>
      <c r="O115" s="110"/>
      <c r="P115" s="110"/>
      <c r="Q115" s="110"/>
      <c r="R115" s="111"/>
    </row>
    <row r="116" spans="1:18" ht="20.100000000000001" customHeight="1" x14ac:dyDescent="0.25">
      <c r="A116" s="110"/>
      <c r="B116" s="110"/>
      <c r="C116" s="110"/>
      <c r="D116" s="110"/>
      <c r="E116" s="110"/>
      <c r="F116" s="110"/>
      <c r="G116" s="110"/>
      <c r="H116" s="110"/>
      <c r="I116" s="110"/>
      <c r="J116" s="110"/>
      <c r="K116" s="110"/>
      <c r="L116" s="110"/>
      <c r="M116" s="110"/>
      <c r="N116" s="110"/>
      <c r="O116" s="110"/>
      <c r="P116" s="110"/>
      <c r="Q116" s="110"/>
      <c r="R116" s="111"/>
    </row>
    <row r="117" spans="1:18" ht="20.100000000000001" customHeight="1" x14ac:dyDescent="0.25">
      <c r="A117" s="110"/>
      <c r="B117" s="110"/>
      <c r="C117" s="110"/>
      <c r="D117" s="110"/>
      <c r="E117" s="110"/>
      <c r="F117" s="110"/>
      <c r="G117" s="110"/>
      <c r="H117" s="110"/>
      <c r="I117" s="110"/>
      <c r="J117" s="110"/>
      <c r="K117" s="110"/>
      <c r="L117" s="110"/>
      <c r="M117" s="110"/>
      <c r="N117" s="110"/>
      <c r="O117" s="110"/>
      <c r="P117" s="110"/>
      <c r="Q117" s="110"/>
      <c r="R117" s="111"/>
    </row>
    <row r="118" spans="1:18" ht="20.100000000000001" customHeight="1" x14ac:dyDescent="0.25">
      <c r="A118" s="110"/>
      <c r="B118" s="110"/>
      <c r="C118" s="110"/>
      <c r="D118" s="110"/>
      <c r="E118" s="110"/>
      <c r="F118" s="110"/>
      <c r="G118" s="110"/>
      <c r="H118" s="110"/>
      <c r="I118" s="110"/>
      <c r="J118" s="110"/>
      <c r="K118" s="110"/>
      <c r="L118" s="110"/>
      <c r="M118" s="110"/>
      <c r="N118" s="110"/>
      <c r="O118" s="110"/>
      <c r="P118" s="110"/>
      <c r="Q118" s="110"/>
      <c r="R118" s="111"/>
    </row>
    <row r="119" spans="1:18" ht="20.100000000000001" customHeight="1" x14ac:dyDescent="0.25">
      <c r="A119" s="110"/>
      <c r="B119" s="110"/>
      <c r="C119" s="110"/>
      <c r="D119" s="110"/>
      <c r="E119" s="110"/>
      <c r="F119" s="110"/>
      <c r="G119" s="110"/>
      <c r="H119" s="110"/>
      <c r="I119" s="110"/>
      <c r="J119" s="110"/>
      <c r="K119" s="110"/>
      <c r="L119" s="110"/>
      <c r="M119" s="110"/>
      <c r="N119" s="110"/>
      <c r="O119" s="110"/>
      <c r="P119" s="110"/>
      <c r="Q119" s="110"/>
      <c r="R119" s="111"/>
    </row>
    <row r="120" spans="1:18" ht="20.100000000000001" customHeight="1" x14ac:dyDescent="0.25">
      <c r="A120" s="110"/>
      <c r="B120" s="110"/>
      <c r="C120" s="110"/>
      <c r="D120" s="110"/>
      <c r="E120" s="110"/>
      <c r="F120" s="110"/>
      <c r="G120" s="110"/>
      <c r="H120" s="110"/>
      <c r="I120" s="110"/>
      <c r="J120" s="110"/>
      <c r="K120" s="110"/>
      <c r="L120" s="110"/>
      <c r="M120" s="110"/>
      <c r="N120" s="110"/>
      <c r="O120" s="110"/>
      <c r="P120" s="110"/>
      <c r="Q120" s="110"/>
      <c r="R120" s="111"/>
    </row>
    <row r="121" spans="1:18" ht="20.100000000000001" customHeight="1" x14ac:dyDescent="0.25">
      <c r="A121" s="110"/>
      <c r="B121" s="110"/>
      <c r="C121" s="110"/>
      <c r="D121" s="110"/>
      <c r="E121" s="110"/>
      <c r="F121" s="110"/>
      <c r="G121" s="110"/>
      <c r="H121" s="110"/>
      <c r="I121" s="110"/>
      <c r="J121" s="110"/>
      <c r="K121" s="110"/>
      <c r="L121" s="110"/>
      <c r="M121" s="110"/>
      <c r="N121" s="110"/>
      <c r="O121" s="110"/>
      <c r="P121" s="110"/>
      <c r="Q121" s="110"/>
      <c r="R121" s="111"/>
    </row>
    <row r="122" spans="1:18" ht="20.100000000000001" customHeight="1" x14ac:dyDescent="0.25">
      <c r="A122" s="110"/>
      <c r="B122" s="110"/>
      <c r="C122" s="110"/>
      <c r="D122" s="110"/>
      <c r="E122" s="110"/>
      <c r="F122" s="110"/>
      <c r="G122" s="110"/>
      <c r="H122" s="110"/>
      <c r="I122" s="110"/>
      <c r="J122" s="110"/>
      <c r="K122" s="110"/>
      <c r="L122" s="110"/>
      <c r="M122" s="110"/>
      <c r="N122" s="110"/>
      <c r="O122" s="110"/>
      <c r="P122" s="110"/>
      <c r="Q122" s="110"/>
      <c r="R122" s="111"/>
    </row>
    <row r="123" spans="1:18" ht="20.100000000000001" customHeight="1" x14ac:dyDescent="0.25">
      <c r="A123" s="110"/>
      <c r="B123" s="110"/>
      <c r="C123" s="110"/>
      <c r="D123" s="110"/>
      <c r="E123" s="110"/>
      <c r="F123" s="110"/>
      <c r="G123" s="110"/>
      <c r="H123" s="110"/>
      <c r="I123" s="110"/>
      <c r="J123" s="110"/>
      <c r="K123" s="110"/>
      <c r="L123" s="110"/>
      <c r="M123" s="110"/>
      <c r="N123" s="110"/>
      <c r="O123" s="110"/>
      <c r="P123" s="110"/>
      <c r="Q123" s="110"/>
      <c r="R123" s="111"/>
    </row>
    <row r="124" spans="1:18" ht="20.100000000000001" customHeight="1" x14ac:dyDescent="0.25">
      <c r="A124" s="110"/>
      <c r="B124" s="110"/>
      <c r="C124" s="110"/>
      <c r="D124" s="110"/>
      <c r="E124" s="110"/>
      <c r="F124" s="110"/>
      <c r="G124" s="110"/>
      <c r="H124" s="110"/>
      <c r="I124" s="110"/>
      <c r="J124" s="110"/>
      <c r="K124" s="110"/>
      <c r="L124" s="110"/>
      <c r="M124" s="110"/>
      <c r="N124" s="110"/>
      <c r="O124" s="110"/>
      <c r="P124" s="110"/>
      <c r="Q124" s="110"/>
      <c r="R124" s="111"/>
    </row>
    <row r="125" spans="1:18" ht="20.100000000000001" customHeight="1" x14ac:dyDescent="0.25">
      <c r="A125" s="110"/>
      <c r="B125" s="110"/>
      <c r="C125" s="110"/>
      <c r="D125" s="110"/>
      <c r="E125" s="110"/>
      <c r="F125" s="110"/>
      <c r="G125" s="110"/>
      <c r="H125" s="110"/>
      <c r="I125" s="110"/>
      <c r="J125" s="110"/>
      <c r="K125" s="110"/>
      <c r="L125" s="110"/>
      <c r="M125" s="110"/>
      <c r="N125" s="110"/>
      <c r="O125" s="110"/>
      <c r="P125" s="110"/>
      <c r="Q125" s="110"/>
      <c r="R125" s="111"/>
    </row>
    <row r="126" spans="1:18" ht="20.100000000000001" customHeight="1" x14ac:dyDescent="0.25">
      <c r="A126" s="110"/>
      <c r="B126" s="110"/>
      <c r="C126" s="110"/>
      <c r="D126" s="110"/>
      <c r="E126" s="110"/>
      <c r="F126" s="110"/>
      <c r="G126" s="110"/>
      <c r="H126" s="110"/>
      <c r="I126" s="110"/>
      <c r="J126" s="110"/>
      <c r="K126" s="110"/>
      <c r="L126" s="110"/>
      <c r="M126" s="110"/>
      <c r="N126" s="110"/>
      <c r="O126" s="110"/>
      <c r="P126" s="110"/>
      <c r="Q126" s="110"/>
      <c r="R126" s="111"/>
    </row>
    <row r="127" spans="1:18" ht="20.100000000000001" customHeight="1" x14ac:dyDescent="0.25">
      <c r="A127" s="110"/>
      <c r="B127" s="110"/>
      <c r="C127" s="110"/>
      <c r="D127" s="110"/>
      <c r="E127" s="110"/>
      <c r="F127" s="110"/>
      <c r="G127" s="110"/>
      <c r="H127" s="110"/>
      <c r="I127" s="110"/>
      <c r="J127" s="110"/>
      <c r="K127" s="110"/>
      <c r="L127" s="110"/>
      <c r="M127" s="110"/>
      <c r="N127" s="110"/>
      <c r="O127" s="110"/>
      <c r="P127" s="110"/>
      <c r="Q127" s="110"/>
      <c r="R127" s="111"/>
    </row>
    <row r="128" spans="1:18" ht="20.100000000000001" customHeight="1" x14ac:dyDescent="0.25">
      <c r="A128" s="110"/>
      <c r="B128" s="110"/>
      <c r="C128" s="110"/>
      <c r="D128" s="110"/>
      <c r="E128" s="110"/>
      <c r="F128" s="110"/>
      <c r="G128" s="110"/>
      <c r="H128" s="110"/>
      <c r="I128" s="110"/>
      <c r="J128" s="110"/>
      <c r="K128" s="110"/>
      <c r="L128" s="110"/>
      <c r="M128" s="110"/>
      <c r="N128" s="110"/>
      <c r="O128" s="110"/>
      <c r="P128" s="110"/>
      <c r="Q128" s="110"/>
      <c r="R128" s="111"/>
    </row>
    <row r="129" spans="1:18" ht="20.100000000000001" customHeight="1" x14ac:dyDescent="0.25">
      <c r="A129" s="110"/>
      <c r="B129" s="110"/>
      <c r="C129" s="110"/>
      <c r="D129" s="110"/>
      <c r="E129" s="110"/>
      <c r="F129" s="110"/>
      <c r="G129" s="110"/>
      <c r="H129" s="110"/>
      <c r="I129" s="110"/>
      <c r="J129" s="110"/>
      <c r="K129" s="110"/>
      <c r="L129" s="110"/>
      <c r="M129" s="110"/>
      <c r="N129" s="110"/>
      <c r="O129" s="110"/>
      <c r="P129" s="110"/>
      <c r="Q129" s="110"/>
      <c r="R129" s="111"/>
    </row>
    <row r="130" spans="1:18" ht="20.100000000000001" customHeight="1" x14ac:dyDescent="0.25">
      <c r="A130" s="110"/>
      <c r="B130" s="110"/>
      <c r="C130" s="110"/>
      <c r="D130" s="110"/>
      <c r="E130" s="110"/>
      <c r="F130" s="110"/>
      <c r="G130" s="110"/>
      <c r="H130" s="110"/>
      <c r="I130" s="110"/>
      <c r="J130" s="110"/>
      <c r="K130" s="110"/>
      <c r="L130" s="110"/>
      <c r="M130" s="110"/>
      <c r="N130" s="110"/>
      <c r="O130" s="110"/>
      <c r="P130" s="110"/>
      <c r="Q130" s="110"/>
      <c r="R130" s="111"/>
    </row>
    <row r="131" spans="1:18" ht="20.100000000000001" customHeight="1" x14ac:dyDescent="0.25">
      <c r="A131" s="110"/>
      <c r="B131" s="110"/>
      <c r="C131" s="110"/>
      <c r="D131" s="110"/>
      <c r="E131" s="110"/>
      <c r="F131" s="110"/>
      <c r="G131" s="110"/>
      <c r="H131" s="110"/>
      <c r="I131" s="110"/>
      <c r="J131" s="110"/>
      <c r="K131" s="110"/>
      <c r="L131" s="110"/>
      <c r="M131" s="110"/>
      <c r="N131" s="110"/>
      <c r="O131" s="110"/>
      <c r="P131" s="110"/>
      <c r="Q131" s="110"/>
      <c r="R131" s="111"/>
    </row>
    <row r="132" spans="1:18" ht="20.100000000000001" customHeight="1" x14ac:dyDescent="0.25">
      <c r="A132" s="110"/>
      <c r="B132" s="110"/>
      <c r="C132" s="110"/>
      <c r="D132" s="110"/>
      <c r="E132" s="110"/>
      <c r="F132" s="110"/>
      <c r="G132" s="110"/>
      <c r="H132" s="110"/>
      <c r="I132" s="110"/>
      <c r="J132" s="110"/>
      <c r="K132" s="110"/>
      <c r="L132" s="110"/>
      <c r="M132" s="110"/>
      <c r="N132" s="110"/>
      <c r="O132" s="110"/>
      <c r="P132" s="110"/>
      <c r="Q132" s="110"/>
      <c r="R132" s="111"/>
    </row>
    <row r="133" spans="1:18" ht="20.100000000000001" customHeight="1" x14ac:dyDescent="0.25">
      <c r="A133" s="110"/>
      <c r="B133" s="110"/>
      <c r="C133" s="110"/>
      <c r="D133" s="110"/>
      <c r="E133" s="110"/>
      <c r="F133" s="110"/>
      <c r="G133" s="110"/>
      <c r="H133" s="110"/>
      <c r="I133" s="110"/>
      <c r="J133" s="110"/>
      <c r="K133" s="110"/>
      <c r="L133" s="110"/>
      <c r="M133" s="110"/>
      <c r="N133" s="110"/>
      <c r="O133" s="110"/>
      <c r="P133" s="110"/>
      <c r="Q133" s="110"/>
      <c r="R133" s="111"/>
    </row>
    <row r="134" spans="1:18" ht="20.100000000000001" customHeight="1" x14ac:dyDescent="0.25">
      <c r="A134" s="110"/>
      <c r="B134" s="110"/>
      <c r="C134" s="110"/>
      <c r="D134" s="110"/>
      <c r="E134" s="110"/>
      <c r="F134" s="110"/>
      <c r="G134" s="110"/>
      <c r="H134" s="110"/>
      <c r="I134" s="110"/>
      <c r="J134" s="110"/>
      <c r="K134" s="110"/>
      <c r="L134" s="110"/>
      <c r="M134" s="110"/>
      <c r="N134" s="110"/>
      <c r="O134" s="110"/>
      <c r="P134" s="110"/>
      <c r="Q134" s="110"/>
      <c r="R134" s="111"/>
    </row>
    <row r="135" spans="1:18" ht="20.100000000000001" customHeight="1" x14ac:dyDescent="0.25">
      <c r="A135" s="110"/>
      <c r="B135" s="110"/>
      <c r="C135" s="110"/>
      <c r="D135" s="110"/>
      <c r="E135" s="110"/>
      <c r="F135" s="110"/>
      <c r="G135" s="110"/>
      <c r="H135" s="110"/>
      <c r="I135" s="110"/>
      <c r="J135" s="110"/>
      <c r="K135" s="110"/>
      <c r="L135" s="110"/>
      <c r="M135" s="110"/>
      <c r="N135" s="110"/>
      <c r="O135" s="110"/>
      <c r="P135" s="110"/>
      <c r="Q135" s="110"/>
      <c r="R135" s="111"/>
    </row>
    <row r="136" spans="1:18" ht="20.100000000000001" customHeight="1" x14ac:dyDescent="0.25">
      <c r="A136" s="110"/>
      <c r="B136" s="110"/>
      <c r="C136" s="110"/>
      <c r="D136" s="110"/>
      <c r="E136" s="110"/>
      <c r="F136" s="110"/>
      <c r="G136" s="110"/>
      <c r="H136" s="110"/>
      <c r="I136" s="110"/>
      <c r="J136" s="110"/>
      <c r="K136" s="110"/>
      <c r="L136" s="110"/>
      <c r="M136" s="110"/>
      <c r="N136" s="110"/>
      <c r="O136" s="110"/>
      <c r="P136" s="110"/>
      <c r="Q136" s="110"/>
      <c r="R136" s="111"/>
    </row>
    <row r="137" spans="1:18" ht="20.100000000000001" customHeight="1" x14ac:dyDescent="0.25">
      <c r="A137" s="110"/>
      <c r="B137" s="110"/>
      <c r="C137" s="110"/>
      <c r="D137" s="110"/>
      <c r="E137" s="110"/>
      <c r="F137" s="110"/>
      <c r="G137" s="110"/>
      <c r="H137" s="110"/>
      <c r="I137" s="110"/>
      <c r="J137" s="110"/>
      <c r="K137" s="110"/>
      <c r="L137" s="110"/>
      <c r="M137" s="110"/>
      <c r="N137" s="110"/>
      <c r="O137" s="110"/>
      <c r="P137" s="110"/>
      <c r="Q137" s="110"/>
      <c r="R137" s="111"/>
    </row>
    <row r="138" spans="1:18" ht="20.100000000000001" customHeight="1" x14ac:dyDescent="0.25">
      <c r="A138" s="110"/>
      <c r="B138" s="110"/>
      <c r="C138" s="110"/>
      <c r="D138" s="110"/>
      <c r="E138" s="110"/>
      <c r="F138" s="110"/>
      <c r="G138" s="110"/>
      <c r="H138" s="110"/>
      <c r="I138" s="110"/>
      <c r="J138" s="110"/>
      <c r="K138" s="110"/>
      <c r="L138" s="110"/>
      <c r="M138" s="110"/>
      <c r="N138" s="110"/>
      <c r="O138" s="110"/>
      <c r="P138" s="110"/>
      <c r="Q138" s="110"/>
      <c r="R138" s="111"/>
    </row>
    <row r="139" spans="1:18" ht="20.100000000000001" customHeight="1" x14ac:dyDescent="0.25">
      <c r="A139" s="110"/>
      <c r="B139" s="110"/>
      <c r="C139" s="110"/>
      <c r="D139" s="110"/>
      <c r="E139" s="110"/>
      <c r="F139" s="110"/>
      <c r="G139" s="110"/>
      <c r="H139" s="110"/>
      <c r="I139" s="110"/>
      <c r="J139" s="110"/>
      <c r="K139" s="110"/>
      <c r="L139" s="110"/>
      <c r="M139" s="110"/>
      <c r="N139" s="110"/>
      <c r="O139" s="110"/>
      <c r="P139" s="110"/>
      <c r="Q139" s="110"/>
      <c r="R139" s="111"/>
    </row>
    <row r="140" spans="1:18" ht="20.100000000000001" customHeight="1" x14ac:dyDescent="0.25">
      <c r="A140" s="110"/>
      <c r="B140" s="110"/>
      <c r="C140" s="110"/>
      <c r="D140" s="110"/>
      <c r="E140" s="110"/>
      <c r="F140" s="110"/>
      <c r="G140" s="110"/>
      <c r="H140" s="110"/>
      <c r="I140" s="110"/>
      <c r="J140" s="110"/>
      <c r="K140" s="110"/>
      <c r="L140" s="110"/>
      <c r="M140" s="110"/>
      <c r="N140" s="110"/>
      <c r="O140" s="110"/>
      <c r="P140" s="110"/>
      <c r="Q140" s="110"/>
      <c r="R140" s="111"/>
    </row>
    <row r="141" spans="1:18" ht="20.100000000000001" customHeight="1" x14ac:dyDescent="0.25">
      <c r="A141" s="110"/>
      <c r="B141" s="110"/>
      <c r="C141" s="110"/>
      <c r="D141" s="110"/>
      <c r="E141" s="110"/>
      <c r="F141" s="110"/>
      <c r="G141" s="110"/>
      <c r="H141" s="110"/>
      <c r="I141" s="110"/>
      <c r="J141" s="110"/>
      <c r="K141" s="110"/>
      <c r="L141" s="110"/>
      <c r="M141" s="110"/>
      <c r="N141" s="110"/>
      <c r="O141" s="110"/>
      <c r="P141" s="110"/>
      <c r="Q141" s="110"/>
      <c r="R141" s="111"/>
    </row>
    <row r="142" spans="1:18" ht="20.100000000000001" customHeight="1" x14ac:dyDescent="0.25">
      <c r="A142" s="110"/>
      <c r="B142" s="110"/>
      <c r="C142" s="110"/>
      <c r="D142" s="110"/>
      <c r="E142" s="110"/>
      <c r="F142" s="110"/>
      <c r="G142" s="110"/>
      <c r="H142" s="110"/>
      <c r="I142" s="110"/>
      <c r="J142" s="110"/>
      <c r="K142" s="110"/>
      <c r="L142" s="110"/>
      <c r="M142" s="110"/>
      <c r="N142" s="110"/>
      <c r="O142" s="110"/>
      <c r="P142" s="110"/>
      <c r="Q142" s="110"/>
      <c r="R142" s="111"/>
    </row>
    <row r="143" spans="1:18" ht="20.100000000000001" customHeight="1" x14ac:dyDescent="0.25">
      <c r="A143" s="110"/>
      <c r="B143" s="110"/>
      <c r="C143" s="110"/>
      <c r="D143" s="110"/>
      <c r="E143" s="110"/>
      <c r="F143" s="110"/>
      <c r="G143" s="110"/>
      <c r="H143" s="110"/>
      <c r="I143" s="110"/>
      <c r="J143" s="110"/>
      <c r="K143" s="110"/>
      <c r="L143" s="110"/>
      <c r="M143" s="110"/>
      <c r="N143" s="110"/>
      <c r="O143" s="110"/>
      <c r="P143" s="110"/>
      <c r="Q143" s="110"/>
      <c r="R143" s="111"/>
    </row>
    <row r="144" spans="1:18" ht="20.100000000000001" customHeight="1" x14ac:dyDescent="0.25">
      <c r="A144" s="110"/>
      <c r="B144" s="110"/>
      <c r="C144" s="110"/>
      <c r="D144" s="110"/>
      <c r="E144" s="110"/>
      <c r="F144" s="110"/>
      <c r="G144" s="110"/>
      <c r="H144" s="110"/>
      <c r="I144" s="110"/>
      <c r="J144" s="110"/>
      <c r="K144" s="110"/>
      <c r="L144" s="110"/>
      <c r="M144" s="110"/>
      <c r="N144" s="110"/>
      <c r="O144" s="110"/>
      <c r="P144" s="110"/>
      <c r="Q144" s="110"/>
      <c r="R144" s="111"/>
    </row>
    <row r="145" spans="1:18" ht="20.100000000000001" customHeight="1" x14ac:dyDescent="0.25">
      <c r="A145" s="110"/>
      <c r="B145" s="110"/>
      <c r="C145" s="110"/>
      <c r="D145" s="110"/>
      <c r="E145" s="110"/>
      <c r="F145" s="110"/>
      <c r="G145" s="110"/>
      <c r="H145" s="110"/>
      <c r="I145" s="110"/>
      <c r="J145" s="110"/>
      <c r="K145" s="110"/>
      <c r="L145" s="110"/>
      <c r="M145" s="110"/>
      <c r="N145" s="110"/>
      <c r="O145" s="110"/>
      <c r="P145" s="110"/>
      <c r="Q145" s="110"/>
      <c r="R145" s="111"/>
    </row>
    <row r="146" spans="1:18" ht="20.100000000000001" customHeight="1" x14ac:dyDescent="0.25">
      <c r="A146" s="110"/>
      <c r="B146" s="110"/>
      <c r="C146" s="110"/>
      <c r="D146" s="110"/>
      <c r="E146" s="110"/>
      <c r="F146" s="110"/>
      <c r="G146" s="110"/>
      <c r="H146" s="110"/>
      <c r="I146" s="110"/>
      <c r="J146" s="110"/>
      <c r="K146" s="110"/>
      <c r="L146" s="110"/>
      <c r="M146" s="110"/>
      <c r="N146" s="110"/>
      <c r="O146" s="110"/>
      <c r="P146" s="110"/>
      <c r="Q146" s="110"/>
      <c r="R146" s="111"/>
    </row>
    <row r="147" spans="1:18" ht="20.100000000000001" customHeight="1" x14ac:dyDescent="0.25">
      <c r="A147" s="110"/>
      <c r="B147" s="110"/>
      <c r="C147" s="110"/>
      <c r="D147" s="110"/>
      <c r="E147" s="110"/>
      <c r="F147" s="110"/>
      <c r="G147" s="110"/>
      <c r="H147" s="110"/>
      <c r="I147" s="110"/>
      <c r="J147" s="110"/>
      <c r="K147" s="110"/>
      <c r="L147" s="110"/>
      <c r="M147" s="110"/>
      <c r="N147" s="110"/>
      <c r="O147" s="110"/>
      <c r="P147" s="110"/>
      <c r="Q147" s="110"/>
      <c r="R147" s="111"/>
    </row>
    <row r="148" spans="1:18" ht="20.100000000000001" customHeight="1" x14ac:dyDescent="0.25">
      <c r="A148" s="110"/>
      <c r="B148" s="110"/>
      <c r="C148" s="110"/>
      <c r="D148" s="110"/>
      <c r="E148" s="110"/>
      <c r="F148" s="110"/>
      <c r="G148" s="110"/>
      <c r="H148" s="110"/>
      <c r="I148" s="110"/>
      <c r="J148" s="110"/>
      <c r="K148" s="110"/>
      <c r="L148" s="110"/>
      <c r="M148" s="110"/>
      <c r="N148" s="110"/>
      <c r="O148" s="110"/>
      <c r="P148" s="110"/>
      <c r="Q148" s="110"/>
      <c r="R148" s="111"/>
    </row>
    <row r="149" spans="1:18" ht="20.100000000000001" customHeight="1" x14ac:dyDescent="0.25">
      <c r="A149" s="110"/>
      <c r="B149" s="110"/>
      <c r="C149" s="110"/>
      <c r="D149" s="110"/>
      <c r="E149" s="110"/>
      <c r="F149" s="110"/>
      <c r="G149" s="110"/>
      <c r="H149" s="110"/>
      <c r="I149" s="110"/>
      <c r="J149" s="110"/>
      <c r="K149" s="110"/>
      <c r="L149" s="110"/>
      <c r="M149" s="110"/>
      <c r="N149" s="110"/>
      <c r="O149" s="110"/>
      <c r="P149" s="110"/>
      <c r="Q149" s="110"/>
      <c r="R149" s="111"/>
    </row>
    <row r="150" spans="1:18" ht="20.100000000000001" customHeight="1" x14ac:dyDescent="0.25">
      <c r="A150" s="110"/>
      <c r="B150" s="110"/>
      <c r="C150" s="110"/>
      <c r="D150" s="110"/>
      <c r="E150" s="110"/>
      <c r="F150" s="110"/>
      <c r="G150" s="110"/>
      <c r="H150" s="110"/>
      <c r="I150" s="110"/>
      <c r="J150" s="110"/>
      <c r="K150" s="110"/>
      <c r="L150" s="110"/>
      <c r="M150" s="110"/>
      <c r="N150" s="110"/>
      <c r="O150" s="110"/>
      <c r="P150" s="110"/>
      <c r="Q150" s="110"/>
      <c r="R150" s="111"/>
    </row>
    <row r="151" spans="1:18" ht="20.100000000000001" customHeight="1" x14ac:dyDescent="0.25">
      <c r="A151" s="110"/>
      <c r="B151" s="110"/>
      <c r="C151" s="110"/>
      <c r="D151" s="110"/>
      <c r="E151" s="110"/>
      <c r="F151" s="110"/>
      <c r="G151" s="110"/>
      <c r="H151" s="110"/>
      <c r="I151" s="110"/>
      <c r="J151" s="110"/>
      <c r="K151" s="110"/>
      <c r="L151" s="110"/>
      <c r="M151" s="110"/>
      <c r="N151" s="110"/>
      <c r="O151" s="110"/>
      <c r="P151" s="110"/>
      <c r="Q151" s="110"/>
      <c r="R151" s="111"/>
    </row>
    <row r="152" spans="1:18" ht="20.100000000000001" customHeight="1" x14ac:dyDescent="0.25">
      <c r="A152" s="110"/>
      <c r="B152" s="110"/>
      <c r="C152" s="110"/>
      <c r="D152" s="110"/>
      <c r="E152" s="110"/>
      <c r="F152" s="110"/>
      <c r="G152" s="110"/>
      <c r="H152" s="110"/>
      <c r="I152" s="110"/>
      <c r="J152" s="110"/>
      <c r="K152" s="110"/>
      <c r="L152" s="110"/>
      <c r="M152" s="110"/>
      <c r="N152" s="110"/>
      <c r="O152" s="110"/>
      <c r="P152" s="110"/>
      <c r="Q152" s="110"/>
      <c r="R152" s="111"/>
    </row>
    <row r="153" spans="1:18" ht="20.100000000000001" customHeight="1" x14ac:dyDescent="0.25">
      <c r="A153" s="110"/>
      <c r="B153" s="110"/>
      <c r="C153" s="110"/>
      <c r="D153" s="110"/>
      <c r="E153" s="110"/>
      <c r="F153" s="110"/>
      <c r="G153" s="110"/>
      <c r="H153" s="110"/>
      <c r="I153" s="110"/>
      <c r="J153" s="110"/>
      <c r="K153" s="110"/>
      <c r="L153" s="110"/>
      <c r="M153" s="110"/>
      <c r="N153" s="110"/>
      <c r="O153" s="110"/>
      <c r="P153" s="110"/>
      <c r="Q153" s="110"/>
      <c r="R153" s="111"/>
    </row>
    <row r="154" spans="1:18" ht="20.100000000000001" customHeight="1" x14ac:dyDescent="0.25">
      <c r="A154" s="110"/>
      <c r="B154" s="110"/>
      <c r="C154" s="110"/>
      <c r="D154" s="110"/>
      <c r="E154" s="110"/>
      <c r="F154" s="110"/>
      <c r="G154" s="110"/>
      <c r="H154" s="110"/>
      <c r="I154" s="110"/>
      <c r="J154" s="110"/>
      <c r="K154" s="110"/>
      <c r="L154" s="110"/>
      <c r="M154" s="110"/>
      <c r="N154" s="110"/>
      <c r="O154" s="110"/>
      <c r="P154" s="110"/>
      <c r="Q154" s="110"/>
      <c r="R154" s="111"/>
    </row>
    <row r="155" spans="1:18" ht="20.100000000000001" customHeight="1" x14ac:dyDescent="0.25">
      <c r="A155" s="110"/>
      <c r="B155" s="110"/>
      <c r="C155" s="110"/>
      <c r="D155" s="110"/>
      <c r="E155" s="110"/>
      <c r="F155" s="110"/>
      <c r="G155" s="110"/>
      <c r="H155" s="110"/>
      <c r="I155" s="110"/>
      <c r="J155" s="110"/>
      <c r="K155" s="110"/>
      <c r="L155" s="110"/>
      <c r="M155" s="110"/>
      <c r="N155" s="110"/>
      <c r="O155" s="110"/>
      <c r="P155" s="110"/>
      <c r="Q155" s="110"/>
      <c r="R155" s="111"/>
    </row>
    <row r="156" spans="1:18" ht="20.100000000000001" customHeight="1" x14ac:dyDescent="0.25">
      <c r="A156" s="110"/>
      <c r="B156" s="110"/>
      <c r="C156" s="110"/>
      <c r="D156" s="110"/>
      <c r="E156" s="110"/>
      <c r="F156" s="110"/>
      <c r="G156" s="110"/>
      <c r="H156" s="110"/>
      <c r="I156" s="110"/>
      <c r="J156" s="110"/>
      <c r="K156" s="110"/>
      <c r="L156" s="110"/>
      <c r="M156" s="110"/>
      <c r="N156" s="110"/>
      <c r="O156" s="110"/>
      <c r="P156" s="110"/>
      <c r="Q156" s="110"/>
      <c r="R156" s="111"/>
    </row>
    <row r="157" spans="1:18" ht="20.100000000000001" customHeight="1" x14ac:dyDescent="0.25">
      <c r="A157" s="110"/>
      <c r="B157" s="110"/>
      <c r="C157" s="110"/>
      <c r="D157" s="110"/>
      <c r="E157" s="110"/>
      <c r="F157" s="110"/>
      <c r="G157" s="110"/>
      <c r="H157" s="110"/>
      <c r="I157" s="110"/>
      <c r="J157" s="110"/>
      <c r="K157" s="110"/>
      <c r="L157" s="110"/>
      <c r="M157" s="110"/>
      <c r="N157" s="110"/>
      <c r="O157" s="110"/>
      <c r="P157" s="110"/>
      <c r="Q157" s="110"/>
      <c r="R157" s="111"/>
    </row>
    <row r="158" spans="1:18" ht="20.100000000000001" customHeight="1" x14ac:dyDescent="0.25">
      <c r="A158" s="110"/>
      <c r="B158" s="110"/>
      <c r="C158" s="110"/>
      <c r="D158" s="110"/>
      <c r="E158" s="110"/>
      <c r="F158" s="110"/>
      <c r="G158" s="110"/>
      <c r="H158" s="110"/>
      <c r="I158" s="110"/>
      <c r="J158" s="110"/>
      <c r="K158" s="110"/>
      <c r="L158" s="110"/>
      <c r="M158" s="110"/>
      <c r="N158" s="110"/>
      <c r="O158" s="110"/>
      <c r="P158" s="110"/>
      <c r="Q158" s="110"/>
      <c r="R158" s="111"/>
    </row>
    <row r="159" spans="1:18" ht="20.100000000000001" customHeight="1" x14ac:dyDescent="0.25">
      <c r="A159" s="110"/>
      <c r="B159" s="110"/>
      <c r="C159" s="110"/>
      <c r="D159" s="110"/>
      <c r="E159" s="110"/>
      <c r="F159" s="110"/>
      <c r="G159" s="110"/>
      <c r="H159" s="110"/>
      <c r="I159" s="110"/>
      <c r="J159" s="110"/>
      <c r="K159" s="110"/>
      <c r="L159" s="110"/>
      <c r="M159" s="110"/>
      <c r="N159" s="110"/>
      <c r="O159" s="110"/>
      <c r="P159" s="110"/>
      <c r="Q159" s="110"/>
      <c r="R159" s="111"/>
    </row>
    <row r="160" spans="1:18" ht="20.100000000000001" customHeight="1" x14ac:dyDescent="0.25">
      <c r="A160" s="110"/>
      <c r="B160" s="110"/>
      <c r="C160" s="110"/>
      <c r="D160" s="110"/>
      <c r="E160" s="110"/>
      <c r="F160" s="110"/>
      <c r="G160" s="110"/>
      <c r="H160" s="110"/>
      <c r="I160" s="110"/>
      <c r="J160" s="110"/>
      <c r="K160" s="110"/>
      <c r="L160" s="110"/>
      <c r="M160" s="110"/>
      <c r="N160" s="110"/>
      <c r="O160" s="110"/>
      <c r="P160" s="110"/>
      <c r="Q160" s="110"/>
      <c r="R160" s="111"/>
    </row>
    <row r="161" spans="1:18" ht="20.100000000000001" customHeight="1" x14ac:dyDescent="0.25">
      <c r="A161" s="110"/>
      <c r="B161" s="110"/>
      <c r="C161" s="110"/>
      <c r="D161" s="110"/>
      <c r="E161" s="110"/>
      <c r="F161" s="110"/>
      <c r="G161" s="110"/>
      <c r="H161" s="110"/>
      <c r="I161" s="110"/>
      <c r="J161" s="110"/>
      <c r="K161" s="110"/>
      <c r="L161" s="110"/>
      <c r="M161" s="110"/>
      <c r="N161" s="110"/>
      <c r="O161" s="110"/>
      <c r="P161" s="110"/>
      <c r="Q161" s="110"/>
      <c r="R161" s="111"/>
    </row>
    <row r="162" spans="1:18" ht="20.100000000000001" customHeight="1" x14ac:dyDescent="0.25">
      <c r="A162" s="110"/>
      <c r="B162" s="110"/>
      <c r="C162" s="110"/>
      <c r="D162" s="110"/>
      <c r="E162" s="110"/>
      <c r="F162" s="110"/>
      <c r="G162" s="110"/>
      <c r="H162" s="110"/>
      <c r="I162" s="110"/>
      <c r="J162" s="110"/>
      <c r="K162" s="110"/>
      <c r="L162" s="110"/>
      <c r="M162" s="110"/>
      <c r="N162" s="110"/>
      <c r="O162" s="110"/>
      <c r="P162" s="110"/>
      <c r="Q162" s="110"/>
      <c r="R162" s="111"/>
    </row>
    <row r="163" spans="1:18" ht="20.100000000000001" customHeight="1" x14ac:dyDescent="0.25">
      <c r="A163" s="110"/>
      <c r="B163" s="110"/>
      <c r="C163" s="110"/>
      <c r="D163" s="110"/>
      <c r="E163" s="110"/>
      <c r="F163" s="110"/>
      <c r="G163" s="110"/>
      <c r="H163" s="110"/>
      <c r="I163" s="110"/>
      <c r="J163" s="110"/>
      <c r="K163" s="110"/>
      <c r="L163" s="110"/>
      <c r="M163" s="110"/>
      <c r="N163" s="110"/>
      <c r="O163" s="110"/>
      <c r="P163" s="110"/>
      <c r="Q163" s="110"/>
      <c r="R163" s="111"/>
    </row>
    <row r="164" spans="1:18" ht="20.100000000000001" customHeight="1" x14ac:dyDescent="0.25">
      <c r="A164" s="110"/>
      <c r="B164" s="110"/>
      <c r="C164" s="110"/>
      <c r="D164" s="110"/>
      <c r="E164" s="110"/>
      <c r="F164" s="110"/>
      <c r="G164" s="110"/>
      <c r="H164" s="110"/>
      <c r="I164" s="110"/>
      <c r="J164" s="110"/>
      <c r="K164" s="110"/>
      <c r="L164" s="110"/>
      <c r="M164" s="110"/>
      <c r="N164" s="110"/>
      <c r="O164" s="110"/>
      <c r="P164" s="110"/>
      <c r="Q164" s="110"/>
      <c r="R164" s="111"/>
    </row>
    <row r="165" spans="1:18" ht="20.100000000000001" customHeight="1" x14ac:dyDescent="0.25">
      <c r="A165" s="110"/>
      <c r="B165" s="110"/>
      <c r="C165" s="110"/>
      <c r="D165" s="110"/>
      <c r="E165" s="110"/>
      <c r="F165" s="110"/>
      <c r="G165" s="110"/>
      <c r="H165" s="110"/>
      <c r="I165" s="110"/>
      <c r="J165" s="110"/>
      <c r="K165" s="110"/>
      <c r="L165" s="110"/>
      <c r="M165" s="110"/>
      <c r="N165" s="110"/>
      <c r="O165" s="110"/>
      <c r="P165" s="110"/>
      <c r="Q165" s="110"/>
      <c r="R165" s="111"/>
    </row>
    <row r="166" spans="1:18" ht="20.100000000000001" customHeight="1" x14ac:dyDescent="0.25">
      <c r="A166" s="110"/>
      <c r="B166" s="110"/>
      <c r="C166" s="110"/>
      <c r="D166" s="110"/>
      <c r="E166" s="110"/>
      <c r="F166" s="110"/>
      <c r="G166" s="110"/>
      <c r="H166" s="110"/>
      <c r="I166" s="110"/>
      <c r="J166" s="110"/>
      <c r="K166" s="110"/>
      <c r="L166" s="110"/>
      <c r="M166" s="110"/>
      <c r="N166" s="110"/>
      <c r="O166" s="110"/>
      <c r="P166" s="110"/>
      <c r="Q166" s="110"/>
      <c r="R166" s="111"/>
    </row>
    <row r="167" spans="1:18" ht="20.100000000000001" customHeight="1" x14ac:dyDescent="0.25">
      <c r="A167" s="110"/>
      <c r="B167" s="110"/>
      <c r="C167" s="110"/>
      <c r="D167" s="110"/>
      <c r="E167" s="110"/>
      <c r="F167" s="110"/>
      <c r="G167" s="110"/>
      <c r="H167" s="110"/>
      <c r="I167" s="110"/>
      <c r="J167" s="110"/>
      <c r="K167" s="110"/>
      <c r="L167" s="110"/>
      <c r="M167" s="110"/>
      <c r="N167" s="110"/>
      <c r="O167" s="110"/>
      <c r="P167" s="110"/>
      <c r="Q167" s="110"/>
      <c r="R167" s="111"/>
    </row>
    <row r="168" spans="1:18" ht="20.100000000000001" customHeight="1" x14ac:dyDescent="0.25">
      <c r="A168" s="110"/>
      <c r="B168" s="110"/>
      <c r="C168" s="110"/>
      <c r="D168" s="110"/>
      <c r="E168" s="110"/>
      <c r="F168" s="110"/>
      <c r="G168" s="110"/>
      <c r="H168" s="110"/>
      <c r="I168" s="110"/>
      <c r="J168" s="110"/>
      <c r="K168" s="110"/>
      <c r="L168" s="110"/>
      <c r="M168" s="110"/>
      <c r="N168" s="110"/>
      <c r="O168" s="110"/>
      <c r="P168" s="110"/>
      <c r="Q168" s="110"/>
      <c r="R168" s="111"/>
    </row>
    <row r="169" spans="1:18" ht="20.100000000000001" customHeight="1" x14ac:dyDescent="0.25">
      <c r="A169" s="110"/>
      <c r="B169" s="110"/>
      <c r="C169" s="110"/>
      <c r="D169" s="110"/>
      <c r="E169" s="110"/>
      <c r="F169" s="110"/>
      <c r="G169" s="110"/>
      <c r="H169" s="110"/>
      <c r="I169" s="110"/>
      <c r="J169" s="110"/>
      <c r="K169" s="110"/>
      <c r="L169" s="110"/>
      <c r="M169" s="110"/>
      <c r="N169" s="110"/>
      <c r="O169" s="110"/>
      <c r="P169" s="110"/>
      <c r="Q169" s="110"/>
      <c r="R169" s="111"/>
    </row>
    <row r="170" spans="1:18" ht="20.100000000000001" customHeight="1" x14ac:dyDescent="0.25">
      <c r="A170" s="110"/>
      <c r="B170" s="110"/>
      <c r="C170" s="110"/>
      <c r="D170" s="110"/>
      <c r="E170" s="110"/>
      <c r="F170" s="110"/>
      <c r="G170" s="110"/>
      <c r="H170" s="110"/>
      <c r="I170" s="110"/>
      <c r="J170" s="110"/>
      <c r="K170" s="110"/>
      <c r="L170" s="110"/>
      <c r="M170" s="110"/>
      <c r="N170" s="110"/>
      <c r="O170" s="110"/>
      <c r="P170" s="110"/>
      <c r="Q170" s="110"/>
      <c r="R170" s="111"/>
    </row>
    <row r="171" spans="1:18" ht="20.100000000000001" customHeight="1" x14ac:dyDescent="0.25">
      <c r="A171" s="110"/>
      <c r="B171" s="110"/>
      <c r="C171" s="110"/>
      <c r="D171" s="110"/>
      <c r="E171" s="110"/>
      <c r="F171" s="110"/>
      <c r="G171" s="110"/>
      <c r="H171" s="110"/>
      <c r="I171" s="110"/>
      <c r="J171" s="110"/>
      <c r="K171" s="110"/>
      <c r="L171" s="110"/>
      <c r="M171" s="110"/>
      <c r="N171" s="110"/>
      <c r="O171" s="110"/>
      <c r="P171" s="110"/>
      <c r="Q171" s="110"/>
      <c r="R171" s="111"/>
    </row>
    <row r="172" spans="1:18" ht="20.100000000000001" customHeight="1" x14ac:dyDescent="0.25">
      <c r="A172" s="110"/>
      <c r="B172" s="110"/>
      <c r="C172" s="110"/>
      <c r="D172" s="110"/>
      <c r="E172" s="110"/>
      <c r="F172" s="110"/>
      <c r="G172" s="110"/>
      <c r="H172" s="110"/>
      <c r="I172" s="110"/>
      <c r="J172" s="110"/>
      <c r="K172" s="110"/>
      <c r="L172" s="110"/>
      <c r="M172" s="110"/>
      <c r="N172" s="110"/>
      <c r="O172" s="110"/>
      <c r="P172" s="110"/>
      <c r="Q172" s="110"/>
      <c r="R172" s="111"/>
    </row>
    <row r="173" spans="1:18" ht="20.100000000000001" customHeight="1" x14ac:dyDescent="0.25">
      <c r="A173" s="110"/>
      <c r="B173" s="110"/>
      <c r="C173" s="110"/>
      <c r="D173" s="110"/>
      <c r="E173" s="110"/>
      <c r="F173" s="110"/>
      <c r="G173" s="110"/>
      <c r="H173" s="110"/>
      <c r="I173" s="110"/>
      <c r="J173" s="110"/>
      <c r="K173" s="110"/>
      <c r="L173" s="110"/>
      <c r="M173" s="110"/>
      <c r="N173" s="110"/>
      <c r="O173" s="110"/>
      <c r="P173" s="110"/>
      <c r="Q173" s="110"/>
      <c r="R173" s="111"/>
    </row>
    <row r="174" spans="1:18" ht="20.100000000000001" customHeight="1" x14ac:dyDescent="0.25">
      <c r="A174" s="110"/>
      <c r="B174" s="110"/>
      <c r="C174" s="110"/>
      <c r="D174" s="110"/>
      <c r="E174" s="110"/>
      <c r="F174" s="110"/>
      <c r="G174" s="110"/>
      <c r="H174" s="110"/>
      <c r="I174" s="110"/>
      <c r="J174" s="110"/>
      <c r="K174" s="110"/>
      <c r="L174" s="110"/>
      <c r="M174" s="110"/>
      <c r="N174" s="110"/>
      <c r="O174" s="110"/>
      <c r="P174" s="110"/>
      <c r="Q174" s="110"/>
      <c r="R174" s="111"/>
    </row>
    <row r="175" spans="1:18" ht="20.100000000000001" customHeight="1" x14ac:dyDescent="0.25">
      <c r="A175" s="110"/>
      <c r="B175" s="110"/>
      <c r="C175" s="110"/>
      <c r="D175" s="110"/>
      <c r="E175" s="110"/>
      <c r="F175" s="110"/>
      <c r="G175" s="110"/>
      <c r="H175" s="110"/>
      <c r="I175" s="110"/>
      <c r="J175" s="110"/>
      <c r="K175" s="110"/>
      <c r="L175" s="110"/>
      <c r="M175" s="110"/>
      <c r="N175" s="110"/>
      <c r="O175" s="110"/>
      <c r="P175" s="110"/>
      <c r="Q175" s="110"/>
      <c r="R175" s="111"/>
    </row>
    <row r="176" spans="1:18" ht="20.100000000000001" customHeight="1" x14ac:dyDescent="0.25">
      <c r="A176" s="110"/>
      <c r="B176" s="110"/>
      <c r="C176" s="110"/>
      <c r="D176" s="110"/>
      <c r="E176" s="110"/>
      <c r="F176" s="110"/>
      <c r="G176" s="110"/>
      <c r="H176" s="110"/>
      <c r="I176" s="110"/>
      <c r="J176" s="110"/>
      <c r="K176" s="110"/>
      <c r="L176" s="110"/>
      <c r="M176" s="110"/>
      <c r="N176" s="110"/>
      <c r="O176" s="110"/>
      <c r="P176" s="110"/>
      <c r="Q176" s="110"/>
      <c r="R176" s="111"/>
    </row>
    <row r="177" spans="1:18" ht="20.100000000000001" customHeight="1" x14ac:dyDescent="0.25">
      <c r="A177" s="110"/>
      <c r="B177" s="110"/>
      <c r="C177" s="110"/>
      <c r="D177" s="110"/>
      <c r="E177" s="110"/>
      <c r="F177" s="110"/>
      <c r="G177" s="110"/>
      <c r="H177" s="110"/>
      <c r="I177" s="110"/>
      <c r="J177" s="110"/>
      <c r="K177" s="110"/>
      <c r="L177" s="110"/>
      <c r="M177" s="110"/>
      <c r="N177" s="110"/>
      <c r="O177" s="110"/>
      <c r="P177" s="110"/>
      <c r="Q177" s="110"/>
      <c r="R177" s="111"/>
    </row>
    <row r="178" spans="1:18" ht="20.100000000000001" customHeight="1" x14ac:dyDescent="0.25">
      <c r="A178" s="110"/>
      <c r="B178" s="110"/>
      <c r="C178" s="110"/>
      <c r="D178" s="110"/>
      <c r="E178" s="110"/>
      <c r="F178" s="110"/>
      <c r="G178" s="110"/>
      <c r="H178" s="110"/>
      <c r="I178" s="110"/>
      <c r="J178" s="110"/>
      <c r="K178" s="110"/>
      <c r="L178" s="110"/>
      <c r="M178" s="110"/>
      <c r="N178" s="110"/>
      <c r="O178" s="110"/>
      <c r="P178" s="110"/>
      <c r="Q178" s="110"/>
      <c r="R178" s="111"/>
    </row>
    <row r="179" spans="1:18" ht="20.100000000000001" customHeight="1" x14ac:dyDescent="0.25">
      <c r="A179" s="110"/>
      <c r="B179" s="110"/>
      <c r="C179" s="110"/>
      <c r="D179" s="110"/>
      <c r="E179" s="110"/>
      <c r="F179" s="110"/>
      <c r="G179" s="110"/>
      <c r="H179" s="110"/>
      <c r="I179" s="110"/>
      <c r="J179" s="110"/>
      <c r="K179" s="110"/>
      <c r="L179" s="110"/>
      <c r="M179" s="110"/>
      <c r="N179" s="110"/>
      <c r="O179" s="110"/>
      <c r="P179" s="110"/>
      <c r="Q179" s="110"/>
      <c r="R179" s="111"/>
    </row>
    <row r="180" spans="1:18" ht="20.100000000000001" customHeight="1" x14ac:dyDescent="0.25">
      <c r="A180" s="110"/>
      <c r="B180" s="110"/>
      <c r="C180" s="110"/>
      <c r="D180" s="110"/>
      <c r="E180" s="110"/>
      <c r="F180" s="110"/>
      <c r="G180" s="110"/>
      <c r="H180" s="110"/>
      <c r="I180" s="110"/>
      <c r="J180" s="110"/>
      <c r="K180" s="110"/>
      <c r="L180" s="110"/>
      <c r="M180" s="110"/>
      <c r="N180" s="110"/>
      <c r="O180" s="110"/>
      <c r="P180" s="110"/>
      <c r="Q180" s="110"/>
      <c r="R180" s="111"/>
    </row>
    <row r="181" spans="1:18" ht="20.100000000000001" customHeight="1" x14ac:dyDescent="0.25">
      <c r="A181" s="110"/>
      <c r="B181" s="110"/>
      <c r="C181" s="110"/>
      <c r="D181" s="110"/>
      <c r="E181" s="110"/>
      <c r="F181" s="110"/>
      <c r="G181" s="110"/>
      <c r="H181" s="110"/>
      <c r="I181" s="110"/>
      <c r="J181" s="110"/>
      <c r="K181" s="110"/>
      <c r="L181" s="110"/>
      <c r="M181" s="110"/>
      <c r="N181" s="110"/>
      <c r="O181" s="110"/>
      <c r="P181" s="110"/>
      <c r="Q181" s="110"/>
      <c r="R181" s="111"/>
    </row>
    <row r="182" spans="1:18" ht="20.100000000000001" customHeight="1" x14ac:dyDescent="0.25">
      <c r="A182" s="110"/>
      <c r="B182" s="110"/>
      <c r="C182" s="110"/>
      <c r="D182" s="110"/>
      <c r="E182" s="110"/>
      <c r="F182" s="110"/>
      <c r="G182" s="110"/>
      <c r="H182" s="110"/>
      <c r="I182" s="110"/>
      <c r="J182" s="110"/>
      <c r="K182" s="110"/>
      <c r="L182" s="110"/>
      <c r="M182" s="110"/>
      <c r="N182" s="110"/>
      <c r="O182" s="110"/>
      <c r="P182" s="110"/>
      <c r="Q182" s="110"/>
      <c r="R182" s="111"/>
    </row>
    <row r="183" spans="1:18" ht="20.100000000000001" customHeight="1" x14ac:dyDescent="0.25">
      <c r="A183" s="110"/>
      <c r="B183" s="110"/>
      <c r="C183" s="110"/>
      <c r="D183" s="110"/>
      <c r="E183" s="110"/>
      <c r="F183" s="110"/>
      <c r="G183" s="110"/>
      <c r="H183" s="110"/>
      <c r="I183" s="110"/>
      <c r="J183" s="110"/>
      <c r="K183" s="110"/>
      <c r="L183" s="110"/>
      <c r="M183" s="110"/>
      <c r="N183" s="110"/>
      <c r="O183" s="110"/>
      <c r="P183" s="110"/>
      <c r="Q183" s="110"/>
      <c r="R183" s="111"/>
    </row>
    <row r="184" spans="1:18" ht="20.100000000000001" customHeight="1" x14ac:dyDescent="0.25">
      <c r="A184" s="110"/>
      <c r="B184" s="110"/>
      <c r="C184" s="110"/>
      <c r="D184" s="110"/>
      <c r="E184" s="110"/>
      <c r="F184" s="110"/>
      <c r="G184" s="110"/>
      <c r="H184" s="110"/>
      <c r="I184" s="110"/>
      <c r="J184" s="110"/>
      <c r="K184" s="110"/>
      <c r="L184" s="110"/>
      <c r="M184" s="110"/>
      <c r="N184" s="110"/>
      <c r="O184" s="110"/>
      <c r="P184" s="110"/>
      <c r="Q184" s="110"/>
      <c r="R184" s="111"/>
    </row>
    <row r="185" spans="1:18" ht="20.100000000000001" customHeight="1" x14ac:dyDescent="0.25">
      <c r="A185" s="110"/>
      <c r="B185" s="110"/>
      <c r="C185" s="110"/>
      <c r="D185" s="110"/>
      <c r="E185" s="110"/>
      <c r="F185" s="110"/>
      <c r="G185" s="110"/>
      <c r="H185" s="110"/>
      <c r="I185" s="110"/>
      <c r="J185" s="110"/>
      <c r="K185" s="110"/>
      <c r="L185" s="110"/>
      <c r="M185" s="110"/>
      <c r="N185" s="110"/>
      <c r="O185" s="110"/>
      <c r="P185" s="110"/>
      <c r="Q185" s="110"/>
      <c r="R185" s="111"/>
    </row>
    <row r="186" spans="1:18" ht="20.100000000000001" customHeight="1" x14ac:dyDescent="0.25">
      <c r="A186" s="110"/>
      <c r="B186" s="110"/>
      <c r="C186" s="110"/>
      <c r="D186" s="110"/>
      <c r="E186" s="110"/>
      <c r="F186" s="110"/>
      <c r="G186" s="110"/>
      <c r="H186" s="110"/>
      <c r="I186" s="110"/>
      <c r="J186" s="110"/>
      <c r="K186" s="110"/>
      <c r="L186" s="110"/>
      <c r="M186" s="110"/>
      <c r="N186" s="110"/>
      <c r="O186" s="110"/>
      <c r="P186" s="110"/>
      <c r="Q186" s="110"/>
      <c r="R186" s="111"/>
    </row>
    <row r="187" spans="1:18" ht="20.100000000000001" customHeight="1" x14ac:dyDescent="0.25">
      <c r="A187" s="110"/>
      <c r="B187" s="110"/>
      <c r="C187" s="110"/>
      <c r="D187" s="110"/>
      <c r="E187" s="110"/>
      <c r="F187" s="110"/>
      <c r="G187" s="110"/>
      <c r="H187" s="110"/>
      <c r="I187" s="110"/>
      <c r="J187" s="110"/>
      <c r="K187" s="110"/>
      <c r="L187" s="110"/>
      <c r="M187" s="110"/>
      <c r="N187" s="110"/>
      <c r="O187" s="110"/>
      <c r="P187" s="110"/>
      <c r="Q187" s="110"/>
      <c r="R187" s="111"/>
    </row>
    <row r="188" spans="1:18" ht="20.100000000000001" customHeight="1" x14ac:dyDescent="0.25">
      <c r="A188" s="110"/>
      <c r="B188" s="110"/>
      <c r="C188" s="110"/>
      <c r="D188" s="110"/>
      <c r="E188" s="110"/>
      <c r="F188" s="110"/>
      <c r="G188" s="110"/>
      <c r="H188" s="110"/>
      <c r="I188" s="110"/>
      <c r="J188" s="110"/>
      <c r="K188" s="110"/>
      <c r="L188" s="110"/>
      <c r="M188" s="110"/>
      <c r="N188" s="110"/>
      <c r="O188" s="110"/>
      <c r="P188" s="110"/>
      <c r="Q188" s="110"/>
      <c r="R188" s="111"/>
    </row>
    <row r="189" spans="1:18" ht="20.100000000000001" customHeight="1" x14ac:dyDescent="0.25">
      <c r="A189" s="110"/>
      <c r="B189" s="110"/>
      <c r="C189" s="110"/>
      <c r="D189" s="110"/>
      <c r="E189" s="110"/>
      <c r="F189" s="110"/>
      <c r="G189" s="110"/>
      <c r="H189" s="110"/>
      <c r="I189" s="110"/>
      <c r="J189" s="110"/>
      <c r="K189" s="110"/>
      <c r="L189" s="110"/>
      <c r="M189" s="110"/>
      <c r="N189" s="110"/>
      <c r="O189" s="110"/>
      <c r="P189" s="110"/>
      <c r="Q189" s="110"/>
      <c r="R189" s="111"/>
    </row>
    <row r="190" spans="1:18" ht="20.100000000000001" customHeight="1" x14ac:dyDescent="0.25">
      <c r="A190" s="110"/>
      <c r="B190" s="110"/>
      <c r="C190" s="110"/>
      <c r="D190" s="110"/>
      <c r="E190" s="110"/>
      <c r="F190" s="110"/>
      <c r="G190" s="110"/>
      <c r="H190" s="110"/>
      <c r="I190" s="110"/>
      <c r="J190" s="110"/>
      <c r="K190" s="110"/>
      <c r="L190" s="110"/>
      <c r="M190" s="110"/>
      <c r="N190" s="110"/>
      <c r="O190" s="110"/>
      <c r="P190" s="110"/>
      <c r="Q190" s="110"/>
      <c r="R190" s="111"/>
    </row>
    <row r="191" spans="1:18" ht="20.100000000000001" customHeight="1" x14ac:dyDescent="0.25">
      <c r="A191" s="110"/>
      <c r="B191" s="110"/>
      <c r="C191" s="110"/>
      <c r="D191" s="110"/>
      <c r="E191" s="110"/>
      <c r="F191" s="110"/>
      <c r="G191" s="110"/>
      <c r="H191" s="110"/>
      <c r="I191" s="110"/>
      <c r="J191" s="110"/>
      <c r="K191" s="110"/>
      <c r="L191" s="110"/>
      <c r="M191" s="110"/>
      <c r="N191" s="110"/>
      <c r="O191" s="110"/>
      <c r="P191" s="110"/>
      <c r="Q191" s="110"/>
      <c r="R191" s="111"/>
    </row>
    <row r="192" spans="1:18" ht="20.100000000000001" customHeight="1" x14ac:dyDescent="0.25">
      <c r="A192" s="110"/>
      <c r="B192" s="110"/>
      <c r="C192" s="110"/>
      <c r="D192" s="110"/>
      <c r="E192" s="110"/>
      <c r="F192" s="110"/>
      <c r="G192" s="110"/>
      <c r="H192" s="110"/>
      <c r="I192" s="110"/>
      <c r="J192" s="110"/>
      <c r="K192" s="110"/>
      <c r="L192" s="110"/>
      <c r="M192" s="110"/>
      <c r="N192" s="110"/>
      <c r="O192" s="110"/>
      <c r="P192" s="110"/>
      <c r="Q192" s="110"/>
      <c r="R192" s="111"/>
    </row>
    <row r="193" spans="1:18" ht="20.100000000000001" customHeight="1" x14ac:dyDescent="0.25">
      <c r="A193" s="110"/>
      <c r="B193" s="110"/>
      <c r="C193" s="110"/>
      <c r="D193" s="110"/>
      <c r="E193" s="110"/>
      <c r="F193" s="110"/>
      <c r="G193" s="110"/>
      <c r="H193" s="110"/>
      <c r="I193" s="110"/>
      <c r="J193" s="110"/>
      <c r="K193" s="110"/>
      <c r="L193" s="110"/>
      <c r="M193" s="110"/>
      <c r="N193" s="110"/>
      <c r="O193" s="110"/>
      <c r="P193" s="110"/>
      <c r="Q193" s="110"/>
      <c r="R193" s="111"/>
    </row>
    <row r="194" spans="1:18" ht="20.100000000000001" customHeight="1" x14ac:dyDescent="0.25">
      <c r="A194" s="110"/>
      <c r="B194" s="110"/>
      <c r="C194" s="110"/>
      <c r="D194" s="110"/>
      <c r="E194" s="110"/>
      <c r="F194" s="110"/>
      <c r="G194" s="110"/>
      <c r="H194" s="110"/>
      <c r="I194" s="110"/>
      <c r="J194" s="110"/>
      <c r="K194" s="110"/>
      <c r="L194" s="110"/>
      <c r="M194" s="110"/>
      <c r="N194" s="110"/>
      <c r="O194" s="110"/>
      <c r="P194" s="110"/>
      <c r="Q194" s="110"/>
      <c r="R194" s="111"/>
    </row>
    <row r="195" spans="1:18" ht="20.100000000000001" customHeight="1" x14ac:dyDescent="0.25">
      <c r="A195" s="110"/>
      <c r="B195" s="110"/>
      <c r="C195" s="110"/>
      <c r="D195" s="110"/>
      <c r="E195" s="110"/>
      <c r="F195" s="110"/>
      <c r="G195" s="110"/>
      <c r="H195" s="110"/>
      <c r="I195" s="110"/>
      <c r="J195" s="110"/>
      <c r="K195" s="110"/>
      <c r="L195" s="110"/>
      <c r="M195" s="110"/>
      <c r="N195" s="110"/>
      <c r="O195" s="110"/>
      <c r="P195" s="110"/>
      <c r="Q195" s="110"/>
      <c r="R195" s="111"/>
    </row>
    <row r="196" spans="1:18" ht="20.100000000000001" customHeight="1" x14ac:dyDescent="0.25">
      <c r="A196" s="110"/>
      <c r="B196" s="110"/>
      <c r="C196" s="110"/>
      <c r="D196" s="110"/>
      <c r="E196" s="110"/>
      <c r="F196" s="110"/>
      <c r="G196" s="110"/>
      <c r="H196" s="110"/>
      <c r="I196" s="110"/>
      <c r="J196" s="110"/>
      <c r="K196" s="110"/>
      <c r="L196" s="110"/>
      <c r="M196" s="110"/>
      <c r="N196" s="110"/>
      <c r="O196" s="110"/>
      <c r="P196" s="110"/>
      <c r="Q196" s="110"/>
      <c r="R196" s="111"/>
    </row>
    <row r="197" spans="1:18" ht="20.100000000000001" customHeight="1" x14ac:dyDescent="0.25">
      <c r="A197" s="110"/>
      <c r="B197" s="110"/>
      <c r="C197" s="110"/>
      <c r="D197" s="110"/>
      <c r="E197" s="110"/>
      <c r="F197" s="110"/>
      <c r="G197" s="110"/>
      <c r="H197" s="110"/>
      <c r="I197" s="110"/>
      <c r="J197" s="110"/>
      <c r="K197" s="110"/>
      <c r="L197" s="110"/>
      <c r="M197" s="110"/>
      <c r="N197" s="110"/>
      <c r="O197" s="110"/>
      <c r="P197" s="110"/>
      <c r="Q197" s="110"/>
      <c r="R197" s="111"/>
    </row>
    <row r="198" spans="1:18" ht="20.100000000000001" customHeight="1" x14ac:dyDescent="0.25">
      <c r="A198" s="110"/>
      <c r="B198" s="110"/>
      <c r="C198" s="110"/>
      <c r="D198" s="110"/>
      <c r="E198" s="110"/>
      <c r="F198" s="110"/>
      <c r="G198" s="110"/>
      <c r="H198" s="110"/>
      <c r="I198" s="110"/>
      <c r="J198" s="110"/>
      <c r="K198" s="110"/>
      <c r="L198" s="110"/>
      <c r="M198" s="110"/>
      <c r="N198" s="110"/>
      <c r="O198" s="110"/>
      <c r="P198" s="110"/>
      <c r="Q198" s="110"/>
      <c r="R198" s="111"/>
    </row>
    <row r="199" spans="1:18" ht="20.100000000000001" customHeight="1" x14ac:dyDescent="0.25">
      <c r="A199" s="110"/>
      <c r="B199" s="110"/>
      <c r="C199" s="110"/>
      <c r="D199" s="110"/>
      <c r="E199" s="110"/>
      <c r="F199" s="110"/>
      <c r="G199" s="110"/>
      <c r="H199" s="110"/>
      <c r="I199" s="110"/>
      <c r="J199" s="110"/>
      <c r="K199" s="110"/>
      <c r="L199" s="110"/>
      <c r="M199" s="110"/>
      <c r="N199" s="110"/>
      <c r="O199" s="110"/>
      <c r="P199" s="110"/>
      <c r="Q199" s="110"/>
      <c r="R199" s="111"/>
    </row>
    <row r="200" spans="1:18" ht="20.100000000000001" customHeight="1" x14ac:dyDescent="0.25">
      <c r="A200" s="110"/>
      <c r="B200" s="110"/>
      <c r="C200" s="110"/>
      <c r="D200" s="110"/>
      <c r="E200" s="110"/>
      <c r="F200" s="110"/>
      <c r="G200" s="110"/>
      <c r="H200" s="110"/>
      <c r="I200" s="110"/>
      <c r="J200" s="110"/>
      <c r="K200" s="110"/>
      <c r="L200" s="110"/>
      <c r="M200" s="110"/>
      <c r="N200" s="110"/>
      <c r="O200" s="110"/>
      <c r="P200" s="110"/>
      <c r="Q200" s="110"/>
      <c r="R200" s="111"/>
    </row>
    <row r="201" spans="1:18" ht="20.100000000000001" customHeight="1" x14ac:dyDescent="0.25">
      <c r="A201" s="110"/>
      <c r="B201" s="110"/>
      <c r="C201" s="110"/>
      <c r="D201" s="110"/>
      <c r="E201" s="110"/>
      <c r="F201" s="110"/>
      <c r="G201" s="110"/>
      <c r="H201" s="110"/>
      <c r="I201" s="110"/>
      <c r="J201" s="110"/>
      <c r="K201" s="110"/>
      <c r="L201" s="110"/>
      <c r="M201" s="110"/>
      <c r="N201" s="110"/>
      <c r="O201" s="110"/>
      <c r="P201" s="110"/>
      <c r="Q201" s="110"/>
      <c r="R201" s="111"/>
    </row>
    <row r="202" spans="1:18" ht="20.100000000000001" customHeight="1" x14ac:dyDescent="0.25">
      <c r="A202" s="110"/>
      <c r="B202" s="110"/>
      <c r="C202" s="110"/>
      <c r="D202" s="110"/>
      <c r="E202" s="110"/>
      <c r="F202" s="110"/>
      <c r="G202" s="110"/>
      <c r="H202" s="110"/>
      <c r="I202" s="110"/>
      <c r="J202" s="110"/>
      <c r="K202" s="110"/>
      <c r="L202" s="110"/>
      <c r="M202" s="110"/>
      <c r="N202" s="110"/>
      <c r="O202" s="110"/>
      <c r="P202" s="110"/>
      <c r="Q202" s="110"/>
      <c r="R202" s="111"/>
    </row>
    <row r="203" spans="1:18" ht="20.100000000000001" customHeight="1" x14ac:dyDescent="0.25">
      <c r="A203" s="110"/>
      <c r="B203" s="110"/>
      <c r="C203" s="110"/>
      <c r="D203" s="110"/>
      <c r="E203" s="110"/>
      <c r="F203" s="110"/>
      <c r="G203" s="110"/>
      <c r="H203" s="110"/>
      <c r="I203" s="110"/>
      <c r="J203" s="110"/>
      <c r="K203" s="110"/>
      <c r="L203" s="110"/>
      <c r="M203" s="110"/>
      <c r="N203" s="110"/>
      <c r="O203" s="110"/>
      <c r="P203" s="110"/>
      <c r="Q203" s="110"/>
      <c r="R203" s="111"/>
    </row>
    <row r="204" spans="1:18" ht="20.100000000000001" customHeight="1" x14ac:dyDescent="0.25">
      <c r="A204" s="110"/>
      <c r="B204" s="110"/>
      <c r="C204" s="110"/>
      <c r="D204" s="110"/>
      <c r="E204" s="110"/>
      <c r="F204" s="110"/>
      <c r="G204" s="110"/>
      <c r="H204" s="110"/>
      <c r="I204" s="110"/>
      <c r="J204" s="110"/>
      <c r="K204" s="110"/>
      <c r="L204" s="110"/>
      <c r="M204" s="110"/>
      <c r="N204" s="110"/>
      <c r="O204" s="110"/>
      <c r="P204" s="110"/>
      <c r="Q204" s="110"/>
      <c r="R204" s="111"/>
    </row>
    <row r="205" spans="1:18" ht="20.100000000000001" customHeight="1" x14ac:dyDescent="0.25">
      <c r="A205" s="110"/>
      <c r="B205" s="110"/>
      <c r="C205" s="110"/>
      <c r="D205" s="110"/>
      <c r="E205" s="110"/>
      <c r="F205" s="110"/>
      <c r="G205" s="110"/>
      <c r="H205" s="110"/>
      <c r="I205" s="110"/>
      <c r="J205" s="110"/>
      <c r="K205" s="110"/>
      <c r="L205" s="110"/>
      <c r="M205" s="110"/>
      <c r="N205" s="110"/>
      <c r="O205" s="110"/>
      <c r="P205" s="110"/>
      <c r="Q205" s="110"/>
      <c r="R205" s="111"/>
    </row>
    <row r="206" spans="1:18" ht="20.100000000000001" customHeight="1" x14ac:dyDescent="0.25">
      <c r="A206" s="110"/>
      <c r="B206" s="110"/>
      <c r="C206" s="110"/>
      <c r="D206" s="110"/>
      <c r="E206" s="110"/>
      <c r="F206" s="110"/>
      <c r="G206" s="110"/>
      <c r="H206" s="110"/>
      <c r="I206" s="110"/>
      <c r="J206" s="110"/>
      <c r="K206" s="110"/>
      <c r="L206" s="110"/>
      <c r="M206" s="110"/>
      <c r="N206" s="110"/>
      <c r="O206" s="110"/>
      <c r="P206" s="110"/>
      <c r="Q206" s="110"/>
      <c r="R206" s="111"/>
    </row>
    <row r="207" spans="1:18" ht="20.100000000000001" customHeight="1" x14ac:dyDescent="0.25">
      <c r="A207" s="110"/>
      <c r="B207" s="110"/>
      <c r="C207" s="110"/>
      <c r="D207" s="110"/>
      <c r="E207" s="110"/>
      <c r="F207" s="110"/>
      <c r="G207" s="110"/>
      <c r="H207" s="110"/>
      <c r="I207" s="110"/>
      <c r="J207" s="110"/>
      <c r="K207" s="110"/>
      <c r="L207" s="110"/>
      <c r="M207" s="110"/>
      <c r="N207" s="110"/>
      <c r="O207" s="110"/>
      <c r="P207" s="110"/>
      <c r="Q207" s="110"/>
      <c r="R207" s="111"/>
    </row>
    <row r="208" spans="1:18" ht="20.100000000000001" customHeight="1" x14ac:dyDescent="0.25">
      <c r="A208" s="110"/>
      <c r="B208" s="110"/>
      <c r="C208" s="110"/>
      <c r="D208" s="110"/>
      <c r="E208" s="110"/>
      <c r="F208" s="110"/>
      <c r="G208" s="110"/>
      <c r="H208" s="110"/>
      <c r="I208" s="110"/>
      <c r="J208" s="110"/>
      <c r="K208" s="110"/>
      <c r="L208" s="110"/>
      <c r="M208" s="110"/>
      <c r="N208" s="110"/>
      <c r="O208" s="110"/>
      <c r="P208" s="110"/>
      <c r="Q208" s="110"/>
      <c r="R208" s="111"/>
    </row>
    <row r="209" spans="1:18" ht="20.100000000000001" customHeight="1" x14ac:dyDescent="0.25">
      <c r="A209" s="110"/>
      <c r="B209" s="110"/>
      <c r="C209" s="110"/>
      <c r="D209" s="110"/>
      <c r="E209" s="110"/>
      <c r="F209" s="110"/>
      <c r="G209" s="110"/>
      <c r="H209" s="110"/>
      <c r="I209" s="110"/>
      <c r="J209" s="110"/>
      <c r="K209" s="110"/>
      <c r="L209" s="110"/>
      <c r="M209" s="110"/>
      <c r="N209" s="110"/>
      <c r="O209" s="110"/>
      <c r="P209" s="110"/>
      <c r="Q209" s="110"/>
      <c r="R209" s="111"/>
    </row>
    <row r="210" spans="1:18" ht="20.100000000000001" customHeight="1" x14ac:dyDescent="0.25">
      <c r="A210" s="110"/>
      <c r="B210" s="110"/>
      <c r="C210" s="110"/>
      <c r="D210" s="110"/>
      <c r="E210" s="110"/>
      <c r="F210" s="110"/>
      <c r="G210" s="110"/>
      <c r="H210" s="110"/>
      <c r="I210" s="110"/>
      <c r="J210" s="110"/>
      <c r="K210" s="110"/>
      <c r="L210" s="110"/>
      <c r="M210" s="110"/>
      <c r="N210" s="110"/>
      <c r="O210" s="110"/>
      <c r="P210" s="110"/>
      <c r="Q210" s="110"/>
      <c r="R210" s="111"/>
    </row>
    <row r="211" spans="1:18" ht="20.100000000000001" customHeight="1" x14ac:dyDescent="0.25">
      <c r="A211" s="110"/>
      <c r="B211" s="110"/>
      <c r="C211" s="110"/>
      <c r="D211" s="110"/>
      <c r="E211" s="110"/>
      <c r="F211" s="110"/>
      <c r="G211" s="110"/>
      <c r="H211" s="110"/>
      <c r="I211" s="110"/>
      <c r="J211" s="110"/>
      <c r="K211" s="110"/>
      <c r="L211" s="110"/>
      <c r="M211" s="110"/>
      <c r="N211" s="110"/>
      <c r="O211" s="110"/>
      <c r="P211" s="110"/>
      <c r="Q211" s="110"/>
      <c r="R211" s="111"/>
    </row>
    <row r="212" spans="1:18" ht="20.100000000000001" customHeight="1" x14ac:dyDescent="0.25">
      <c r="A212" s="110"/>
      <c r="B212" s="110"/>
      <c r="C212" s="110"/>
      <c r="D212" s="110"/>
      <c r="E212" s="110"/>
      <c r="F212" s="110"/>
      <c r="G212" s="110"/>
      <c r="H212" s="110"/>
      <c r="I212" s="110"/>
      <c r="J212" s="110"/>
      <c r="K212" s="110"/>
      <c r="L212" s="110"/>
      <c r="M212" s="110"/>
      <c r="N212" s="110"/>
      <c r="O212" s="110"/>
      <c r="P212" s="110"/>
      <c r="Q212" s="110"/>
      <c r="R212" s="111"/>
    </row>
    <row r="213" spans="1:18" ht="20.100000000000001" customHeight="1" x14ac:dyDescent="0.25">
      <c r="A213" s="110"/>
      <c r="B213" s="110"/>
      <c r="C213" s="110"/>
      <c r="D213" s="110"/>
      <c r="E213" s="110"/>
      <c r="F213" s="110"/>
      <c r="G213" s="110"/>
      <c r="H213" s="110"/>
      <c r="I213" s="110"/>
      <c r="J213" s="110"/>
      <c r="K213" s="110"/>
      <c r="L213" s="110"/>
      <c r="M213" s="110"/>
      <c r="N213" s="110"/>
      <c r="O213" s="110"/>
      <c r="P213" s="110"/>
      <c r="Q213" s="110"/>
      <c r="R213" s="111"/>
    </row>
    <row r="214" spans="1:18" ht="20.100000000000001" customHeight="1" x14ac:dyDescent="0.25">
      <c r="A214" s="110"/>
      <c r="B214" s="110"/>
      <c r="C214" s="110"/>
      <c r="D214" s="110"/>
      <c r="E214" s="110"/>
      <c r="F214" s="110"/>
      <c r="G214" s="110"/>
      <c r="H214" s="110"/>
      <c r="I214" s="110"/>
      <c r="J214" s="110"/>
      <c r="K214" s="110"/>
      <c r="L214" s="110"/>
      <c r="M214" s="110"/>
      <c r="N214" s="110"/>
      <c r="O214" s="110"/>
      <c r="P214" s="110"/>
      <c r="Q214" s="110"/>
      <c r="R214" s="111"/>
    </row>
    <row r="215" spans="1:18" ht="20.100000000000001" customHeight="1" x14ac:dyDescent="0.25">
      <c r="A215" s="110"/>
      <c r="B215" s="110"/>
      <c r="C215" s="110"/>
      <c r="D215" s="110"/>
      <c r="E215" s="110"/>
      <c r="F215" s="110"/>
      <c r="G215" s="110"/>
      <c r="H215" s="110"/>
      <c r="I215" s="110"/>
      <c r="J215" s="110"/>
      <c r="K215" s="110"/>
      <c r="L215" s="110"/>
      <c r="M215" s="110"/>
      <c r="N215" s="110"/>
      <c r="O215" s="110"/>
      <c r="P215" s="110"/>
      <c r="Q215" s="110"/>
      <c r="R215" s="111"/>
    </row>
    <row r="216" spans="1:18" ht="20.100000000000001" customHeight="1" x14ac:dyDescent="0.25">
      <c r="A216" s="110"/>
      <c r="B216" s="110"/>
      <c r="C216" s="110"/>
      <c r="D216" s="110"/>
      <c r="E216" s="110"/>
      <c r="F216" s="110"/>
      <c r="G216" s="110"/>
      <c r="H216" s="110"/>
      <c r="I216" s="110"/>
      <c r="J216" s="110"/>
      <c r="K216" s="110"/>
      <c r="L216" s="110"/>
      <c r="M216" s="110"/>
      <c r="N216" s="110"/>
      <c r="O216" s="110"/>
      <c r="P216" s="110"/>
      <c r="Q216" s="110"/>
      <c r="R216" s="111"/>
    </row>
    <row r="217" spans="1:18" ht="20.100000000000001" customHeight="1" x14ac:dyDescent="0.25">
      <c r="A217" s="110"/>
      <c r="B217" s="110"/>
      <c r="C217" s="110"/>
      <c r="D217" s="110"/>
      <c r="E217" s="110"/>
      <c r="F217" s="110"/>
      <c r="G217" s="110"/>
      <c r="H217" s="110"/>
      <c r="I217" s="110"/>
      <c r="J217" s="110"/>
      <c r="K217" s="110"/>
      <c r="L217" s="110"/>
      <c r="M217" s="110"/>
      <c r="N217" s="110"/>
      <c r="O217" s="110"/>
      <c r="P217" s="110"/>
      <c r="Q217" s="110"/>
      <c r="R217" s="111"/>
    </row>
    <row r="218" spans="1:18" ht="20.100000000000001" customHeight="1" x14ac:dyDescent="0.25">
      <c r="A218" s="110"/>
      <c r="B218" s="110"/>
      <c r="C218" s="110"/>
      <c r="D218" s="110"/>
      <c r="E218" s="110"/>
      <c r="F218" s="110"/>
      <c r="G218" s="110"/>
      <c r="H218" s="110"/>
      <c r="I218" s="110"/>
      <c r="J218" s="110"/>
      <c r="K218" s="110"/>
      <c r="L218" s="110"/>
      <c r="M218" s="110"/>
      <c r="N218" s="110"/>
      <c r="O218" s="110"/>
      <c r="P218" s="110"/>
      <c r="Q218" s="110"/>
      <c r="R218" s="111"/>
    </row>
    <row r="219" spans="1:18" ht="20.100000000000001" customHeight="1" x14ac:dyDescent="0.25">
      <c r="A219" s="110"/>
      <c r="B219" s="110"/>
      <c r="C219" s="110"/>
      <c r="D219" s="110"/>
      <c r="E219" s="110"/>
      <c r="F219" s="110"/>
      <c r="G219" s="110"/>
      <c r="H219" s="110"/>
      <c r="I219" s="110"/>
      <c r="J219" s="110"/>
      <c r="K219" s="110"/>
      <c r="L219" s="110"/>
      <c r="M219" s="110"/>
      <c r="N219" s="110"/>
      <c r="O219" s="110"/>
      <c r="P219" s="110"/>
      <c r="Q219" s="110"/>
      <c r="R219" s="111"/>
    </row>
    <row r="220" spans="1:18" ht="20.100000000000001" customHeight="1" x14ac:dyDescent="0.25">
      <c r="A220" s="110"/>
      <c r="B220" s="110"/>
      <c r="C220" s="110"/>
      <c r="D220" s="110"/>
      <c r="E220" s="110"/>
      <c r="F220" s="110"/>
      <c r="G220" s="110"/>
      <c r="H220" s="110"/>
      <c r="I220" s="110"/>
      <c r="J220" s="110"/>
      <c r="K220" s="110"/>
      <c r="L220" s="110"/>
      <c r="M220" s="110"/>
      <c r="N220" s="110"/>
      <c r="O220" s="110"/>
      <c r="P220" s="110"/>
      <c r="Q220" s="110"/>
      <c r="R220" s="111"/>
    </row>
    <row r="221" spans="1:18" ht="20.100000000000001" customHeight="1" x14ac:dyDescent="0.25">
      <c r="A221" s="110"/>
      <c r="B221" s="110"/>
      <c r="C221" s="110"/>
      <c r="D221" s="110"/>
      <c r="E221" s="110"/>
      <c r="F221" s="110"/>
      <c r="G221" s="110"/>
      <c r="H221" s="110"/>
      <c r="I221" s="110"/>
      <c r="J221" s="110"/>
      <c r="K221" s="110"/>
      <c r="L221" s="110"/>
      <c r="M221" s="110"/>
      <c r="N221" s="110"/>
      <c r="O221" s="110"/>
      <c r="P221" s="110"/>
      <c r="Q221" s="110"/>
      <c r="R221" s="111"/>
    </row>
    <row r="222" spans="1:18" ht="20.100000000000001" customHeight="1" x14ac:dyDescent="0.25">
      <c r="A222" s="110"/>
      <c r="B222" s="110"/>
      <c r="C222" s="110"/>
      <c r="D222" s="110"/>
      <c r="E222" s="110"/>
      <c r="F222" s="110"/>
      <c r="G222" s="110"/>
      <c r="H222" s="110"/>
      <c r="I222" s="110"/>
      <c r="J222" s="110"/>
      <c r="K222" s="110"/>
      <c r="L222" s="110"/>
      <c r="M222" s="110"/>
      <c r="N222" s="110"/>
      <c r="O222" s="110"/>
      <c r="P222" s="110"/>
      <c r="Q222" s="110"/>
      <c r="R222" s="111"/>
    </row>
    <row r="223" spans="1:18" ht="20.100000000000001" customHeight="1" x14ac:dyDescent="0.25">
      <c r="A223" s="110"/>
      <c r="B223" s="110"/>
      <c r="C223" s="110"/>
      <c r="D223" s="110"/>
      <c r="E223" s="110"/>
      <c r="F223" s="110"/>
      <c r="G223" s="110"/>
      <c r="H223" s="110"/>
      <c r="I223" s="110"/>
      <c r="J223" s="110"/>
      <c r="K223" s="110"/>
      <c r="L223" s="110"/>
      <c r="M223" s="110"/>
      <c r="N223" s="110"/>
      <c r="O223" s="110"/>
      <c r="P223" s="110"/>
      <c r="Q223" s="110"/>
      <c r="R223" s="111"/>
    </row>
    <row r="224" spans="1:18" ht="20.100000000000001" customHeight="1" x14ac:dyDescent="0.25">
      <c r="A224" s="110"/>
      <c r="B224" s="110"/>
      <c r="C224" s="110"/>
      <c r="D224" s="110"/>
      <c r="E224" s="110"/>
      <c r="F224" s="110"/>
      <c r="G224" s="110"/>
      <c r="H224" s="110"/>
      <c r="I224" s="110"/>
      <c r="J224" s="110"/>
      <c r="K224" s="110"/>
      <c r="L224" s="110"/>
      <c r="M224" s="110"/>
      <c r="N224" s="110"/>
      <c r="O224" s="110"/>
      <c r="P224" s="110"/>
      <c r="Q224" s="110"/>
      <c r="R224" s="111"/>
    </row>
    <row r="225" spans="1:18" ht="20.100000000000001" customHeight="1" x14ac:dyDescent="0.25">
      <c r="A225" s="110"/>
      <c r="B225" s="110"/>
      <c r="C225" s="110"/>
      <c r="D225" s="110"/>
      <c r="E225" s="110"/>
      <c r="F225" s="110"/>
      <c r="G225" s="110"/>
      <c r="H225" s="110"/>
      <c r="I225" s="110"/>
      <c r="J225" s="110"/>
      <c r="K225" s="110"/>
      <c r="L225" s="110"/>
      <c r="M225" s="110"/>
      <c r="N225" s="110"/>
      <c r="O225" s="110"/>
      <c r="P225" s="110"/>
      <c r="Q225" s="110"/>
      <c r="R225" s="111"/>
    </row>
    <row r="226" spans="1:18" ht="20.100000000000001" customHeight="1" x14ac:dyDescent="0.25"/>
    <row r="227" spans="1:18" ht="20.100000000000001" customHeight="1" x14ac:dyDescent="0.25"/>
    <row r="228" spans="1:18" ht="20.100000000000001" customHeight="1" x14ac:dyDescent="0.25"/>
    <row r="229" spans="1:18" ht="20.100000000000001" customHeight="1" x14ac:dyDescent="0.25"/>
    <row r="230" spans="1:18" ht="20.100000000000001" customHeight="1" x14ac:dyDescent="0.25"/>
    <row r="231" spans="1:18" ht="20.100000000000001" customHeight="1" x14ac:dyDescent="0.25"/>
    <row r="232" spans="1:18" ht="20.100000000000001" customHeight="1" x14ac:dyDescent="0.25"/>
    <row r="233" spans="1:18" ht="20.100000000000001" customHeight="1" x14ac:dyDescent="0.25"/>
    <row r="234" spans="1:18" ht="20.100000000000001" customHeight="1" x14ac:dyDescent="0.25"/>
    <row r="235" spans="1:18" ht="20.100000000000001" customHeight="1" x14ac:dyDescent="0.25"/>
    <row r="236" spans="1:18" ht="20.100000000000001" customHeight="1" x14ac:dyDescent="0.25"/>
    <row r="237" spans="1:18" ht="20.100000000000001" customHeight="1" x14ac:dyDescent="0.25"/>
    <row r="238" spans="1:18" ht="20.100000000000001" customHeight="1" x14ac:dyDescent="0.25"/>
    <row r="239" spans="1:18" ht="20.100000000000001" customHeight="1" x14ac:dyDescent="0.25"/>
    <row r="240" spans="1:18"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sheetData>
  <mergeCells count="3">
    <mergeCell ref="A1:R1"/>
    <mergeCell ref="A2:R2"/>
    <mergeCell ref="A39:R40"/>
  </mergeCells>
  <phoneticPr fontId="10" type="noConversion"/>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Narrow,Regular"&amp;12- 37 -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sheetPr>
  <dimension ref="A1:S291"/>
  <sheetViews>
    <sheetView showGridLines="0" showZeros="0" zoomScale="83" zoomScaleNormal="83" workbookViewId="0">
      <selection activeCell="B13" sqref="B13"/>
    </sheetView>
  </sheetViews>
  <sheetFormatPr defaultColWidth="9.140625" defaultRowHeight="15" x14ac:dyDescent="0.25"/>
  <cols>
    <col min="1" max="1" width="40.7109375" style="17" customWidth="1"/>
    <col min="2" max="2" width="20.7109375" style="17" customWidth="1"/>
    <col min="3" max="17" width="6.7109375" style="17" customWidth="1"/>
    <col min="18" max="18" width="7.7109375" style="18" customWidth="1"/>
    <col min="19" max="16384" width="9.140625" style="17"/>
  </cols>
  <sheetData>
    <row r="1" spans="1:19" ht="20.100000000000001" customHeight="1" x14ac:dyDescent="0.25">
      <c r="A1" s="791" t="s">
        <v>3033</v>
      </c>
      <c r="B1" s="792"/>
      <c r="C1" s="792"/>
      <c r="D1" s="792"/>
      <c r="E1" s="792"/>
      <c r="F1" s="792"/>
      <c r="G1" s="792"/>
      <c r="H1" s="792"/>
      <c r="I1" s="792"/>
      <c r="J1" s="792"/>
      <c r="K1" s="792"/>
      <c r="L1" s="792"/>
      <c r="M1" s="792"/>
      <c r="N1" s="792"/>
      <c r="O1" s="792"/>
      <c r="P1" s="792"/>
      <c r="Q1" s="792"/>
      <c r="R1" s="793"/>
      <c r="S1" s="112"/>
    </row>
    <row r="2" spans="1:19" ht="20.100000000000001" customHeight="1" x14ac:dyDescent="0.25">
      <c r="A2" s="801" t="s">
        <v>3405</v>
      </c>
      <c r="B2" s="802"/>
      <c r="C2" s="802"/>
      <c r="D2" s="802"/>
      <c r="E2" s="802"/>
      <c r="F2" s="802"/>
      <c r="G2" s="802"/>
      <c r="H2" s="802"/>
      <c r="I2" s="802"/>
      <c r="J2" s="802"/>
      <c r="K2" s="802"/>
      <c r="L2" s="802"/>
      <c r="M2" s="802"/>
      <c r="N2" s="802"/>
      <c r="O2" s="802"/>
      <c r="P2" s="802"/>
      <c r="Q2" s="802"/>
      <c r="R2" s="803"/>
      <c r="S2" s="112"/>
    </row>
    <row r="3" spans="1:19" ht="24.95" customHeight="1" x14ac:dyDescent="0.25">
      <c r="A3" s="335" t="s">
        <v>3030</v>
      </c>
      <c r="B3" s="335" t="s">
        <v>3031</v>
      </c>
      <c r="C3" s="336" t="s">
        <v>3032</v>
      </c>
      <c r="D3" s="337" t="s">
        <v>3012</v>
      </c>
      <c r="E3" s="337" t="s">
        <v>3013</v>
      </c>
      <c r="F3" s="338" t="s">
        <v>273</v>
      </c>
      <c r="G3" s="338" t="s">
        <v>274</v>
      </c>
      <c r="H3" s="338" t="s">
        <v>275</v>
      </c>
      <c r="I3" s="338" t="s">
        <v>276</v>
      </c>
      <c r="J3" s="338" t="s">
        <v>270</v>
      </c>
      <c r="K3" s="338" t="s">
        <v>271</v>
      </c>
      <c r="L3" s="338" t="s">
        <v>272</v>
      </c>
      <c r="M3" s="338" t="s">
        <v>901</v>
      </c>
      <c r="N3" s="338" t="s">
        <v>902</v>
      </c>
      <c r="O3" s="338" t="s">
        <v>903</v>
      </c>
      <c r="P3" s="338" t="s">
        <v>2166</v>
      </c>
      <c r="Q3" s="338" t="s">
        <v>904</v>
      </c>
      <c r="R3" s="309" t="s">
        <v>292</v>
      </c>
      <c r="S3" s="108"/>
    </row>
    <row r="4" spans="1:19" ht="20.100000000000001" customHeight="1" x14ac:dyDescent="0.25">
      <c r="A4" s="353" t="s">
        <v>3111</v>
      </c>
      <c r="B4" s="354" t="s">
        <v>3540</v>
      </c>
      <c r="C4" s="355">
        <v>0</v>
      </c>
      <c r="D4" s="355">
        <v>0</v>
      </c>
      <c r="E4" s="355">
        <v>0</v>
      </c>
      <c r="F4" s="355">
        <v>0</v>
      </c>
      <c r="G4" s="355">
        <v>6</v>
      </c>
      <c r="H4" s="355">
        <v>2</v>
      </c>
      <c r="I4" s="355">
        <v>6</v>
      </c>
      <c r="J4" s="355">
        <v>3</v>
      </c>
      <c r="K4" s="355">
        <v>3</v>
      </c>
      <c r="L4" s="355">
        <v>5</v>
      </c>
      <c r="M4" s="355">
        <v>1</v>
      </c>
      <c r="N4" s="355">
        <v>0</v>
      </c>
      <c r="O4" s="355">
        <v>0</v>
      </c>
      <c r="P4" s="355">
        <v>0</v>
      </c>
      <c r="Q4" s="355">
        <v>0</v>
      </c>
      <c r="R4" s="356">
        <v>26</v>
      </c>
    </row>
    <row r="5" spans="1:19" ht="20.100000000000001" customHeight="1" x14ac:dyDescent="0.25">
      <c r="A5" s="339" t="s">
        <v>2713</v>
      </c>
      <c r="B5" s="352" t="s">
        <v>3541</v>
      </c>
      <c r="C5" s="329">
        <v>0</v>
      </c>
      <c r="D5" s="329">
        <v>0</v>
      </c>
      <c r="E5" s="329">
        <v>6</v>
      </c>
      <c r="F5" s="329">
        <v>10</v>
      </c>
      <c r="G5" s="329">
        <v>5</v>
      </c>
      <c r="H5" s="329">
        <v>7</v>
      </c>
      <c r="I5" s="329">
        <v>6</v>
      </c>
      <c r="J5" s="329">
        <v>6</v>
      </c>
      <c r="K5" s="329">
        <v>8</v>
      </c>
      <c r="L5" s="329">
        <v>10</v>
      </c>
      <c r="M5" s="329">
        <v>4</v>
      </c>
      <c r="N5" s="329">
        <v>7</v>
      </c>
      <c r="O5" s="329">
        <v>0</v>
      </c>
      <c r="P5" s="329">
        <v>0</v>
      </c>
      <c r="Q5" s="329">
        <v>0</v>
      </c>
      <c r="R5" s="301">
        <v>69</v>
      </c>
    </row>
    <row r="6" spans="1:19" ht="20.100000000000001" customHeight="1" x14ac:dyDescent="0.25">
      <c r="A6" s="339" t="s">
        <v>2708</v>
      </c>
      <c r="B6" s="352" t="s">
        <v>3542</v>
      </c>
      <c r="C6" s="329">
        <v>0</v>
      </c>
      <c r="D6" s="329">
        <v>0</v>
      </c>
      <c r="E6" s="329">
        <v>0</v>
      </c>
      <c r="F6" s="329">
        <v>5</v>
      </c>
      <c r="G6" s="329">
        <v>6</v>
      </c>
      <c r="H6" s="329">
        <v>5</v>
      </c>
      <c r="I6" s="329">
        <v>1</v>
      </c>
      <c r="J6" s="329">
        <v>7</v>
      </c>
      <c r="K6" s="329">
        <v>5</v>
      </c>
      <c r="L6" s="329">
        <v>5</v>
      </c>
      <c r="M6" s="329">
        <v>4</v>
      </c>
      <c r="N6" s="329">
        <v>5</v>
      </c>
      <c r="O6" s="329">
        <v>0</v>
      </c>
      <c r="P6" s="329">
        <v>0</v>
      </c>
      <c r="Q6" s="329">
        <v>0</v>
      </c>
      <c r="R6" s="301">
        <v>43</v>
      </c>
    </row>
    <row r="7" spans="1:19" ht="20.100000000000001" customHeight="1" x14ac:dyDescent="0.25">
      <c r="A7" s="339" t="s">
        <v>2711</v>
      </c>
      <c r="B7" s="352" t="s">
        <v>3543</v>
      </c>
      <c r="C7" s="329">
        <v>0</v>
      </c>
      <c r="D7" s="329">
        <v>0</v>
      </c>
      <c r="E7" s="329">
        <v>0</v>
      </c>
      <c r="F7" s="329">
        <v>3</v>
      </c>
      <c r="G7" s="329">
        <v>4</v>
      </c>
      <c r="H7" s="329">
        <v>6</v>
      </c>
      <c r="I7" s="329">
        <v>1</v>
      </c>
      <c r="J7" s="329">
        <v>1</v>
      </c>
      <c r="K7" s="329">
        <v>4</v>
      </c>
      <c r="L7" s="329">
        <v>3</v>
      </c>
      <c r="M7" s="329">
        <v>0</v>
      </c>
      <c r="N7" s="329">
        <v>4</v>
      </c>
      <c r="O7" s="329">
        <v>0</v>
      </c>
      <c r="P7" s="329">
        <v>0</v>
      </c>
      <c r="Q7" s="329">
        <v>0</v>
      </c>
      <c r="R7" s="301">
        <v>26</v>
      </c>
    </row>
    <row r="8" spans="1:19" ht="20.100000000000001" customHeight="1" x14ac:dyDescent="0.25">
      <c r="A8" s="339" t="s">
        <v>2709</v>
      </c>
      <c r="B8" s="352" t="s">
        <v>3544</v>
      </c>
      <c r="C8" s="329">
        <v>0</v>
      </c>
      <c r="D8" s="329">
        <v>0</v>
      </c>
      <c r="E8" s="329">
        <v>0</v>
      </c>
      <c r="F8" s="329">
        <v>4</v>
      </c>
      <c r="G8" s="329">
        <v>6</v>
      </c>
      <c r="H8" s="329">
        <v>4</v>
      </c>
      <c r="I8" s="329">
        <v>6</v>
      </c>
      <c r="J8" s="329">
        <v>5</v>
      </c>
      <c r="K8" s="329">
        <v>4</v>
      </c>
      <c r="L8" s="329">
        <v>5</v>
      </c>
      <c r="M8" s="329">
        <v>7</v>
      </c>
      <c r="N8" s="329">
        <v>2</v>
      </c>
      <c r="O8" s="329">
        <v>0</v>
      </c>
      <c r="P8" s="329">
        <v>0</v>
      </c>
      <c r="Q8" s="329">
        <v>0</v>
      </c>
      <c r="R8" s="301">
        <v>43</v>
      </c>
    </row>
    <row r="9" spans="1:19" ht="20.100000000000001" customHeight="1" x14ac:dyDescent="0.25">
      <c r="A9" s="339" t="s">
        <v>2716</v>
      </c>
      <c r="B9" s="352" t="s">
        <v>3545</v>
      </c>
      <c r="C9" s="329">
        <v>0</v>
      </c>
      <c r="D9" s="329">
        <v>0</v>
      </c>
      <c r="E9" s="329">
        <v>0</v>
      </c>
      <c r="F9" s="329">
        <v>3</v>
      </c>
      <c r="G9" s="329">
        <v>6</v>
      </c>
      <c r="H9" s="329">
        <v>6</v>
      </c>
      <c r="I9" s="329">
        <v>5</v>
      </c>
      <c r="J9" s="329">
        <v>1</v>
      </c>
      <c r="K9" s="329">
        <v>4</v>
      </c>
      <c r="L9" s="329">
        <v>5</v>
      </c>
      <c r="M9" s="329">
        <v>2</v>
      </c>
      <c r="N9" s="329">
        <v>4</v>
      </c>
      <c r="O9" s="329">
        <v>0</v>
      </c>
      <c r="P9" s="329">
        <v>0</v>
      </c>
      <c r="Q9" s="329">
        <v>0</v>
      </c>
      <c r="R9" s="301">
        <v>36</v>
      </c>
    </row>
    <row r="10" spans="1:19" ht="20.100000000000001" customHeight="1" x14ac:dyDescent="0.25">
      <c r="A10" s="339" t="s">
        <v>3109</v>
      </c>
      <c r="B10" s="352" t="s">
        <v>3546</v>
      </c>
      <c r="C10" s="329">
        <v>0</v>
      </c>
      <c r="D10" s="329">
        <v>0</v>
      </c>
      <c r="E10" s="329">
        <v>0</v>
      </c>
      <c r="F10" s="329">
        <v>0</v>
      </c>
      <c r="G10" s="329">
        <v>0</v>
      </c>
      <c r="H10" s="329">
        <v>0</v>
      </c>
      <c r="I10" s="329">
        <v>0</v>
      </c>
      <c r="J10" s="329">
        <v>0</v>
      </c>
      <c r="K10" s="329">
        <v>1</v>
      </c>
      <c r="L10" s="329">
        <v>0</v>
      </c>
      <c r="M10" s="329">
        <v>0</v>
      </c>
      <c r="N10" s="329">
        <v>0</v>
      </c>
      <c r="O10" s="329">
        <v>0</v>
      </c>
      <c r="P10" s="329">
        <v>1</v>
      </c>
      <c r="Q10" s="329">
        <v>0</v>
      </c>
      <c r="R10" s="301">
        <v>2</v>
      </c>
    </row>
    <row r="11" spans="1:19" ht="20.100000000000001" customHeight="1" x14ac:dyDescent="0.25">
      <c r="A11" s="339" t="s">
        <v>2704</v>
      </c>
      <c r="B11" s="352" t="s">
        <v>3547</v>
      </c>
      <c r="C11" s="329">
        <v>0</v>
      </c>
      <c r="D11" s="329">
        <v>0</v>
      </c>
      <c r="E11" s="329">
        <v>0</v>
      </c>
      <c r="F11" s="329">
        <v>5</v>
      </c>
      <c r="G11" s="329">
        <v>5</v>
      </c>
      <c r="H11" s="329">
        <v>5</v>
      </c>
      <c r="I11" s="329">
        <v>6</v>
      </c>
      <c r="J11" s="329">
        <v>2</v>
      </c>
      <c r="K11" s="329">
        <v>6</v>
      </c>
      <c r="L11" s="329">
        <v>4</v>
      </c>
      <c r="M11" s="329">
        <v>3</v>
      </c>
      <c r="N11" s="329">
        <v>1</v>
      </c>
      <c r="O11" s="329">
        <v>0</v>
      </c>
      <c r="P11" s="329">
        <v>0</v>
      </c>
      <c r="Q11" s="329">
        <v>0</v>
      </c>
      <c r="R11" s="301">
        <v>37</v>
      </c>
    </row>
    <row r="12" spans="1:19" ht="20.100000000000001" customHeight="1" x14ac:dyDescent="0.25">
      <c r="A12" s="339" t="s">
        <v>2721</v>
      </c>
      <c r="B12" s="352" t="s">
        <v>3548</v>
      </c>
      <c r="C12" s="329">
        <v>0</v>
      </c>
      <c r="D12" s="329">
        <v>0</v>
      </c>
      <c r="E12" s="329">
        <v>0</v>
      </c>
      <c r="F12" s="329">
        <v>4</v>
      </c>
      <c r="G12" s="329">
        <v>2</v>
      </c>
      <c r="H12" s="329">
        <v>3</v>
      </c>
      <c r="I12" s="329">
        <v>0</v>
      </c>
      <c r="J12" s="329">
        <v>4</v>
      </c>
      <c r="K12" s="329">
        <v>0</v>
      </c>
      <c r="L12" s="329">
        <v>0</v>
      </c>
      <c r="M12" s="329">
        <v>4</v>
      </c>
      <c r="N12" s="329">
        <v>6</v>
      </c>
      <c r="O12" s="329">
        <v>0</v>
      </c>
      <c r="P12" s="329">
        <v>0</v>
      </c>
      <c r="Q12" s="329">
        <v>0</v>
      </c>
      <c r="R12" s="301">
        <v>23</v>
      </c>
    </row>
    <row r="13" spans="1:19" ht="20.100000000000001" customHeight="1" x14ac:dyDescent="0.25">
      <c r="A13" s="339" t="s">
        <v>3110</v>
      </c>
      <c r="B13" s="352" t="s">
        <v>1654</v>
      </c>
      <c r="C13" s="329">
        <v>0</v>
      </c>
      <c r="D13" s="329">
        <v>0</v>
      </c>
      <c r="E13" s="329">
        <v>0</v>
      </c>
      <c r="F13" s="329">
        <v>0</v>
      </c>
      <c r="G13" s="329">
        <v>2</v>
      </c>
      <c r="H13" s="329">
        <v>1</v>
      </c>
      <c r="I13" s="329">
        <v>0</v>
      </c>
      <c r="J13" s="329">
        <v>0</v>
      </c>
      <c r="K13" s="329">
        <v>0</v>
      </c>
      <c r="L13" s="329">
        <v>3</v>
      </c>
      <c r="M13" s="329">
        <v>0</v>
      </c>
      <c r="N13" s="329">
        <v>0</v>
      </c>
      <c r="O13" s="329">
        <v>1</v>
      </c>
      <c r="P13" s="329">
        <v>1</v>
      </c>
      <c r="Q13" s="329">
        <v>0</v>
      </c>
      <c r="R13" s="301">
        <v>8</v>
      </c>
    </row>
    <row r="14" spans="1:19" ht="20.100000000000001" customHeight="1" x14ac:dyDescent="0.25">
      <c r="A14" s="339" t="s">
        <v>2723</v>
      </c>
      <c r="B14" s="352" t="s">
        <v>3543</v>
      </c>
      <c r="C14" s="329">
        <v>0</v>
      </c>
      <c r="D14" s="329">
        <v>0</v>
      </c>
      <c r="E14" s="329">
        <v>0</v>
      </c>
      <c r="F14" s="329">
        <v>1</v>
      </c>
      <c r="G14" s="329">
        <v>2</v>
      </c>
      <c r="H14" s="329">
        <v>0</v>
      </c>
      <c r="I14" s="329">
        <v>3</v>
      </c>
      <c r="J14" s="329">
        <v>1</v>
      </c>
      <c r="K14" s="329">
        <v>3</v>
      </c>
      <c r="L14" s="329">
        <v>2</v>
      </c>
      <c r="M14" s="329">
        <v>2</v>
      </c>
      <c r="N14" s="329">
        <v>3</v>
      </c>
      <c r="O14" s="329">
        <v>0</v>
      </c>
      <c r="P14" s="329">
        <v>0</v>
      </c>
      <c r="Q14" s="329">
        <v>0</v>
      </c>
      <c r="R14" s="301">
        <v>17</v>
      </c>
    </row>
    <row r="15" spans="1:19" ht="20.100000000000001" customHeight="1" x14ac:dyDescent="0.25">
      <c r="A15" s="339" t="s">
        <v>2717</v>
      </c>
      <c r="B15" s="352" t="s">
        <v>3549</v>
      </c>
      <c r="C15" s="329">
        <v>0</v>
      </c>
      <c r="D15" s="329">
        <v>0</v>
      </c>
      <c r="E15" s="329">
        <v>0</v>
      </c>
      <c r="F15" s="329">
        <v>3</v>
      </c>
      <c r="G15" s="329">
        <v>7</v>
      </c>
      <c r="H15" s="329">
        <v>4</v>
      </c>
      <c r="I15" s="329">
        <v>5</v>
      </c>
      <c r="J15" s="329">
        <v>5</v>
      </c>
      <c r="K15" s="329">
        <v>8</v>
      </c>
      <c r="L15" s="329">
        <v>3</v>
      </c>
      <c r="M15" s="329">
        <v>2</v>
      </c>
      <c r="N15" s="329">
        <v>5</v>
      </c>
      <c r="O15" s="329">
        <v>3</v>
      </c>
      <c r="P15" s="329">
        <v>5</v>
      </c>
      <c r="Q15" s="329">
        <v>0</v>
      </c>
      <c r="R15" s="301">
        <v>50</v>
      </c>
    </row>
    <row r="16" spans="1:19" ht="20.100000000000001" customHeight="1" x14ac:dyDescent="0.25">
      <c r="A16" s="339" t="s">
        <v>2710</v>
      </c>
      <c r="B16" s="352" t="s">
        <v>3550</v>
      </c>
      <c r="C16" s="329">
        <v>0</v>
      </c>
      <c r="D16" s="329">
        <v>0</v>
      </c>
      <c r="E16" s="329">
        <v>0</v>
      </c>
      <c r="F16" s="329">
        <v>0</v>
      </c>
      <c r="G16" s="329">
        <v>2</v>
      </c>
      <c r="H16" s="329">
        <v>1</v>
      </c>
      <c r="I16" s="329">
        <v>2</v>
      </c>
      <c r="J16" s="329">
        <v>0</v>
      </c>
      <c r="K16" s="329">
        <v>4</v>
      </c>
      <c r="L16" s="329">
        <v>3</v>
      </c>
      <c r="M16" s="329">
        <v>1</v>
      </c>
      <c r="N16" s="329">
        <v>2</v>
      </c>
      <c r="O16" s="329">
        <v>0</v>
      </c>
      <c r="P16" s="329">
        <v>0</v>
      </c>
      <c r="Q16" s="329">
        <v>0</v>
      </c>
      <c r="R16" s="301">
        <v>15</v>
      </c>
    </row>
    <row r="17" spans="1:18" ht="20.100000000000001" customHeight="1" x14ac:dyDescent="0.25">
      <c r="A17" s="339" t="s">
        <v>2715</v>
      </c>
      <c r="B17" s="352" t="s">
        <v>3551</v>
      </c>
      <c r="C17" s="329">
        <v>0</v>
      </c>
      <c r="D17" s="329">
        <v>0</v>
      </c>
      <c r="E17" s="329">
        <v>0</v>
      </c>
      <c r="F17" s="329">
        <v>2</v>
      </c>
      <c r="G17" s="329">
        <v>2</v>
      </c>
      <c r="H17" s="329">
        <v>2</v>
      </c>
      <c r="I17" s="329">
        <v>3</v>
      </c>
      <c r="J17" s="329">
        <v>2</v>
      </c>
      <c r="K17" s="329">
        <v>2</v>
      </c>
      <c r="L17" s="329">
        <v>4</v>
      </c>
      <c r="M17" s="329">
        <v>1</v>
      </c>
      <c r="N17" s="329">
        <v>4</v>
      </c>
      <c r="O17" s="329">
        <v>1</v>
      </c>
      <c r="P17" s="329">
        <v>0</v>
      </c>
      <c r="Q17" s="329">
        <v>0</v>
      </c>
      <c r="R17" s="301">
        <v>23</v>
      </c>
    </row>
    <row r="18" spans="1:18" ht="20.100000000000001" customHeight="1" x14ac:dyDescent="0.25">
      <c r="A18" s="339" t="s">
        <v>2719</v>
      </c>
      <c r="B18" s="352" t="s">
        <v>1654</v>
      </c>
      <c r="C18" s="329">
        <v>0</v>
      </c>
      <c r="D18" s="329">
        <v>0</v>
      </c>
      <c r="E18" s="329">
        <v>8</v>
      </c>
      <c r="F18" s="329">
        <v>0</v>
      </c>
      <c r="G18" s="329">
        <v>0</v>
      </c>
      <c r="H18" s="329">
        <v>0</v>
      </c>
      <c r="I18" s="329">
        <v>0</v>
      </c>
      <c r="J18" s="329">
        <v>0</v>
      </c>
      <c r="K18" s="329">
        <v>0</v>
      </c>
      <c r="L18" s="329">
        <v>0</v>
      </c>
      <c r="M18" s="329">
        <v>0</v>
      </c>
      <c r="N18" s="329">
        <v>0</v>
      </c>
      <c r="O18" s="329">
        <v>0</v>
      </c>
      <c r="P18" s="329">
        <v>0</v>
      </c>
      <c r="Q18" s="329">
        <v>0</v>
      </c>
      <c r="R18" s="301">
        <v>8</v>
      </c>
    </row>
    <row r="19" spans="1:18" ht="15" customHeight="1" x14ac:dyDescent="0.25">
      <c r="A19" s="806" t="s">
        <v>3057</v>
      </c>
      <c r="B19" s="808" t="s">
        <v>3496</v>
      </c>
      <c r="C19" s="401"/>
      <c r="D19" s="401"/>
      <c r="E19" s="401"/>
      <c r="F19" s="401"/>
      <c r="G19" s="401"/>
      <c r="H19" s="401"/>
      <c r="I19" s="401"/>
      <c r="J19" s="401"/>
      <c r="K19" s="401"/>
      <c r="L19" s="401"/>
      <c r="M19" s="401"/>
      <c r="N19" s="401"/>
      <c r="O19" s="401"/>
      <c r="P19" s="401"/>
      <c r="Q19" s="401"/>
      <c r="R19" s="402"/>
    </row>
    <row r="20" spans="1:18" ht="15" customHeight="1" x14ac:dyDescent="0.25">
      <c r="A20" s="807"/>
      <c r="B20" s="809"/>
      <c r="C20" s="403">
        <v>0</v>
      </c>
      <c r="D20" s="403">
        <v>0</v>
      </c>
      <c r="E20" s="403">
        <v>57</v>
      </c>
      <c r="F20" s="403">
        <v>196</v>
      </c>
      <c r="G20" s="403">
        <v>240</v>
      </c>
      <c r="H20" s="403">
        <v>234</v>
      </c>
      <c r="I20" s="403">
        <v>194</v>
      </c>
      <c r="J20" s="403">
        <v>192</v>
      </c>
      <c r="K20" s="403">
        <v>171</v>
      </c>
      <c r="L20" s="403">
        <v>166</v>
      </c>
      <c r="M20" s="403">
        <v>156</v>
      </c>
      <c r="N20" s="403">
        <v>155</v>
      </c>
      <c r="O20" s="403">
        <v>73</v>
      </c>
      <c r="P20" s="403">
        <v>56</v>
      </c>
      <c r="Q20" s="403">
        <v>39</v>
      </c>
      <c r="R20" s="403">
        <v>1929</v>
      </c>
    </row>
    <row r="21" spans="1:18" ht="20.100000000000001" customHeight="1" x14ac:dyDescent="0.2">
      <c r="A21" s="804"/>
      <c r="B21" s="805"/>
      <c r="C21" s="805"/>
      <c r="D21" s="805"/>
      <c r="E21" s="805"/>
      <c r="F21" s="805"/>
      <c r="G21" s="805"/>
      <c r="H21" s="805"/>
      <c r="I21" s="805"/>
      <c r="J21" s="805"/>
      <c r="K21" s="805"/>
      <c r="L21" s="805"/>
      <c r="M21" s="805"/>
      <c r="N21" s="805"/>
      <c r="O21" s="805"/>
      <c r="P21" s="805"/>
      <c r="Q21" s="805"/>
      <c r="R21" s="805"/>
    </row>
    <row r="22" spans="1:18" ht="18" hidden="1" customHeight="1" x14ac:dyDescent="0.2">
      <c r="A22" s="805"/>
      <c r="B22" s="805"/>
      <c r="C22" s="805"/>
      <c r="D22" s="805"/>
      <c r="E22" s="805"/>
      <c r="F22" s="805"/>
      <c r="G22" s="805"/>
      <c r="H22" s="805"/>
      <c r="I22" s="805"/>
      <c r="J22" s="805"/>
      <c r="K22" s="805"/>
      <c r="L22" s="805"/>
      <c r="M22" s="805"/>
      <c r="N22" s="805"/>
      <c r="O22" s="805"/>
      <c r="P22" s="805"/>
      <c r="Q22" s="805"/>
      <c r="R22" s="805"/>
    </row>
    <row r="23" spans="1:18" ht="15" customHeight="1" x14ac:dyDescent="0.25">
      <c r="A23" s="357"/>
      <c r="B23" s="358"/>
      <c r="C23" s="358"/>
      <c r="D23" s="358"/>
      <c r="E23" s="358"/>
      <c r="F23" s="358"/>
      <c r="G23" s="358"/>
      <c r="H23" s="358"/>
      <c r="I23" s="358"/>
      <c r="J23" s="358"/>
      <c r="K23" s="358"/>
      <c r="L23" s="358"/>
      <c r="M23" s="358"/>
      <c r="N23" s="358"/>
      <c r="O23" s="358"/>
      <c r="P23" s="358"/>
      <c r="Q23" s="358"/>
      <c r="R23" s="359"/>
    </row>
    <row r="24" spans="1:18" ht="20.100000000000001" customHeight="1" x14ac:dyDescent="0.25">
      <c r="A24" s="358"/>
      <c r="B24" s="358"/>
      <c r="C24" s="358"/>
      <c r="D24" s="358"/>
      <c r="E24" s="358"/>
      <c r="F24" s="358"/>
      <c r="G24" s="358"/>
      <c r="H24" s="358"/>
      <c r="I24" s="358"/>
      <c r="J24" s="358"/>
      <c r="K24" s="358"/>
      <c r="L24" s="358"/>
      <c r="M24" s="358"/>
      <c r="N24" s="358"/>
      <c r="O24" s="358"/>
      <c r="P24" s="358"/>
      <c r="Q24" s="358"/>
      <c r="R24" s="359"/>
    </row>
    <row r="25" spans="1:18" ht="20.100000000000001" customHeight="1" x14ac:dyDescent="0.25">
      <c r="A25" s="358"/>
      <c r="B25" s="358"/>
      <c r="C25" s="358"/>
      <c r="D25" s="358"/>
      <c r="E25" s="358"/>
      <c r="F25" s="358"/>
      <c r="G25" s="358"/>
      <c r="H25" s="358"/>
      <c r="I25" s="358"/>
      <c r="J25" s="358"/>
      <c r="K25" s="358"/>
      <c r="L25" s="358"/>
      <c r="M25" s="358"/>
      <c r="N25" s="358"/>
      <c r="O25" s="358"/>
      <c r="P25" s="358"/>
      <c r="Q25" s="358"/>
      <c r="R25" s="359"/>
    </row>
    <row r="26" spans="1:18" ht="20.100000000000001" customHeight="1" x14ac:dyDescent="0.25">
      <c r="A26" s="358"/>
      <c r="B26" s="358"/>
      <c r="C26" s="358"/>
      <c r="D26" s="358"/>
      <c r="E26" s="358"/>
      <c r="F26" s="358"/>
      <c r="G26" s="358"/>
      <c r="H26" s="358"/>
      <c r="I26" s="358"/>
      <c r="J26" s="358"/>
      <c r="K26" s="358"/>
      <c r="L26" s="358"/>
      <c r="M26" s="358"/>
      <c r="N26" s="358"/>
      <c r="O26" s="358"/>
      <c r="P26" s="358"/>
      <c r="Q26" s="358"/>
      <c r="R26" s="359"/>
    </row>
    <row r="27" spans="1:18" ht="20.100000000000001" customHeight="1" x14ac:dyDescent="0.25">
      <c r="A27" s="358"/>
      <c r="B27" s="358"/>
      <c r="C27" s="358"/>
      <c r="D27" s="358"/>
      <c r="E27" s="358"/>
      <c r="F27" s="358"/>
      <c r="G27" s="358"/>
      <c r="H27" s="358"/>
      <c r="I27" s="358"/>
      <c r="J27" s="358"/>
      <c r="K27" s="358"/>
      <c r="L27" s="358"/>
      <c r="M27" s="358"/>
      <c r="N27" s="358"/>
      <c r="O27" s="358"/>
      <c r="P27" s="358"/>
      <c r="Q27" s="358"/>
      <c r="R27" s="359"/>
    </row>
    <row r="28" spans="1:18" ht="20.100000000000001" customHeight="1" x14ac:dyDescent="0.25">
      <c r="A28" s="358"/>
      <c r="B28" s="358"/>
      <c r="C28" s="358"/>
      <c r="D28" s="358"/>
      <c r="E28" s="358"/>
      <c r="F28" s="358"/>
      <c r="G28" s="358"/>
      <c r="H28" s="358"/>
      <c r="I28" s="358"/>
      <c r="J28" s="358"/>
      <c r="K28" s="358"/>
      <c r="L28" s="358"/>
      <c r="M28" s="358"/>
      <c r="N28" s="358"/>
      <c r="O28" s="358"/>
      <c r="P28" s="358"/>
      <c r="Q28" s="358"/>
      <c r="R28" s="359"/>
    </row>
    <row r="29" spans="1:18" ht="20.100000000000001" customHeight="1" x14ac:dyDescent="0.25">
      <c r="A29" s="358"/>
      <c r="B29" s="358"/>
      <c r="C29" s="358"/>
      <c r="D29" s="358"/>
      <c r="E29" s="358"/>
      <c r="F29" s="358"/>
      <c r="G29" s="358"/>
      <c r="H29" s="358"/>
      <c r="I29" s="358"/>
      <c r="J29" s="358"/>
      <c r="K29" s="358"/>
      <c r="L29" s="358"/>
      <c r="M29" s="358"/>
      <c r="N29" s="358"/>
      <c r="O29" s="358"/>
      <c r="P29" s="358"/>
      <c r="Q29" s="358"/>
      <c r="R29" s="359"/>
    </row>
    <row r="30" spans="1:18" ht="20.100000000000001" customHeight="1" x14ac:dyDescent="0.25">
      <c r="A30" s="358"/>
      <c r="B30" s="358"/>
      <c r="C30" s="358"/>
      <c r="D30" s="358"/>
      <c r="E30" s="358"/>
      <c r="F30" s="358"/>
      <c r="G30" s="358"/>
      <c r="H30" s="358"/>
      <c r="I30" s="358"/>
      <c r="J30" s="358"/>
      <c r="K30" s="358"/>
      <c r="L30" s="358"/>
      <c r="M30" s="358"/>
      <c r="N30" s="358"/>
      <c r="O30" s="358"/>
      <c r="P30" s="358"/>
      <c r="Q30" s="358"/>
      <c r="R30" s="359"/>
    </row>
    <row r="31" spans="1:18" ht="20.100000000000001" customHeight="1" x14ac:dyDescent="0.25">
      <c r="A31" s="358"/>
      <c r="B31" s="358"/>
      <c r="C31" s="358"/>
      <c r="D31" s="358"/>
      <c r="E31" s="358"/>
      <c r="F31" s="358"/>
      <c r="G31" s="358"/>
      <c r="H31" s="358"/>
      <c r="I31" s="358"/>
      <c r="J31" s="358"/>
      <c r="K31" s="358"/>
      <c r="L31" s="358"/>
      <c r="M31" s="358"/>
      <c r="N31" s="358"/>
      <c r="O31" s="358"/>
      <c r="P31" s="358"/>
      <c r="Q31" s="358"/>
      <c r="R31" s="359"/>
    </row>
    <row r="32" spans="1:18" ht="20.100000000000001" customHeight="1" x14ac:dyDescent="0.25">
      <c r="A32" s="358"/>
      <c r="B32" s="358"/>
      <c r="C32" s="358"/>
      <c r="D32" s="358"/>
      <c r="E32" s="358"/>
      <c r="F32" s="358"/>
      <c r="G32" s="358"/>
      <c r="H32" s="358"/>
      <c r="I32" s="358"/>
      <c r="J32" s="358"/>
      <c r="K32" s="358"/>
      <c r="L32" s="358"/>
      <c r="M32" s="358"/>
      <c r="N32" s="358"/>
      <c r="O32" s="358"/>
      <c r="P32" s="358"/>
      <c r="Q32" s="358"/>
      <c r="R32" s="359"/>
    </row>
    <row r="33" spans="1:18" ht="20.100000000000001" customHeight="1" x14ac:dyDescent="0.25">
      <c r="A33" s="358"/>
      <c r="B33" s="358"/>
      <c r="C33" s="358"/>
      <c r="D33" s="358"/>
      <c r="E33" s="358"/>
      <c r="F33" s="358"/>
      <c r="G33" s="358"/>
      <c r="H33" s="358"/>
      <c r="I33" s="358"/>
      <c r="J33" s="358"/>
      <c r="K33" s="358"/>
      <c r="L33" s="358"/>
      <c r="M33" s="358"/>
      <c r="N33" s="358"/>
      <c r="O33" s="358"/>
      <c r="P33" s="358"/>
      <c r="Q33" s="358"/>
      <c r="R33" s="359"/>
    </row>
    <row r="34" spans="1:18" ht="20.100000000000001" customHeight="1" x14ac:dyDescent="0.25">
      <c r="A34" s="358"/>
      <c r="B34" s="358"/>
      <c r="C34" s="358"/>
      <c r="D34" s="358"/>
      <c r="E34" s="358"/>
      <c r="F34" s="358"/>
      <c r="G34" s="358"/>
      <c r="H34" s="358"/>
      <c r="I34" s="358"/>
      <c r="J34" s="358"/>
      <c r="K34" s="358"/>
      <c r="L34" s="358"/>
      <c r="M34" s="358"/>
      <c r="N34" s="358"/>
      <c r="O34" s="358"/>
      <c r="P34" s="358"/>
      <c r="Q34" s="358"/>
      <c r="R34" s="359"/>
    </row>
    <row r="35" spans="1:18" ht="20.100000000000001" customHeight="1" x14ac:dyDescent="0.25">
      <c r="A35" s="358"/>
      <c r="B35" s="358"/>
      <c r="C35" s="358"/>
      <c r="D35" s="358"/>
      <c r="E35" s="358"/>
      <c r="F35" s="358"/>
      <c r="G35" s="358"/>
      <c r="H35" s="358"/>
      <c r="I35" s="358"/>
      <c r="J35" s="358"/>
      <c r="K35" s="358"/>
      <c r="L35" s="358"/>
      <c r="M35" s="358"/>
      <c r="N35" s="358"/>
      <c r="O35" s="358"/>
      <c r="P35" s="358"/>
      <c r="Q35" s="358"/>
      <c r="R35" s="359"/>
    </row>
    <row r="36" spans="1:18" ht="20.100000000000001" customHeight="1" x14ac:dyDescent="0.25">
      <c r="A36" s="358"/>
      <c r="B36" s="358"/>
      <c r="C36" s="358"/>
      <c r="D36" s="358"/>
      <c r="E36" s="358"/>
      <c r="F36" s="358"/>
      <c r="G36" s="358"/>
      <c r="H36" s="358"/>
      <c r="I36" s="358"/>
      <c r="J36" s="358"/>
      <c r="K36" s="358"/>
      <c r="L36" s="358"/>
      <c r="M36" s="358"/>
      <c r="N36" s="358"/>
      <c r="O36" s="358"/>
      <c r="P36" s="358"/>
      <c r="Q36" s="358"/>
      <c r="R36" s="359"/>
    </row>
    <row r="37" spans="1:18" ht="20.100000000000001" customHeight="1" x14ac:dyDescent="0.25">
      <c r="A37" s="358"/>
      <c r="B37" s="358"/>
      <c r="C37" s="358"/>
      <c r="D37" s="358"/>
      <c r="E37" s="358"/>
      <c r="F37" s="358"/>
      <c r="G37" s="358"/>
      <c r="H37" s="358"/>
      <c r="I37" s="358"/>
      <c r="J37" s="358"/>
      <c r="K37" s="358"/>
      <c r="L37" s="358"/>
      <c r="M37" s="358"/>
      <c r="N37" s="358"/>
      <c r="O37" s="358"/>
      <c r="P37" s="358"/>
      <c r="Q37" s="358"/>
      <c r="R37" s="359"/>
    </row>
    <row r="38" spans="1:18" ht="20.100000000000001" customHeight="1" x14ac:dyDescent="0.25">
      <c r="A38" s="358"/>
      <c r="B38" s="358"/>
      <c r="C38" s="358"/>
      <c r="D38" s="358"/>
      <c r="E38" s="358"/>
      <c r="F38" s="358"/>
      <c r="G38" s="358"/>
      <c r="H38" s="358"/>
      <c r="I38" s="358"/>
      <c r="J38" s="358"/>
      <c r="K38" s="358"/>
      <c r="L38" s="358"/>
      <c r="M38" s="358"/>
      <c r="N38" s="358"/>
      <c r="O38" s="358"/>
      <c r="P38" s="358"/>
      <c r="Q38" s="358"/>
      <c r="R38" s="359"/>
    </row>
    <row r="39" spans="1:18" ht="20.100000000000001" customHeight="1" x14ac:dyDescent="0.25">
      <c r="A39" s="358"/>
      <c r="B39" s="358"/>
      <c r="C39" s="358"/>
      <c r="D39" s="358"/>
      <c r="E39" s="358"/>
      <c r="F39" s="358"/>
      <c r="G39" s="358"/>
      <c r="H39" s="358"/>
      <c r="I39" s="358"/>
      <c r="J39" s="358"/>
      <c r="K39" s="358"/>
      <c r="L39" s="358"/>
      <c r="M39" s="358"/>
      <c r="N39" s="358"/>
      <c r="O39" s="358"/>
      <c r="P39" s="358"/>
      <c r="Q39" s="358"/>
      <c r="R39" s="359"/>
    </row>
    <row r="40" spans="1:18" ht="20.100000000000001" customHeight="1" x14ac:dyDescent="0.25">
      <c r="A40" s="358"/>
      <c r="B40" s="358"/>
      <c r="C40" s="358"/>
      <c r="D40" s="358"/>
      <c r="E40" s="358"/>
      <c r="F40" s="358"/>
      <c r="G40" s="358"/>
      <c r="H40" s="358"/>
      <c r="I40" s="358"/>
      <c r="J40" s="358"/>
      <c r="K40" s="358"/>
      <c r="L40" s="358"/>
      <c r="M40" s="358"/>
      <c r="N40" s="358"/>
      <c r="O40" s="358"/>
      <c r="P40" s="358"/>
      <c r="Q40" s="358"/>
      <c r="R40" s="359"/>
    </row>
    <row r="41" spans="1:18" ht="20.100000000000001" customHeight="1" x14ac:dyDescent="0.25">
      <c r="A41" s="358"/>
      <c r="B41" s="358"/>
      <c r="C41" s="358"/>
      <c r="D41" s="358"/>
      <c r="E41" s="358"/>
      <c r="F41" s="358"/>
      <c r="G41" s="358"/>
      <c r="H41" s="358"/>
      <c r="I41" s="358"/>
      <c r="J41" s="358"/>
      <c r="K41" s="358"/>
      <c r="L41" s="358"/>
      <c r="M41" s="358"/>
      <c r="N41" s="358"/>
      <c r="O41" s="358"/>
      <c r="P41" s="358"/>
      <c r="Q41" s="358"/>
      <c r="R41" s="359"/>
    </row>
    <row r="42" spans="1:18" ht="20.100000000000001" customHeight="1" x14ac:dyDescent="0.25">
      <c r="A42" s="358"/>
      <c r="B42" s="358"/>
      <c r="C42" s="358"/>
      <c r="D42" s="358"/>
      <c r="E42" s="358"/>
      <c r="F42" s="358"/>
      <c r="G42" s="358"/>
      <c r="H42" s="358"/>
      <c r="I42" s="358"/>
      <c r="J42" s="358"/>
      <c r="K42" s="358"/>
      <c r="L42" s="358"/>
      <c r="M42" s="358"/>
      <c r="N42" s="358"/>
      <c r="O42" s="358"/>
      <c r="P42" s="358"/>
      <c r="Q42" s="358"/>
      <c r="R42" s="359"/>
    </row>
    <row r="43" spans="1:18" ht="20.100000000000001" customHeight="1" x14ac:dyDescent="0.25">
      <c r="A43" s="358"/>
      <c r="B43" s="358"/>
      <c r="C43" s="358"/>
      <c r="D43" s="358"/>
      <c r="E43" s="358"/>
      <c r="F43" s="358"/>
      <c r="G43" s="358"/>
      <c r="H43" s="358"/>
      <c r="I43" s="358"/>
      <c r="J43" s="358"/>
      <c r="K43" s="358"/>
      <c r="L43" s="358"/>
      <c r="M43" s="358"/>
      <c r="N43" s="358"/>
      <c r="O43" s="358"/>
      <c r="P43" s="358"/>
      <c r="Q43" s="358"/>
      <c r="R43" s="359"/>
    </row>
    <row r="44" spans="1:18" ht="20.100000000000001" customHeight="1" x14ac:dyDescent="0.25">
      <c r="A44" s="358"/>
      <c r="B44" s="358"/>
      <c r="C44" s="358"/>
      <c r="D44" s="358"/>
      <c r="E44" s="358"/>
      <c r="F44" s="358"/>
      <c r="G44" s="358"/>
      <c r="H44" s="358"/>
      <c r="I44" s="358"/>
      <c r="J44" s="358"/>
      <c r="K44" s="358"/>
      <c r="L44" s="358"/>
      <c r="M44" s="358"/>
      <c r="N44" s="358"/>
      <c r="O44" s="358"/>
      <c r="P44" s="358"/>
      <c r="Q44" s="358"/>
      <c r="R44" s="359"/>
    </row>
    <row r="45" spans="1:18" ht="20.100000000000001" customHeight="1" x14ac:dyDescent="0.25">
      <c r="A45" s="358"/>
      <c r="B45" s="358"/>
      <c r="C45" s="358"/>
      <c r="D45" s="358"/>
      <c r="E45" s="358"/>
      <c r="F45" s="358"/>
      <c r="G45" s="358"/>
      <c r="H45" s="358"/>
      <c r="I45" s="358"/>
      <c r="J45" s="358"/>
      <c r="K45" s="358"/>
      <c r="L45" s="358"/>
      <c r="M45" s="358"/>
      <c r="N45" s="358"/>
      <c r="O45" s="358"/>
      <c r="P45" s="358"/>
      <c r="Q45" s="358"/>
      <c r="R45" s="359"/>
    </row>
    <row r="46" spans="1:18" ht="20.100000000000001" customHeight="1" x14ac:dyDescent="0.25">
      <c r="A46" s="358"/>
      <c r="B46" s="358"/>
      <c r="C46" s="358"/>
      <c r="D46" s="358"/>
      <c r="E46" s="358"/>
      <c r="F46" s="358"/>
      <c r="G46" s="358"/>
      <c r="H46" s="358"/>
      <c r="I46" s="358"/>
      <c r="J46" s="358"/>
      <c r="K46" s="358"/>
      <c r="L46" s="358"/>
      <c r="M46" s="358"/>
      <c r="N46" s="358"/>
      <c r="O46" s="358"/>
      <c r="P46" s="358"/>
      <c r="Q46" s="358"/>
      <c r="R46" s="359"/>
    </row>
    <row r="47" spans="1:18" ht="20.100000000000001" customHeight="1" x14ac:dyDescent="0.25">
      <c r="A47" s="358"/>
      <c r="B47" s="358"/>
      <c r="C47" s="358"/>
      <c r="D47" s="358"/>
      <c r="E47" s="358"/>
      <c r="F47" s="358"/>
      <c r="G47" s="358"/>
      <c r="H47" s="358"/>
      <c r="I47" s="358"/>
      <c r="J47" s="358"/>
      <c r="K47" s="358"/>
      <c r="L47" s="358"/>
      <c r="M47" s="358"/>
      <c r="N47" s="358"/>
      <c r="O47" s="358"/>
      <c r="P47" s="358"/>
      <c r="Q47" s="358"/>
      <c r="R47" s="359"/>
    </row>
    <row r="48" spans="1:18" ht="20.100000000000001" customHeight="1" x14ac:dyDescent="0.25">
      <c r="A48" s="358"/>
      <c r="B48" s="358"/>
      <c r="C48" s="358"/>
      <c r="D48" s="358"/>
      <c r="E48" s="358"/>
      <c r="F48" s="358"/>
      <c r="G48" s="358"/>
      <c r="H48" s="358"/>
      <c r="I48" s="358"/>
      <c r="J48" s="358"/>
      <c r="K48" s="358"/>
      <c r="L48" s="358"/>
      <c r="M48" s="358"/>
      <c r="N48" s="358"/>
      <c r="O48" s="358"/>
      <c r="P48" s="358"/>
      <c r="Q48" s="358"/>
      <c r="R48" s="359"/>
    </row>
    <row r="49" spans="1:18" ht="20.100000000000001" customHeight="1" x14ac:dyDescent="0.25">
      <c r="A49" s="358"/>
      <c r="B49" s="358"/>
      <c r="C49" s="358"/>
      <c r="D49" s="358"/>
      <c r="E49" s="358"/>
      <c r="F49" s="358"/>
      <c r="G49" s="358"/>
      <c r="H49" s="358"/>
      <c r="I49" s="358"/>
      <c r="J49" s="358"/>
      <c r="K49" s="358"/>
      <c r="L49" s="358"/>
      <c r="M49" s="358"/>
      <c r="N49" s="358"/>
      <c r="O49" s="358"/>
      <c r="P49" s="358"/>
      <c r="Q49" s="358"/>
      <c r="R49" s="359"/>
    </row>
    <row r="50" spans="1:18" ht="20.100000000000001" customHeight="1" x14ac:dyDescent="0.25">
      <c r="A50" s="358"/>
      <c r="B50" s="358"/>
      <c r="C50" s="358"/>
      <c r="D50" s="358"/>
      <c r="E50" s="358"/>
      <c r="F50" s="358"/>
      <c r="G50" s="358"/>
      <c r="H50" s="358"/>
      <c r="I50" s="358"/>
      <c r="J50" s="358"/>
      <c r="K50" s="358"/>
      <c r="L50" s="358"/>
      <c r="M50" s="358"/>
      <c r="N50" s="358"/>
      <c r="O50" s="358"/>
      <c r="P50" s="358"/>
      <c r="Q50" s="358"/>
      <c r="R50" s="359"/>
    </row>
    <row r="51" spans="1:18" ht="20.100000000000001" customHeight="1" x14ac:dyDescent="0.25">
      <c r="A51" s="358"/>
      <c r="B51" s="358"/>
      <c r="C51" s="358"/>
      <c r="D51" s="358"/>
      <c r="E51" s="358"/>
      <c r="F51" s="358"/>
      <c r="G51" s="358"/>
      <c r="H51" s="358"/>
      <c r="I51" s="358"/>
      <c r="J51" s="358"/>
      <c r="K51" s="358"/>
      <c r="L51" s="358"/>
      <c r="M51" s="358"/>
      <c r="N51" s="358"/>
      <c r="O51" s="358"/>
      <c r="P51" s="358"/>
      <c r="Q51" s="358"/>
      <c r="R51" s="359"/>
    </row>
    <row r="52" spans="1:18" ht="20.100000000000001" customHeight="1" x14ac:dyDescent="0.25">
      <c r="A52" s="358"/>
      <c r="B52" s="358"/>
      <c r="C52" s="358"/>
      <c r="D52" s="358"/>
      <c r="E52" s="358"/>
      <c r="F52" s="358"/>
      <c r="G52" s="358"/>
      <c r="H52" s="358"/>
      <c r="I52" s="358"/>
      <c r="J52" s="358"/>
      <c r="K52" s="358"/>
      <c r="L52" s="358"/>
      <c r="M52" s="358"/>
      <c r="N52" s="358"/>
      <c r="O52" s="358"/>
      <c r="P52" s="358"/>
      <c r="Q52" s="358"/>
      <c r="R52" s="359"/>
    </row>
    <row r="53" spans="1:18" ht="20.100000000000001" customHeight="1" x14ac:dyDescent="0.25">
      <c r="A53" s="358"/>
      <c r="B53" s="358"/>
      <c r="C53" s="358"/>
      <c r="D53" s="358"/>
      <c r="E53" s="358"/>
      <c r="F53" s="358"/>
      <c r="G53" s="358"/>
      <c r="H53" s="358"/>
      <c r="I53" s="358"/>
      <c r="J53" s="358"/>
      <c r="K53" s="358"/>
      <c r="L53" s="358"/>
      <c r="M53" s="358"/>
      <c r="N53" s="358"/>
      <c r="O53" s="358"/>
      <c r="P53" s="358"/>
      <c r="Q53" s="358"/>
      <c r="R53" s="359"/>
    </row>
    <row r="54" spans="1:18" ht="20.100000000000001" customHeight="1" x14ac:dyDescent="0.25">
      <c r="A54" s="358"/>
      <c r="B54" s="358"/>
      <c r="C54" s="358"/>
      <c r="D54" s="358"/>
      <c r="E54" s="358"/>
      <c r="F54" s="358"/>
      <c r="G54" s="358"/>
      <c r="H54" s="358"/>
      <c r="I54" s="358"/>
      <c r="J54" s="358"/>
      <c r="K54" s="358"/>
      <c r="L54" s="358"/>
      <c r="M54" s="358"/>
      <c r="N54" s="358"/>
      <c r="O54" s="358"/>
      <c r="P54" s="358"/>
      <c r="Q54" s="358"/>
      <c r="R54" s="359"/>
    </row>
    <row r="55" spans="1:18" ht="20.100000000000001" customHeight="1" x14ac:dyDescent="0.25">
      <c r="A55" s="358"/>
      <c r="B55" s="358"/>
      <c r="C55" s="358"/>
      <c r="D55" s="358"/>
      <c r="E55" s="358"/>
      <c r="F55" s="358"/>
      <c r="G55" s="358"/>
      <c r="H55" s="358"/>
      <c r="I55" s="358"/>
      <c r="J55" s="358"/>
      <c r="K55" s="358"/>
      <c r="L55" s="358"/>
      <c r="M55" s="358"/>
      <c r="N55" s="358"/>
      <c r="O55" s="358"/>
      <c r="P55" s="358"/>
      <c r="Q55" s="358"/>
      <c r="R55" s="359"/>
    </row>
    <row r="56" spans="1:18" ht="20.100000000000001" customHeight="1" x14ac:dyDescent="0.25">
      <c r="A56" s="358"/>
      <c r="B56" s="358"/>
      <c r="C56" s="358"/>
      <c r="D56" s="358"/>
      <c r="E56" s="358"/>
      <c r="F56" s="358"/>
      <c r="G56" s="358"/>
      <c r="H56" s="358"/>
      <c r="I56" s="358"/>
      <c r="J56" s="358"/>
      <c r="K56" s="358"/>
      <c r="L56" s="358"/>
      <c r="M56" s="358"/>
      <c r="N56" s="358"/>
      <c r="O56" s="358"/>
      <c r="P56" s="358"/>
      <c r="Q56" s="358"/>
      <c r="R56" s="359"/>
    </row>
    <row r="57" spans="1:18" ht="20.100000000000001" customHeight="1" x14ac:dyDescent="0.25">
      <c r="A57" s="358"/>
      <c r="B57" s="358"/>
      <c r="C57" s="358"/>
      <c r="D57" s="358"/>
      <c r="E57" s="358"/>
      <c r="F57" s="358"/>
      <c r="G57" s="358"/>
      <c r="H57" s="358"/>
      <c r="I57" s="358"/>
      <c r="J57" s="358"/>
      <c r="K57" s="358"/>
      <c r="L57" s="358"/>
      <c r="M57" s="358"/>
      <c r="N57" s="358"/>
      <c r="O57" s="358"/>
      <c r="P57" s="358"/>
      <c r="Q57" s="358"/>
      <c r="R57" s="359"/>
    </row>
    <row r="58" spans="1:18" ht="20.100000000000001" customHeight="1" x14ac:dyDescent="0.25">
      <c r="A58" s="358"/>
      <c r="B58" s="358"/>
      <c r="C58" s="358"/>
      <c r="D58" s="358"/>
      <c r="E58" s="358"/>
      <c r="F58" s="358"/>
      <c r="G58" s="358"/>
      <c r="H58" s="358"/>
      <c r="I58" s="358"/>
      <c r="J58" s="358"/>
      <c r="K58" s="358"/>
      <c r="L58" s="358"/>
      <c r="M58" s="358"/>
      <c r="N58" s="358"/>
      <c r="O58" s="358"/>
      <c r="P58" s="358"/>
      <c r="Q58" s="358"/>
      <c r="R58" s="359"/>
    </row>
    <row r="59" spans="1:18" ht="20.100000000000001" customHeight="1" x14ac:dyDescent="0.25">
      <c r="A59" s="358"/>
      <c r="B59" s="358"/>
      <c r="C59" s="358"/>
      <c r="D59" s="358"/>
      <c r="E59" s="358"/>
      <c r="F59" s="358"/>
      <c r="G59" s="358"/>
      <c r="H59" s="358"/>
      <c r="I59" s="358"/>
      <c r="J59" s="358"/>
      <c r="K59" s="358"/>
      <c r="L59" s="358"/>
      <c r="M59" s="358"/>
      <c r="N59" s="358"/>
      <c r="O59" s="358"/>
      <c r="P59" s="358"/>
      <c r="Q59" s="358"/>
      <c r="R59" s="359"/>
    </row>
    <row r="60" spans="1:18" ht="20.100000000000001" customHeight="1" x14ac:dyDescent="0.25">
      <c r="A60" s="358"/>
      <c r="B60" s="358"/>
      <c r="C60" s="358"/>
      <c r="D60" s="358"/>
      <c r="E60" s="358"/>
      <c r="F60" s="358"/>
      <c r="G60" s="358"/>
      <c r="H60" s="358"/>
      <c r="I60" s="358"/>
      <c r="J60" s="358"/>
      <c r="K60" s="358"/>
      <c r="L60" s="358"/>
      <c r="M60" s="358"/>
      <c r="N60" s="358"/>
      <c r="O60" s="358"/>
      <c r="P60" s="358"/>
      <c r="Q60" s="358"/>
      <c r="R60" s="359"/>
    </row>
    <row r="61" spans="1:18" ht="20.100000000000001" customHeight="1" x14ac:dyDescent="0.25">
      <c r="A61" s="358"/>
      <c r="B61" s="358"/>
      <c r="C61" s="358"/>
      <c r="D61" s="358"/>
      <c r="E61" s="358"/>
      <c r="F61" s="358"/>
      <c r="G61" s="358"/>
      <c r="H61" s="358"/>
      <c r="I61" s="358"/>
      <c r="J61" s="358"/>
      <c r="K61" s="358"/>
      <c r="L61" s="358"/>
      <c r="M61" s="358"/>
      <c r="N61" s="358"/>
      <c r="O61" s="358"/>
      <c r="P61" s="358"/>
      <c r="Q61" s="358"/>
      <c r="R61" s="359"/>
    </row>
    <row r="62" spans="1:18" ht="20.100000000000001" customHeight="1" x14ac:dyDescent="0.25">
      <c r="A62" s="358"/>
      <c r="B62" s="358"/>
      <c r="C62" s="358"/>
      <c r="D62" s="358"/>
      <c r="E62" s="358"/>
      <c r="F62" s="358"/>
      <c r="G62" s="358"/>
      <c r="H62" s="358"/>
      <c r="I62" s="358"/>
      <c r="J62" s="358"/>
      <c r="K62" s="358"/>
      <c r="L62" s="358"/>
      <c r="M62" s="358"/>
      <c r="N62" s="358"/>
      <c r="O62" s="358"/>
      <c r="P62" s="358"/>
      <c r="Q62" s="358"/>
      <c r="R62" s="359"/>
    </row>
    <row r="63" spans="1:18" ht="20.100000000000001" customHeight="1" x14ac:dyDescent="0.25">
      <c r="A63" s="358"/>
      <c r="B63" s="358"/>
      <c r="C63" s="358"/>
      <c r="D63" s="358"/>
      <c r="E63" s="358"/>
      <c r="F63" s="358"/>
      <c r="G63" s="358"/>
      <c r="H63" s="358"/>
      <c r="I63" s="358"/>
      <c r="J63" s="358"/>
      <c r="K63" s="358"/>
      <c r="L63" s="358"/>
      <c r="M63" s="358"/>
      <c r="N63" s="358"/>
      <c r="O63" s="358"/>
      <c r="P63" s="358"/>
      <c r="Q63" s="358"/>
      <c r="R63" s="359"/>
    </row>
    <row r="64" spans="1:18" ht="20.100000000000001" customHeight="1" x14ac:dyDescent="0.25">
      <c r="A64" s="358"/>
      <c r="B64" s="358"/>
      <c r="C64" s="358"/>
      <c r="D64" s="358"/>
      <c r="E64" s="358"/>
      <c r="F64" s="358"/>
      <c r="G64" s="358"/>
      <c r="H64" s="358"/>
      <c r="I64" s="358"/>
      <c r="J64" s="358"/>
      <c r="K64" s="358"/>
      <c r="L64" s="358"/>
      <c r="M64" s="358"/>
      <c r="N64" s="358"/>
      <c r="O64" s="358"/>
      <c r="P64" s="358"/>
      <c r="Q64" s="358"/>
      <c r="R64" s="359"/>
    </row>
    <row r="65" spans="1:18" ht="20.100000000000001" customHeight="1" x14ac:dyDescent="0.25">
      <c r="A65" s="358"/>
      <c r="B65" s="358"/>
      <c r="C65" s="358"/>
      <c r="D65" s="358"/>
      <c r="E65" s="358"/>
      <c r="F65" s="358"/>
      <c r="G65" s="358"/>
      <c r="H65" s="358"/>
      <c r="I65" s="358"/>
      <c r="J65" s="358"/>
      <c r="K65" s="358"/>
      <c r="L65" s="358"/>
      <c r="M65" s="358"/>
      <c r="N65" s="358"/>
      <c r="O65" s="358"/>
      <c r="P65" s="358"/>
      <c r="Q65" s="358"/>
      <c r="R65" s="359"/>
    </row>
    <row r="66" spans="1:18" ht="20.100000000000001" customHeight="1" x14ac:dyDescent="0.25">
      <c r="A66" s="358"/>
      <c r="B66" s="358"/>
      <c r="C66" s="358"/>
      <c r="D66" s="358"/>
      <c r="E66" s="358"/>
      <c r="F66" s="358"/>
      <c r="G66" s="358"/>
      <c r="H66" s="358"/>
      <c r="I66" s="358"/>
      <c r="J66" s="358"/>
      <c r="K66" s="358"/>
      <c r="L66" s="358"/>
      <c r="M66" s="358"/>
      <c r="N66" s="358"/>
      <c r="O66" s="358"/>
      <c r="P66" s="358"/>
      <c r="Q66" s="358"/>
      <c r="R66" s="359"/>
    </row>
    <row r="67" spans="1:18" ht="20.100000000000001" customHeight="1" x14ac:dyDescent="0.25">
      <c r="A67" s="358"/>
      <c r="B67" s="358"/>
      <c r="C67" s="358"/>
      <c r="D67" s="358"/>
      <c r="E67" s="358"/>
      <c r="F67" s="358"/>
      <c r="G67" s="358"/>
      <c r="H67" s="358"/>
      <c r="I67" s="358"/>
      <c r="J67" s="358"/>
      <c r="K67" s="358"/>
      <c r="L67" s="358"/>
      <c r="M67" s="358"/>
      <c r="N67" s="358"/>
      <c r="O67" s="358"/>
      <c r="P67" s="358"/>
      <c r="Q67" s="358"/>
      <c r="R67" s="359"/>
    </row>
    <row r="68" spans="1:18" ht="20.100000000000001" customHeight="1" x14ac:dyDescent="0.25">
      <c r="A68" s="358"/>
      <c r="B68" s="358"/>
      <c r="C68" s="358"/>
      <c r="D68" s="358"/>
      <c r="E68" s="358"/>
      <c r="F68" s="358"/>
      <c r="G68" s="358"/>
      <c r="H68" s="358"/>
      <c r="I68" s="358"/>
      <c r="J68" s="358"/>
      <c r="K68" s="358"/>
      <c r="L68" s="358"/>
      <c r="M68" s="358"/>
      <c r="N68" s="358"/>
      <c r="O68" s="358"/>
      <c r="P68" s="358"/>
      <c r="Q68" s="358"/>
      <c r="R68" s="359"/>
    </row>
    <row r="69" spans="1:18" ht="20.100000000000001" customHeight="1" x14ac:dyDescent="0.25">
      <c r="A69" s="358"/>
      <c r="B69" s="358"/>
      <c r="C69" s="358"/>
      <c r="D69" s="358"/>
      <c r="E69" s="358"/>
      <c r="F69" s="358"/>
      <c r="G69" s="358"/>
      <c r="H69" s="358"/>
      <c r="I69" s="358"/>
      <c r="J69" s="358"/>
      <c r="K69" s="358"/>
      <c r="L69" s="358"/>
      <c r="M69" s="358"/>
      <c r="N69" s="358"/>
      <c r="O69" s="358"/>
      <c r="P69" s="358"/>
      <c r="Q69" s="358"/>
      <c r="R69" s="359"/>
    </row>
    <row r="70" spans="1:18" ht="20.100000000000001" customHeight="1" x14ac:dyDescent="0.25">
      <c r="A70" s="358"/>
      <c r="B70" s="358"/>
      <c r="C70" s="358"/>
      <c r="D70" s="358"/>
      <c r="E70" s="358"/>
      <c r="F70" s="358"/>
      <c r="G70" s="358"/>
      <c r="H70" s="358"/>
      <c r="I70" s="358"/>
      <c r="J70" s="358"/>
      <c r="K70" s="358"/>
      <c r="L70" s="358"/>
      <c r="M70" s="358"/>
      <c r="N70" s="358"/>
      <c r="O70" s="358"/>
      <c r="P70" s="358"/>
      <c r="Q70" s="358"/>
      <c r="R70" s="359"/>
    </row>
    <row r="71" spans="1:18" ht="20.100000000000001" customHeight="1" x14ac:dyDescent="0.25">
      <c r="A71" s="358"/>
      <c r="B71" s="358"/>
      <c r="C71" s="358"/>
      <c r="D71" s="358"/>
      <c r="E71" s="358"/>
      <c r="F71" s="358"/>
      <c r="G71" s="358"/>
      <c r="H71" s="358"/>
      <c r="I71" s="358"/>
      <c r="J71" s="358"/>
      <c r="K71" s="358"/>
      <c r="L71" s="358"/>
      <c r="M71" s="358"/>
      <c r="N71" s="358"/>
      <c r="O71" s="358"/>
      <c r="P71" s="358"/>
      <c r="Q71" s="358"/>
      <c r="R71" s="359"/>
    </row>
    <row r="72" spans="1:18" ht="20.100000000000001" customHeight="1" x14ac:dyDescent="0.25">
      <c r="A72" s="358"/>
      <c r="B72" s="358"/>
      <c r="C72" s="358"/>
      <c r="D72" s="358"/>
      <c r="E72" s="358"/>
      <c r="F72" s="358"/>
      <c r="G72" s="358"/>
      <c r="H72" s="358"/>
      <c r="I72" s="358"/>
      <c r="J72" s="358"/>
      <c r="K72" s="358"/>
      <c r="L72" s="358"/>
      <c r="M72" s="358"/>
      <c r="N72" s="358"/>
      <c r="O72" s="358"/>
      <c r="P72" s="358"/>
      <c r="Q72" s="358"/>
      <c r="R72" s="359"/>
    </row>
    <row r="73" spans="1:18" ht="20.100000000000001" customHeight="1" x14ac:dyDescent="0.25">
      <c r="A73" s="358"/>
      <c r="B73" s="358"/>
      <c r="C73" s="358"/>
      <c r="D73" s="358"/>
      <c r="E73" s="358"/>
      <c r="F73" s="358"/>
      <c r="G73" s="358"/>
      <c r="H73" s="358"/>
      <c r="I73" s="358"/>
      <c r="J73" s="358"/>
      <c r="K73" s="358"/>
      <c r="L73" s="358"/>
      <c r="M73" s="358"/>
      <c r="N73" s="358"/>
      <c r="O73" s="358"/>
      <c r="P73" s="358"/>
      <c r="Q73" s="358"/>
      <c r="R73" s="359"/>
    </row>
    <row r="74" spans="1:18" ht="20.100000000000001" customHeight="1" x14ac:dyDescent="0.25">
      <c r="A74" s="358"/>
      <c r="B74" s="358"/>
      <c r="C74" s="358"/>
      <c r="D74" s="358"/>
      <c r="E74" s="358"/>
      <c r="F74" s="358"/>
      <c r="G74" s="358"/>
      <c r="H74" s="358"/>
      <c r="I74" s="358"/>
      <c r="J74" s="358"/>
      <c r="K74" s="358"/>
      <c r="L74" s="358"/>
      <c r="M74" s="358"/>
      <c r="N74" s="358"/>
      <c r="O74" s="358"/>
      <c r="P74" s="358"/>
      <c r="Q74" s="358"/>
      <c r="R74" s="359"/>
    </row>
    <row r="75" spans="1:18" ht="20.100000000000001" customHeight="1" x14ac:dyDescent="0.25">
      <c r="A75" s="358"/>
      <c r="B75" s="358"/>
      <c r="C75" s="358"/>
      <c r="D75" s="358"/>
      <c r="E75" s="358"/>
      <c r="F75" s="358"/>
      <c r="G75" s="358"/>
      <c r="H75" s="358"/>
      <c r="I75" s="358"/>
      <c r="J75" s="358"/>
      <c r="K75" s="358"/>
      <c r="L75" s="358"/>
      <c r="M75" s="358"/>
      <c r="N75" s="358"/>
      <c r="O75" s="358"/>
      <c r="P75" s="358"/>
      <c r="Q75" s="358"/>
      <c r="R75" s="359"/>
    </row>
    <row r="76" spans="1:18" ht="20.100000000000001" customHeight="1" x14ac:dyDescent="0.25">
      <c r="A76" s="358"/>
      <c r="B76" s="358"/>
      <c r="C76" s="358"/>
      <c r="D76" s="358"/>
      <c r="E76" s="358"/>
      <c r="F76" s="358"/>
      <c r="G76" s="358"/>
      <c r="H76" s="358"/>
      <c r="I76" s="358"/>
      <c r="J76" s="358"/>
      <c r="K76" s="358"/>
      <c r="L76" s="358"/>
      <c r="M76" s="358"/>
      <c r="N76" s="358"/>
      <c r="O76" s="358"/>
      <c r="P76" s="358"/>
      <c r="Q76" s="358"/>
      <c r="R76" s="359"/>
    </row>
    <row r="77" spans="1:18" ht="20.100000000000001" customHeight="1" x14ac:dyDescent="0.25">
      <c r="A77" s="358"/>
      <c r="B77" s="358"/>
      <c r="C77" s="358"/>
      <c r="D77" s="358"/>
      <c r="E77" s="358"/>
      <c r="F77" s="358"/>
      <c r="G77" s="358"/>
      <c r="H77" s="358"/>
      <c r="I77" s="358"/>
      <c r="J77" s="358"/>
      <c r="K77" s="358"/>
      <c r="L77" s="358"/>
      <c r="M77" s="358"/>
      <c r="N77" s="358"/>
      <c r="O77" s="358"/>
      <c r="P77" s="358"/>
      <c r="Q77" s="358"/>
      <c r="R77" s="359"/>
    </row>
    <row r="78" spans="1:18" ht="20.100000000000001" customHeight="1" x14ac:dyDescent="0.25">
      <c r="A78" s="358"/>
      <c r="B78" s="358"/>
      <c r="C78" s="358"/>
      <c r="D78" s="358"/>
      <c r="E78" s="358"/>
      <c r="F78" s="358"/>
      <c r="G78" s="358"/>
      <c r="H78" s="358"/>
      <c r="I78" s="358"/>
      <c r="J78" s="358"/>
      <c r="K78" s="358"/>
      <c r="L78" s="358"/>
      <c r="M78" s="358"/>
      <c r="N78" s="358"/>
      <c r="O78" s="358"/>
      <c r="P78" s="358"/>
      <c r="Q78" s="358"/>
      <c r="R78" s="359"/>
    </row>
    <row r="79" spans="1:18" ht="20.100000000000001" customHeight="1" x14ac:dyDescent="0.25">
      <c r="A79" s="358"/>
      <c r="B79" s="358"/>
      <c r="C79" s="358"/>
      <c r="D79" s="358"/>
      <c r="E79" s="358"/>
      <c r="F79" s="358"/>
      <c r="G79" s="358"/>
      <c r="H79" s="358"/>
      <c r="I79" s="358"/>
      <c r="J79" s="358"/>
      <c r="K79" s="358"/>
      <c r="L79" s="358"/>
      <c r="M79" s="358"/>
      <c r="N79" s="358"/>
      <c r="O79" s="358"/>
      <c r="P79" s="358"/>
      <c r="Q79" s="358"/>
      <c r="R79" s="359"/>
    </row>
    <row r="80" spans="1:18" ht="20.100000000000001" customHeight="1" x14ac:dyDescent="0.25">
      <c r="A80" s="358"/>
      <c r="B80" s="358"/>
      <c r="C80" s="358"/>
      <c r="D80" s="358"/>
      <c r="E80" s="358"/>
      <c r="F80" s="358"/>
      <c r="G80" s="358"/>
      <c r="H80" s="358"/>
      <c r="I80" s="358"/>
      <c r="J80" s="358"/>
      <c r="K80" s="358"/>
      <c r="L80" s="358"/>
      <c r="M80" s="358"/>
      <c r="N80" s="358"/>
      <c r="O80" s="358"/>
      <c r="P80" s="358"/>
      <c r="Q80" s="358"/>
      <c r="R80" s="359"/>
    </row>
    <row r="81" spans="1:18" ht="20.100000000000001" customHeight="1" x14ac:dyDescent="0.25">
      <c r="A81" s="358"/>
      <c r="B81" s="358"/>
      <c r="C81" s="358"/>
      <c r="D81" s="358"/>
      <c r="E81" s="358"/>
      <c r="F81" s="358"/>
      <c r="G81" s="358"/>
      <c r="H81" s="358"/>
      <c r="I81" s="358"/>
      <c r="J81" s="358"/>
      <c r="K81" s="358"/>
      <c r="L81" s="358"/>
      <c r="M81" s="358"/>
      <c r="N81" s="358"/>
      <c r="O81" s="358"/>
      <c r="P81" s="358"/>
      <c r="Q81" s="358"/>
      <c r="R81" s="359"/>
    </row>
    <row r="82" spans="1:18" ht="20.100000000000001" customHeight="1" x14ac:dyDescent="0.25">
      <c r="A82" s="358"/>
      <c r="B82" s="358"/>
      <c r="C82" s="358"/>
      <c r="D82" s="358"/>
      <c r="E82" s="358"/>
      <c r="F82" s="358"/>
      <c r="G82" s="358"/>
      <c r="H82" s="358"/>
      <c r="I82" s="358"/>
      <c r="J82" s="358"/>
      <c r="K82" s="358"/>
      <c r="L82" s="358"/>
      <c r="M82" s="358"/>
      <c r="N82" s="358"/>
      <c r="O82" s="358"/>
      <c r="P82" s="358"/>
      <c r="Q82" s="358"/>
      <c r="R82" s="359"/>
    </row>
    <row r="83" spans="1:18" ht="20.100000000000001" customHeight="1" x14ac:dyDescent="0.25">
      <c r="A83" s="358"/>
      <c r="B83" s="358"/>
      <c r="C83" s="358"/>
      <c r="D83" s="358"/>
      <c r="E83" s="358"/>
      <c r="F83" s="358"/>
      <c r="G83" s="358"/>
      <c r="H83" s="358"/>
      <c r="I83" s="358"/>
      <c r="J83" s="358"/>
      <c r="K83" s="358"/>
      <c r="L83" s="358"/>
      <c r="M83" s="358"/>
      <c r="N83" s="358"/>
      <c r="O83" s="358"/>
      <c r="P83" s="358"/>
      <c r="Q83" s="358"/>
      <c r="R83" s="359"/>
    </row>
    <row r="84" spans="1:18" ht="20.100000000000001" customHeight="1" x14ac:dyDescent="0.25">
      <c r="A84" s="358"/>
      <c r="B84" s="358"/>
      <c r="C84" s="358"/>
      <c r="D84" s="358"/>
      <c r="E84" s="358"/>
      <c r="F84" s="358"/>
      <c r="G84" s="358"/>
      <c r="H84" s="358"/>
      <c r="I84" s="358"/>
      <c r="J84" s="358"/>
      <c r="K84" s="358"/>
      <c r="L84" s="358"/>
      <c r="M84" s="358"/>
      <c r="N84" s="358"/>
      <c r="O84" s="358"/>
      <c r="P84" s="358"/>
      <c r="Q84" s="358"/>
      <c r="R84" s="359"/>
    </row>
    <row r="85" spans="1:18" ht="20.100000000000001" customHeight="1" x14ac:dyDescent="0.25">
      <c r="A85" s="358"/>
      <c r="B85" s="358"/>
      <c r="C85" s="358"/>
      <c r="D85" s="358"/>
      <c r="E85" s="358"/>
      <c r="F85" s="358"/>
      <c r="G85" s="358"/>
      <c r="H85" s="358"/>
      <c r="I85" s="358"/>
      <c r="J85" s="358"/>
      <c r="K85" s="358"/>
      <c r="L85" s="358"/>
      <c r="M85" s="358"/>
      <c r="N85" s="358"/>
      <c r="O85" s="358"/>
      <c r="P85" s="358"/>
      <c r="Q85" s="358"/>
      <c r="R85" s="359"/>
    </row>
    <row r="86" spans="1:18" ht="20.100000000000001" customHeight="1" x14ac:dyDescent="0.25">
      <c r="A86" s="358"/>
      <c r="B86" s="358"/>
      <c r="C86" s="358"/>
      <c r="D86" s="358"/>
      <c r="E86" s="358"/>
      <c r="F86" s="358"/>
      <c r="G86" s="358"/>
      <c r="H86" s="358"/>
      <c r="I86" s="358"/>
      <c r="J86" s="358"/>
      <c r="K86" s="358"/>
      <c r="L86" s="358"/>
      <c r="M86" s="358"/>
      <c r="N86" s="358"/>
      <c r="O86" s="358"/>
      <c r="P86" s="358"/>
      <c r="Q86" s="358"/>
      <c r="R86" s="359"/>
    </row>
    <row r="87" spans="1:18" ht="20.100000000000001" customHeight="1" x14ac:dyDescent="0.25">
      <c r="A87" s="358"/>
      <c r="B87" s="358"/>
      <c r="C87" s="358"/>
      <c r="D87" s="358"/>
      <c r="E87" s="358"/>
      <c r="F87" s="358"/>
      <c r="G87" s="358"/>
      <c r="H87" s="358"/>
      <c r="I87" s="358"/>
      <c r="J87" s="358"/>
      <c r="K87" s="358"/>
      <c r="L87" s="358"/>
      <c r="M87" s="358"/>
      <c r="N87" s="358"/>
      <c r="O87" s="358"/>
      <c r="P87" s="358"/>
      <c r="Q87" s="358"/>
      <c r="R87" s="359"/>
    </row>
    <row r="88" spans="1:18" ht="20.100000000000001" customHeight="1" x14ac:dyDescent="0.25">
      <c r="A88" s="358"/>
      <c r="B88" s="358"/>
      <c r="C88" s="358"/>
      <c r="D88" s="358"/>
      <c r="E88" s="358"/>
      <c r="F88" s="358"/>
      <c r="G88" s="358"/>
      <c r="H88" s="358"/>
      <c r="I88" s="358"/>
      <c r="J88" s="358"/>
      <c r="K88" s="358"/>
      <c r="L88" s="358"/>
      <c r="M88" s="358"/>
      <c r="N88" s="358"/>
      <c r="O88" s="358"/>
      <c r="P88" s="358"/>
      <c r="Q88" s="358"/>
      <c r="R88" s="359"/>
    </row>
    <row r="89" spans="1:18" ht="20.100000000000001" customHeight="1" x14ac:dyDescent="0.25">
      <c r="A89" s="358"/>
      <c r="B89" s="358"/>
      <c r="C89" s="358"/>
      <c r="D89" s="358"/>
      <c r="E89" s="358"/>
      <c r="F89" s="358"/>
      <c r="G89" s="358"/>
      <c r="H89" s="358"/>
      <c r="I89" s="358"/>
      <c r="J89" s="358"/>
      <c r="K89" s="358"/>
      <c r="L89" s="358"/>
      <c r="M89" s="358"/>
      <c r="N89" s="358"/>
      <c r="O89" s="358"/>
      <c r="P89" s="358"/>
      <c r="Q89" s="358"/>
      <c r="R89" s="359"/>
    </row>
    <row r="90" spans="1:18" ht="20.100000000000001" customHeight="1" x14ac:dyDescent="0.25">
      <c r="A90" s="358"/>
      <c r="B90" s="358"/>
      <c r="C90" s="358"/>
      <c r="D90" s="358"/>
      <c r="E90" s="358"/>
      <c r="F90" s="358"/>
      <c r="G90" s="358"/>
      <c r="H90" s="358"/>
      <c r="I90" s="358"/>
      <c r="J90" s="358"/>
      <c r="K90" s="358"/>
      <c r="L90" s="358"/>
      <c r="M90" s="358"/>
      <c r="N90" s="358"/>
      <c r="O90" s="358"/>
      <c r="P90" s="358"/>
      <c r="Q90" s="358"/>
      <c r="R90" s="359"/>
    </row>
    <row r="91" spans="1:18" ht="20.100000000000001" customHeight="1" x14ac:dyDescent="0.25">
      <c r="A91" s="358"/>
      <c r="B91" s="358"/>
      <c r="C91" s="358"/>
      <c r="D91" s="358"/>
      <c r="E91" s="358"/>
      <c r="F91" s="358"/>
      <c r="G91" s="358"/>
      <c r="H91" s="358"/>
      <c r="I91" s="358"/>
      <c r="J91" s="358"/>
      <c r="K91" s="358"/>
      <c r="L91" s="358"/>
      <c r="M91" s="358"/>
      <c r="N91" s="358"/>
      <c r="O91" s="358"/>
      <c r="P91" s="358"/>
      <c r="Q91" s="358"/>
      <c r="R91" s="359"/>
    </row>
    <row r="92" spans="1:18" ht="20.100000000000001" customHeight="1" x14ac:dyDescent="0.25">
      <c r="A92" s="358"/>
      <c r="B92" s="358"/>
      <c r="C92" s="358"/>
      <c r="D92" s="358"/>
      <c r="E92" s="358"/>
      <c r="F92" s="358"/>
      <c r="G92" s="358"/>
      <c r="H92" s="358"/>
      <c r="I92" s="358"/>
      <c r="J92" s="358"/>
      <c r="K92" s="358"/>
      <c r="L92" s="358"/>
      <c r="M92" s="358"/>
      <c r="N92" s="358"/>
      <c r="O92" s="358"/>
      <c r="P92" s="358"/>
      <c r="Q92" s="358"/>
      <c r="R92" s="359"/>
    </row>
    <row r="93" spans="1:18" ht="20.100000000000001" customHeight="1" x14ac:dyDescent="0.25">
      <c r="A93" s="358"/>
      <c r="B93" s="358"/>
      <c r="C93" s="358"/>
      <c r="D93" s="358"/>
      <c r="E93" s="358"/>
      <c r="F93" s="358"/>
      <c r="G93" s="358"/>
      <c r="H93" s="358"/>
      <c r="I93" s="358"/>
      <c r="J93" s="358"/>
      <c r="K93" s="358"/>
      <c r="L93" s="358"/>
      <c r="M93" s="358"/>
      <c r="N93" s="358"/>
      <c r="O93" s="358"/>
      <c r="P93" s="358"/>
      <c r="Q93" s="358"/>
      <c r="R93" s="359"/>
    </row>
    <row r="94" spans="1:18" ht="20.100000000000001" customHeight="1" x14ac:dyDescent="0.25">
      <c r="A94" s="358"/>
      <c r="B94" s="358"/>
      <c r="C94" s="358"/>
      <c r="D94" s="358"/>
      <c r="E94" s="358"/>
      <c r="F94" s="358"/>
      <c r="G94" s="358"/>
      <c r="H94" s="358"/>
      <c r="I94" s="358"/>
      <c r="J94" s="358"/>
      <c r="K94" s="358"/>
      <c r="L94" s="358"/>
      <c r="M94" s="358"/>
      <c r="N94" s="358"/>
      <c r="O94" s="358"/>
      <c r="P94" s="358"/>
      <c r="Q94" s="358"/>
      <c r="R94" s="359"/>
    </row>
    <row r="95" spans="1:18" ht="20.100000000000001" customHeight="1" x14ac:dyDescent="0.25">
      <c r="A95" s="358"/>
      <c r="B95" s="358"/>
      <c r="C95" s="358"/>
      <c r="D95" s="358"/>
      <c r="E95" s="358"/>
      <c r="F95" s="358"/>
      <c r="G95" s="358"/>
      <c r="H95" s="358"/>
      <c r="I95" s="358"/>
      <c r="J95" s="358"/>
      <c r="K95" s="358"/>
      <c r="L95" s="358"/>
      <c r="M95" s="358"/>
      <c r="N95" s="358"/>
      <c r="O95" s="358"/>
      <c r="P95" s="358"/>
      <c r="Q95" s="358"/>
      <c r="R95" s="359"/>
    </row>
    <row r="96" spans="1:18" ht="20.100000000000001" customHeight="1" x14ac:dyDescent="0.25">
      <c r="A96" s="358"/>
      <c r="B96" s="358"/>
      <c r="C96" s="358"/>
      <c r="D96" s="358"/>
      <c r="E96" s="358"/>
      <c r="F96" s="358"/>
      <c r="G96" s="358"/>
      <c r="H96" s="358"/>
      <c r="I96" s="358"/>
      <c r="J96" s="358"/>
      <c r="K96" s="358"/>
      <c r="L96" s="358"/>
      <c r="M96" s="358"/>
      <c r="N96" s="358"/>
      <c r="O96" s="358"/>
      <c r="P96" s="358"/>
      <c r="Q96" s="358"/>
      <c r="R96" s="359"/>
    </row>
    <row r="97" spans="1:18" ht="20.100000000000001" customHeight="1" x14ac:dyDescent="0.25">
      <c r="A97" s="358"/>
      <c r="B97" s="358"/>
      <c r="C97" s="358"/>
      <c r="D97" s="358"/>
      <c r="E97" s="358"/>
      <c r="F97" s="358"/>
      <c r="G97" s="358"/>
      <c r="H97" s="358"/>
      <c r="I97" s="358"/>
      <c r="J97" s="358"/>
      <c r="K97" s="358"/>
      <c r="L97" s="358"/>
      <c r="M97" s="358"/>
      <c r="N97" s="358"/>
      <c r="O97" s="358"/>
      <c r="P97" s="358"/>
      <c r="Q97" s="358"/>
      <c r="R97" s="359"/>
    </row>
    <row r="98" spans="1:18" ht="20.100000000000001" customHeight="1" x14ac:dyDescent="0.25">
      <c r="A98" s="358"/>
      <c r="B98" s="358"/>
      <c r="C98" s="358"/>
      <c r="D98" s="358"/>
      <c r="E98" s="358"/>
      <c r="F98" s="358"/>
      <c r="G98" s="358"/>
      <c r="H98" s="358"/>
      <c r="I98" s="358"/>
      <c r="J98" s="358"/>
      <c r="K98" s="358"/>
      <c r="L98" s="358"/>
      <c r="M98" s="358"/>
      <c r="N98" s="358"/>
      <c r="O98" s="358"/>
      <c r="P98" s="358"/>
      <c r="Q98" s="358"/>
      <c r="R98" s="359"/>
    </row>
    <row r="99" spans="1:18" ht="20.100000000000001" customHeight="1" x14ac:dyDescent="0.25">
      <c r="A99" s="358"/>
      <c r="B99" s="358"/>
      <c r="C99" s="358"/>
      <c r="D99" s="358"/>
      <c r="E99" s="358"/>
      <c r="F99" s="358"/>
      <c r="G99" s="358"/>
      <c r="H99" s="358"/>
      <c r="I99" s="358"/>
      <c r="J99" s="358"/>
      <c r="K99" s="358"/>
      <c r="L99" s="358"/>
      <c r="M99" s="358"/>
      <c r="N99" s="358"/>
      <c r="O99" s="358"/>
      <c r="P99" s="358"/>
      <c r="Q99" s="358"/>
      <c r="R99" s="359"/>
    </row>
    <row r="100" spans="1:18" ht="20.100000000000001" customHeight="1" x14ac:dyDescent="0.25">
      <c r="A100" s="358"/>
      <c r="B100" s="358"/>
      <c r="C100" s="358"/>
      <c r="D100" s="358"/>
      <c r="E100" s="358"/>
      <c r="F100" s="358"/>
      <c r="G100" s="358"/>
      <c r="H100" s="358"/>
      <c r="I100" s="358"/>
      <c r="J100" s="358"/>
      <c r="K100" s="358"/>
      <c r="L100" s="358"/>
      <c r="M100" s="358"/>
      <c r="N100" s="358"/>
      <c r="O100" s="358"/>
      <c r="P100" s="358"/>
      <c r="Q100" s="358"/>
      <c r="R100" s="359"/>
    </row>
    <row r="101" spans="1:18" ht="20.100000000000001" customHeight="1" x14ac:dyDescent="0.25">
      <c r="A101" s="358"/>
      <c r="B101" s="358"/>
      <c r="C101" s="358"/>
      <c r="D101" s="358"/>
      <c r="E101" s="358"/>
      <c r="F101" s="358"/>
      <c r="G101" s="358"/>
      <c r="H101" s="358"/>
      <c r="I101" s="358"/>
      <c r="J101" s="358"/>
      <c r="K101" s="358"/>
      <c r="L101" s="358"/>
      <c r="M101" s="358"/>
      <c r="N101" s="358"/>
      <c r="O101" s="358"/>
      <c r="P101" s="358"/>
      <c r="Q101" s="358"/>
      <c r="R101" s="359"/>
    </row>
    <row r="102" spans="1:18" ht="20.100000000000001" customHeight="1" x14ac:dyDescent="0.25">
      <c r="A102" s="358"/>
      <c r="B102" s="358"/>
      <c r="C102" s="358"/>
      <c r="D102" s="358"/>
      <c r="E102" s="358"/>
      <c r="F102" s="358"/>
      <c r="G102" s="358"/>
      <c r="H102" s="358"/>
      <c r="I102" s="358"/>
      <c r="J102" s="358"/>
      <c r="K102" s="358"/>
      <c r="L102" s="358"/>
      <c r="M102" s="358"/>
      <c r="N102" s="358"/>
      <c r="O102" s="358"/>
      <c r="P102" s="358"/>
      <c r="Q102" s="358"/>
      <c r="R102" s="359"/>
    </row>
    <row r="103" spans="1:18" ht="20.100000000000001" customHeight="1" x14ac:dyDescent="0.25">
      <c r="A103" s="358"/>
      <c r="B103" s="358"/>
      <c r="C103" s="358"/>
      <c r="D103" s="358"/>
      <c r="E103" s="358"/>
      <c r="F103" s="358"/>
      <c r="G103" s="358"/>
      <c r="H103" s="358"/>
      <c r="I103" s="358"/>
      <c r="J103" s="358"/>
      <c r="K103" s="358"/>
      <c r="L103" s="358"/>
      <c r="M103" s="358"/>
      <c r="N103" s="358"/>
      <c r="O103" s="358"/>
      <c r="P103" s="358"/>
      <c r="Q103" s="358"/>
      <c r="R103" s="359"/>
    </row>
    <row r="104" spans="1:18" ht="20.100000000000001" customHeight="1" x14ac:dyDescent="0.25">
      <c r="A104" s="358"/>
      <c r="B104" s="358"/>
      <c r="C104" s="358"/>
      <c r="D104" s="358"/>
      <c r="E104" s="358"/>
      <c r="F104" s="358"/>
      <c r="G104" s="358"/>
      <c r="H104" s="358"/>
      <c r="I104" s="358"/>
      <c r="J104" s="358"/>
      <c r="K104" s="358"/>
      <c r="L104" s="358"/>
      <c r="M104" s="358"/>
      <c r="N104" s="358"/>
      <c r="O104" s="358"/>
      <c r="P104" s="358"/>
      <c r="Q104" s="358"/>
      <c r="R104" s="359"/>
    </row>
    <row r="105" spans="1:18" ht="20.100000000000001" customHeight="1" x14ac:dyDescent="0.25">
      <c r="A105" s="110"/>
      <c r="B105" s="110"/>
      <c r="C105" s="110"/>
      <c r="D105" s="110"/>
      <c r="E105" s="110"/>
      <c r="F105" s="110"/>
      <c r="G105" s="110"/>
      <c r="H105" s="110"/>
      <c r="I105" s="110"/>
      <c r="J105" s="110"/>
      <c r="K105" s="110"/>
      <c r="L105" s="110"/>
      <c r="M105" s="110"/>
      <c r="N105" s="110"/>
      <c r="O105" s="110"/>
      <c r="P105" s="110"/>
      <c r="Q105" s="110"/>
      <c r="R105" s="111"/>
    </row>
    <row r="106" spans="1:18" ht="20.100000000000001" customHeight="1" x14ac:dyDescent="0.25">
      <c r="A106" s="110"/>
      <c r="B106" s="110"/>
      <c r="C106" s="110"/>
      <c r="D106" s="110"/>
      <c r="E106" s="110"/>
      <c r="F106" s="110"/>
      <c r="G106" s="110"/>
      <c r="H106" s="110"/>
      <c r="I106" s="110"/>
      <c r="J106" s="110"/>
      <c r="K106" s="110"/>
      <c r="L106" s="110"/>
      <c r="M106" s="110"/>
      <c r="N106" s="110"/>
      <c r="O106" s="110"/>
      <c r="P106" s="110"/>
      <c r="Q106" s="110"/>
      <c r="R106" s="111"/>
    </row>
    <row r="107" spans="1:18" ht="20.100000000000001" customHeight="1" x14ac:dyDescent="0.25">
      <c r="A107" s="110"/>
      <c r="B107" s="110"/>
      <c r="C107" s="110"/>
      <c r="D107" s="110"/>
      <c r="E107" s="110"/>
      <c r="F107" s="110"/>
      <c r="G107" s="110"/>
      <c r="H107" s="110"/>
      <c r="I107" s="110"/>
      <c r="J107" s="110"/>
      <c r="K107" s="110"/>
      <c r="L107" s="110"/>
      <c r="M107" s="110"/>
      <c r="N107" s="110"/>
      <c r="O107" s="110"/>
      <c r="P107" s="110"/>
      <c r="Q107" s="110"/>
      <c r="R107" s="111"/>
    </row>
    <row r="108" spans="1:18" ht="20.100000000000001" customHeight="1" x14ac:dyDescent="0.25">
      <c r="A108" s="110"/>
      <c r="B108" s="110"/>
      <c r="C108" s="110"/>
      <c r="D108" s="110"/>
      <c r="E108" s="110"/>
      <c r="F108" s="110"/>
      <c r="G108" s="110"/>
      <c r="H108" s="110"/>
      <c r="I108" s="110"/>
      <c r="J108" s="110"/>
      <c r="K108" s="110"/>
      <c r="L108" s="110"/>
      <c r="M108" s="110"/>
      <c r="N108" s="110"/>
      <c r="O108" s="110"/>
      <c r="P108" s="110"/>
      <c r="Q108" s="110"/>
      <c r="R108" s="111"/>
    </row>
    <row r="109" spans="1:18" ht="20.100000000000001" customHeight="1" x14ac:dyDescent="0.25">
      <c r="A109" s="110"/>
      <c r="B109" s="110"/>
      <c r="C109" s="110"/>
      <c r="D109" s="110"/>
      <c r="E109" s="110"/>
      <c r="F109" s="110"/>
      <c r="G109" s="110"/>
      <c r="H109" s="110"/>
      <c r="I109" s="110"/>
      <c r="J109" s="110"/>
      <c r="K109" s="110"/>
      <c r="L109" s="110"/>
      <c r="M109" s="110"/>
      <c r="N109" s="110"/>
      <c r="O109" s="110"/>
      <c r="P109" s="110"/>
      <c r="Q109" s="110"/>
      <c r="R109" s="111"/>
    </row>
    <row r="110" spans="1:18" ht="20.100000000000001" customHeight="1" x14ac:dyDescent="0.25">
      <c r="A110" s="110"/>
      <c r="B110" s="110"/>
      <c r="C110" s="110"/>
      <c r="D110" s="110"/>
      <c r="E110" s="110"/>
      <c r="F110" s="110"/>
      <c r="G110" s="110"/>
      <c r="H110" s="110"/>
      <c r="I110" s="110"/>
      <c r="J110" s="110"/>
      <c r="K110" s="110"/>
      <c r="L110" s="110"/>
      <c r="M110" s="110"/>
      <c r="N110" s="110"/>
      <c r="O110" s="110"/>
      <c r="P110" s="110"/>
      <c r="Q110" s="110"/>
      <c r="R110" s="111"/>
    </row>
    <row r="111" spans="1:18" ht="20.100000000000001" customHeight="1" x14ac:dyDescent="0.25">
      <c r="A111" s="110"/>
      <c r="B111" s="110"/>
      <c r="C111" s="110"/>
      <c r="D111" s="110"/>
      <c r="E111" s="110"/>
      <c r="F111" s="110"/>
      <c r="G111" s="110"/>
      <c r="H111" s="110"/>
      <c r="I111" s="110"/>
      <c r="J111" s="110"/>
      <c r="K111" s="110"/>
      <c r="L111" s="110"/>
      <c r="M111" s="110"/>
      <c r="N111" s="110"/>
      <c r="O111" s="110"/>
      <c r="P111" s="110"/>
      <c r="Q111" s="110"/>
      <c r="R111" s="111"/>
    </row>
    <row r="112" spans="1:18" ht="20.100000000000001" customHeight="1" x14ac:dyDescent="0.25">
      <c r="A112" s="110"/>
      <c r="B112" s="110"/>
      <c r="C112" s="110"/>
      <c r="D112" s="110"/>
      <c r="E112" s="110"/>
      <c r="F112" s="110"/>
      <c r="G112" s="110"/>
      <c r="H112" s="110"/>
      <c r="I112" s="110"/>
      <c r="J112" s="110"/>
      <c r="K112" s="110"/>
      <c r="L112" s="110"/>
      <c r="M112" s="110"/>
      <c r="N112" s="110"/>
      <c r="O112" s="110"/>
      <c r="P112" s="110"/>
      <c r="Q112" s="110"/>
      <c r="R112" s="111"/>
    </row>
    <row r="113" spans="1:18" ht="20.100000000000001" customHeight="1" x14ac:dyDescent="0.25">
      <c r="A113" s="110"/>
      <c r="B113" s="110"/>
      <c r="C113" s="110"/>
      <c r="D113" s="110"/>
      <c r="E113" s="110"/>
      <c r="F113" s="110"/>
      <c r="G113" s="110"/>
      <c r="H113" s="110"/>
      <c r="I113" s="110"/>
      <c r="J113" s="110"/>
      <c r="K113" s="110"/>
      <c r="L113" s="110"/>
      <c r="M113" s="110"/>
      <c r="N113" s="110"/>
      <c r="O113" s="110"/>
      <c r="P113" s="110"/>
      <c r="Q113" s="110"/>
      <c r="R113" s="111"/>
    </row>
    <row r="114" spans="1:18" ht="20.100000000000001" customHeight="1" x14ac:dyDescent="0.25">
      <c r="A114" s="110"/>
      <c r="B114" s="110"/>
      <c r="C114" s="110"/>
      <c r="D114" s="110"/>
      <c r="E114" s="110"/>
      <c r="F114" s="110"/>
      <c r="G114" s="110"/>
      <c r="H114" s="110"/>
      <c r="I114" s="110"/>
      <c r="J114" s="110"/>
      <c r="K114" s="110"/>
      <c r="L114" s="110"/>
      <c r="M114" s="110"/>
      <c r="N114" s="110"/>
      <c r="O114" s="110"/>
      <c r="P114" s="110"/>
      <c r="Q114" s="110"/>
      <c r="R114" s="111"/>
    </row>
    <row r="115" spans="1:18" ht="20.100000000000001" customHeight="1" x14ac:dyDescent="0.25">
      <c r="A115" s="110"/>
      <c r="B115" s="110"/>
      <c r="C115" s="110"/>
      <c r="D115" s="110"/>
      <c r="E115" s="110"/>
      <c r="F115" s="110"/>
      <c r="G115" s="110"/>
      <c r="H115" s="110"/>
      <c r="I115" s="110"/>
      <c r="J115" s="110"/>
      <c r="K115" s="110"/>
      <c r="L115" s="110"/>
      <c r="M115" s="110"/>
      <c r="N115" s="110"/>
      <c r="O115" s="110"/>
      <c r="P115" s="110"/>
      <c r="Q115" s="110"/>
      <c r="R115" s="111"/>
    </row>
    <row r="116" spans="1:18" ht="20.100000000000001" customHeight="1" x14ac:dyDescent="0.25">
      <c r="A116" s="110"/>
      <c r="B116" s="110"/>
      <c r="C116" s="110"/>
      <c r="D116" s="110"/>
      <c r="E116" s="110"/>
      <c r="F116" s="110"/>
      <c r="G116" s="110"/>
      <c r="H116" s="110"/>
      <c r="I116" s="110"/>
      <c r="J116" s="110"/>
      <c r="K116" s="110"/>
      <c r="L116" s="110"/>
      <c r="M116" s="110"/>
      <c r="N116" s="110"/>
      <c r="O116" s="110"/>
      <c r="P116" s="110"/>
      <c r="Q116" s="110"/>
      <c r="R116" s="111"/>
    </row>
    <row r="117" spans="1:18" ht="20.100000000000001" customHeight="1" x14ac:dyDescent="0.25">
      <c r="A117" s="110"/>
      <c r="B117" s="110"/>
      <c r="C117" s="110"/>
      <c r="D117" s="110"/>
      <c r="E117" s="110"/>
      <c r="F117" s="110"/>
      <c r="G117" s="110"/>
      <c r="H117" s="110"/>
      <c r="I117" s="110"/>
      <c r="J117" s="110"/>
      <c r="K117" s="110"/>
      <c r="L117" s="110"/>
      <c r="M117" s="110"/>
      <c r="N117" s="110"/>
      <c r="O117" s="110"/>
      <c r="P117" s="110"/>
      <c r="Q117" s="110"/>
      <c r="R117" s="111"/>
    </row>
    <row r="118" spans="1:18" ht="20.100000000000001" customHeight="1" x14ac:dyDescent="0.25">
      <c r="A118" s="110"/>
      <c r="B118" s="110"/>
      <c r="C118" s="110"/>
      <c r="D118" s="110"/>
      <c r="E118" s="110"/>
      <c r="F118" s="110"/>
      <c r="G118" s="110"/>
      <c r="H118" s="110"/>
      <c r="I118" s="110"/>
      <c r="J118" s="110"/>
      <c r="K118" s="110"/>
      <c r="L118" s="110"/>
      <c r="M118" s="110"/>
      <c r="N118" s="110"/>
      <c r="O118" s="110"/>
      <c r="P118" s="110"/>
      <c r="Q118" s="110"/>
      <c r="R118" s="111"/>
    </row>
    <row r="119" spans="1:18" ht="20.100000000000001" customHeight="1" x14ac:dyDescent="0.25">
      <c r="A119" s="110"/>
      <c r="B119" s="110"/>
      <c r="C119" s="110"/>
      <c r="D119" s="110"/>
      <c r="E119" s="110"/>
      <c r="F119" s="110"/>
      <c r="G119" s="110"/>
      <c r="H119" s="110"/>
      <c r="I119" s="110"/>
      <c r="J119" s="110"/>
      <c r="K119" s="110"/>
      <c r="L119" s="110"/>
      <c r="M119" s="110"/>
      <c r="N119" s="110"/>
      <c r="O119" s="110"/>
      <c r="P119" s="110"/>
      <c r="Q119" s="110"/>
      <c r="R119" s="111"/>
    </row>
    <row r="120" spans="1:18" ht="20.100000000000001" customHeight="1" x14ac:dyDescent="0.25">
      <c r="A120" s="110"/>
      <c r="B120" s="110"/>
      <c r="C120" s="110"/>
      <c r="D120" s="110"/>
      <c r="E120" s="110"/>
      <c r="F120" s="110"/>
      <c r="G120" s="110"/>
      <c r="H120" s="110"/>
      <c r="I120" s="110"/>
      <c r="J120" s="110"/>
      <c r="K120" s="110"/>
      <c r="L120" s="110"/>
      <c r="M120" s="110"/>
      <c r="N120" s="110"/>
      <c r="O120" s="110"/>
      <c r="P120" s="110"/>
      <c r="Q120" s="110"/>
      <c r="R120" s="111"/>
    </row>
    <row r="121" spans="1:18" ht="20.100000000000001" customHeight="1" x14ac:dyDescent="0.25">
      <c r="A121" s="110"/>
      <c r="B121" s="110"/>
      <c r="C121" s="110"/>
      <c r="D121" s="110"/>
      <c r="E121" s="110"/>
      <c r="F121" s="110"/>
      <c r="G121" s="110"/>
      <c r="H121" s="110"/>
      <c r="I121" s="110"/>
      <c r="J121" s="110"/>
      <c r="K121" s="110"/>
      <c r="L121" s="110"/>
      <c r="M121" s="110"/>
      <c r="N121" s="110"/>
      <c r="O121" s="110"/>
      <c r="P121" s="110"/>
      <c r="Q121" s="110"/>
      <c r="R121" s="111"/>
    </row>
    <row r="122" spans="1:18" ht="20.100000000000001" customHeight="1" x14ac:dyDescent="0.25">
      <c r="A122" s="110"/>
      <c r="B122" s="110"/>
      <c r="C122" s="110"/>
      <c r="D122" s="110"/>
      <c r="E122" s="110"/>
      <c r="F122" s="110"/>
      <c r="G122" s="110"/>
      <c r="H122" s="110"/>
      <c r="I122" s="110"/>
      <c r="J122" s="110"/>
      <c r="K122" s="110"/>
      <c r="L122" s="110"/>
      <c r="M122" s="110"/>
      <c r="N122" s="110"/>
      <c r="O122" s="110"/>
      <c r="P122" s="110"/>
      <c r="Q122" s="110"/>
      <c r="R122" s="111"/>
    </row>
    <row r="123" spans="1:18" ht="20.100000000000001" customHeight="1" x14ac:dyDescent="0.25">
      <c r="A123" s="110"/>
      <c r="B123" s="110"/>
      <c r="C123" s="110"/>
      <c r="D123" s="110"/>
      <c r="E123" s="110"/>
      <c r="F123" s="110"/>
      <c r="G123" s="110"/>
      <c r="H123" s="110"/>
      <c r="I123" s="110"/>
      <c r="J123" s="110"/>
      <c r="K123" s="110"/>
      <c r="L123" s="110"/>
      <c r="M123" s="110"/>
      <c r="N123" s="110"/>
      <c r="O123" s="110"/>
      <c r="P123" s="110"/>
      <c r="Q123" s="110"/>
      <c r="R123" s="111"/>
    </row>
    <row r="124" spans="1:18" ht="20.100000000000001" customHeight="1" x14ac:dyDescent="0.25">
      <c r="A124" s="110"/>
      <c r="B124" s="110"/>
      <c r="C124" s="110"/>
      <c r="D124" s="110"/>
      <c r="E124" s="110"/>
      <c r="F124" s="110"/>
      <c r="G124" s="110"/>
      <c r="H124" s="110"/>
      <c r="I124" s="110"/>
      <c r="J124" s="110"/>
      <c r="K124" s="110"/>
      <c r="L124" s="110"/>
      <c r="M124" s="110"/>
      <c r="N124" s="110"/>
      <c r="O124" s="110"/>
      <c r="P124" s="110"/>
      <c r="Q124" s="110"/>
      <c r="R124" s="111"/>
    </row>
    <row r="125" spans="1:18" ht="20.100000000000001" customHeight="1" x14ac:dyDescent="0.25">
      <c r="A125" s="110"/>
      <c r="B125" s="110"/>
      <c r="C125" s="110"/>
      <c r="D125" s="110"/>
      <c r="E125" s="110"/>
      <c r="F125" s="110"/>
      <c r="G125" s="110"/>
      <c r="H125" s="110"/>
      <c r="I125" s="110"/>
      <c r="J125" s="110"/>
      <c r="K125" s="110"/>
      <c r="L125" s="110"/>
      <c r="M125" s="110"/>
      <c r="N125" s="110"/>
      <c r="O125" s="110"/>
      <c r="P125" s="110"/>
      <c r="Q125" s="110"/>
      <c r="R125" s="111"/>
    </row>
    <row r="126" spans="1:18" ht="20.100000000000001" customHeight="1" x14ac:dyDescent="0.25">
      <c r="A126" s="110"/>
      <c r="B126" s="110"/>
      <c r="C126" s="110"/>
      <c r="D126" s="110"/>
      <c r="E126" s="110"/>
      <c r="F126" s="110"/>
      <c r="G126" s="110"/>
      <c r="H126" s="110"/>
      <c r="I126" s="110"/>
      <c r="J126" s="110"/>
      <c r="K126" s="110"/>
      <c r="L126" s="110"/>
      <c r="M126" s="110"/>
      <c r="N126" s="110"/>
      <c r="O126" s="110"/>
      <c r="P126" s="110"/>
      <c r="Q126" s="110"/>
      <c r="R126" s="111"/>
    </row>
    <row r="127" spans="1:18" ht="20.100000000000001" customHeight="1" x14ac:dyDescent="0.25">
      <c r="A127" s="110"/>
      <c r="B127" s="110"/>
      <c r="C127" s="110"/>
      <c r="D127" s="110"/>
      <c r="E127" s="110"/>
      <c r="F127" s="110"/>
      <c r="G127" s="110"/>
      <c r="H127" s="110"/>
      <c r="I127" s="110"/>
      <c r="J127" s="110"/>
      <c r="K127" s="110"/>
      <c r="L127" s="110"/>
      <c r="M127" s="110"/>
      <c r="N127" s="110"/>
      <c r="O127" s="110"/>
      <c r="P127" s="110"/>
      <c r="Q127" s="110"/>
      <c r="R127" s="111"/>
    </row>
    <row r="128" spans="1:18" ht="20.100000000000001" customHeight="1" x14ac:dyDescent="0.25">
      <c r="A128" s="110"/>
      <c r="B128" s="110"/>
      <c r="C128" s="110"/>
      <c r="D128" s="110"/>
      <c r="E128" s="110"/>
      <c r="F128" s="110"/>
      <c r="G128" s="110"/>
      <c r="H128" s="110"/>
      <c r="I128" s="110"/>
      <c r="J128" s="110"/>
      <c r="K128" s="110"/>
      <c r="L128" s="110"/>
      <c r="M128" s="110"/>
      <c r="N128" s="110"/>
      <c r="O128" s="110"/>
      <c r="P128" s="110"/>
      <c r="Q128" s="110"/>
      <c r="R128" s="111"/>
    </row>
    <row r="129" spans="1:18" ht="20.100000000000001" customHeight="1" x14ac:dyDescent="0.25">
      <c r="A129" s="110"/>
      <c r="B129" s="110"/>
      <c r="C129" s="110"/>
      <c r="D129" s="110"/>
      <c r="E129" s="110"/>
      <c r="F129" s="110"/>
      <c r="G129" s="110"/>
      <c r="H129" s="110"/>
      <c r="I129" s="110"/>
      <c r="J129" s="110"/>
      <c r="K129" s="110"/>
      <c r="L129" s="110"/>
      <c r="M129" s="110"/>
      <c r="N129" s="110"/>
      <c r="O129" s="110"/>
      <c r="P129" s="110"/>
      <c r="Q129" s="110"/>
      <c r="R129" s="111"/>
    </row>
    <row r="130" spans="1:18" ht="20.100000000000001" customHeight="1" x14ac:dyDescent="0.25">
      <c r="A130" s="110"/>
      <c r="B130" s="110"/>
      <c r="C130" s="110"/>
      <c r="D130" s="110"/>
      <c r="E130" s="110"/>
      <c r="F130" s="110"/>
      <c r="G130" s="110"/>
      <c r="H130" s="110"/>
      <c r="I130" s="110"/>
      <c r="J130" s="110"/>
      <c r="K130" s="110"/>
      <c r="L130" s="110"/>
      <c r="M130" s="110"/>
      <c r="N130" s="110"/>
      <c r="O130" s="110"/>
      <c r="P130" s="110"/>
      <c r="Q130" s="110"/>
      <c r="R130" s="111"/>
    </row>
    <row r="131" spans="1:18" ht="20.100000000000001" customHeight="1" x14ac:dyDescent="0.25">
      <c r="A131" s="110"/>
      <c r="B131" s="110"/>
      <c r="C131" s="110"/>
      <c r="D131" s="110"/>
      <c r="E131" s="110"/>
      <c r="F131" s="110"/>
      <c r="G131" s="110"/>
      <c r="H131" s="110"/>
      <c r="I131" s="110"/>
      <c r="J131" s="110"/>
      <c r="K131" s="110"/>
      <c r="L131" s="110"/>
      <c r="M131" s="110"/>
      <c r="N131" s="110"/>
      <c r="O131" s="110"/>
      <c r="P131" s="110"/>
      <c r="Q131" s="110"/>
      <c r="R131" s="111"/>
    </row>
    <row r="132" spans="1:18" ht="20.100000000000001" customHeight="1" x14ac:dyDescent="0.25">
      <c r="A132" s="110"/>
      <c r="B132" s="110"/>
      <c r="C132" s="110"/>
      <c r="D132" s="110"/>
      <c r="E132" s="110"/>
      <c r="F132" s="110"/>
      <c r="G132" s="110"/>
      <c r="H132" s="110"/>
      <c r="I132" s="110"/>
      <c r="J132" s="110"/>
      <c r="K132" s="110"/>
      <c r="L132" s="110"/>
      <c r="M132" s="110"/>
      <c r="N132" s="110"/>
      <c r="O132" s="110"/>
      <c r="P132" s="110"/>
      <c r="Q132" s="110"/>
      <c r="R132" s="111"/>
    </row>
    <row r="133" spans="1:18" ht="20.100000000000001" customHeight="1" x14ac:dyDescent="0.25">
      <c r="A133" s="110"/>
      <c r="B133" s="110"/>
      <c r="C133" s="110"/>
      <c r="D133" s="110"/>
      <c r="E133" s="110"/>
      <c r="F133" s="110"/>
      <c r="G133" s="110"/>
      <c r="H133" s="110"/>
      <c r="I133" s="110"/>
      <c r="J133" s="110"/>
      <c r="K133" s="110"/>
      <c r="L133" s="110"/>
      <c r="M133" s="110"/>
      <c r="N133" s="110"/>
      <c r="O133" s="110"/>
      <c r="P133" s="110"/>
      <c r="Q133" s="110"/>
      <c r="R133" s="111"/>
    </row>
    <row r="134" spans="1:18" ht="20.100000000000001" customHeight="1" x14ac:dyDescent="0.25">
      <c r="A134" s="110"/>
      <c r="B134" s="110"/>
      <c r="C134" s="110"/>
      <c r="D134" s="110"/>
      <c r="E134" s="110"/>
      <c r="F134" s="110"/>
      <c r="G134" s="110"/>
      <c r="H134" s="110"/>
      <c r="I134" s="110"/>
      <c r="J134" s="110"/>
      <c r="K134" s="110"/>
      <c r="L134" s="110"/>
      <c r="M134" s="110"/>
      <c r="N134" s="110"/>
      <c r="O134" s="110"/>
      <c r="P134" s="110"/>
      <c r="Q134" s="110"/>
      <c r="R134" s="111"/>
    </row>
    <row r="135" spans="1:18" ht="20.100000000000001" customHeight="1" x14ac:dyDescent="0.25">
      <c r="A135" s="110"/>
      <c r="B135" s="110"/>
      <c r="C135" s="110"/>
      <c r="D135" s="110"/>
      <c r="E135" s="110"/>
      <c r="F135" s="110"/>
      <c r="G135" s="110"/>
      <c r="H135" s="110"/>
      <c r="I135" s="110"/>
      <c r="J135" s="110"/>
      <c r="K135" s="110"/>
      <c r="L135" s="110"/>
      <c r="M135" s="110"/>
      <c r="N135" s="110"/>
      <c r="O135" s="110"/>
      <c r="P135" s="110"/>
      <c r="Q135" s="110"/>
      <c r="R135" s="111"/>
    </row>
    <row r="136" spans="1:18" ht="20.100000000000001" customHeight="1" x14ac:dyDescent="0.25">
      <c r="A136" s="110"/>
      <c r="B136" s="110"/>
      <c r="C136" s="110"/>
      <c r="D136" s="110"/>
      <c r="E136" s="110"/>
      <c r="F136" s="110"/>
      <c r="G136" s="110"/>
      <c r="H136" s="110"/>
      <c r="I136" s="110"/>
      <c r="J136" s="110"/>
      <c r="K136" s="110"/>
      <c r="L136" s="110"/>
      <c r="M136" s="110"/>
      <c r="N136" s="110"/>
      <c r="O136" s="110"/>
      <c r="P136" s="110"/>
      <c r="Q136" s="110"/>
      <c r="R136" s="111"/>
    </row>
    <row r="137" spans="1:18" ht="20.100000000000001" customHeight="1" x14ac:dyDescent="0.25">
      <c r="A137" s="110"/>
      <c r="B137" s="110"/>
      <c r="C137" s="110"/>
      <c r="D137" s="110"/>
      <c r="E137" s="110"/>
      <c r="F137" s="110"/>
      <c r="G137" s="110"/>
      <c r="H137" s="110"/>
      <c r="I137" s="110"/>
      <c r="J137" s="110"/>
      <c r="K137" s="110"/>
      <c r="L137" s="110"/>
      <c r="M137" s="110"/>
      <c r="N137" s="110"/>
      <c r="O137" s="110"/>
      <c r="P137" s="110"/>
      <c r="Q137" s="110"/>
      <c r="R137" s="111"/>
    </row>
    <row r="138" spans="1:18" ht="20.100000000000001" customHeight="1" x14ac:dyDescent="0.25">
      <c r="A138" s="110"/>
      <c r="B138" s="110"/>
      <c r="C138" s="110"/>
      <c r="D138" s="110"/>
      <c r="E138" s="110"/>
      <c r="F138" s="110"/>
      <c r="G138" s="110"/>
      <c r="H138" s="110"/>
      <c r="I138" s="110"/>
      <c r="J138" s="110"/>
      <c r="K138" s="110"/>
      <c r="L138" s="110"/>
      <c r="M138" s="110"/>
      <c r="N138" s="110"/>
      <c r="O138" s="110"/>
      <c r="P138" s="110"/>
      <c r="Q138" s="110"/>
      <c r="R138" s="111"/>
    </row>
    <row r="139" spans="1:18" ht="20.100000000000001" customHeight="1" x14ac:dyDescent="0.25">
      <c r="A139" s="110"/>
      <c r="B139" s="110"/>
      <c r="C139" s="110"/>
      <c r="D139" s="110"/>
      <c r="E139" s="110"/>
      <c r="F139" s="110"/>
      <c r="G139" s="110"/>
      <c r="H139" s="110"/>
      <c r="I139" s="110"/>
      <c r="J139" s="110"/>
      <c r="K139" s="110"/>
      <c r="L139" s="110"/>
      <c r="M139" s="110"/>
      <c r="N139" s="110"/>
      <c r="O139" s="110"/>
      <c r="P139" s="110"/>
      <c r="Q139" s="110"/>
      <c r="R139" s="111"/>
    </row>
    <row r="140" spans="1:18" ht="20.100000000000001" customHeight="1" x14ac:dyDescent="0.25">
      <c r="A140" s="110"/>
      <c r="B140" s="110"/>
      <c r="C140" s="110"/>
      <c r="D140" s="110"/>
      <c r="E140" s="110"/>
      <c r="F140" s="110"/>
      <c r="G140" s="110"/>
      <c r="H140" s="110"/>
      <c r="I140" s="110"/>
      <c r="J140" s="110"/>
      <c r="K140" s="110"/>
      <c r="L140" s="110"/>
      <c r="M140" s="110"/>
      <c r="N140" s="110"/>
      <c r="O140" s="110"/>
      <c r="P140" s="110"/>
      <c r="Q140" s="110"/>
      <c r="R140" s="111"/>
    </row>
    <row r="141" spans="1:18" ht="20.100000000000001" customHeight="1" x14ac:dyDescent="0.25">
      <c r="A141" s="110"/>
      <c r="B141" s="110"/>
      <c r="C141" s="110"/>
      <c r="D141" s="110"/>
      <c r="E141" s="110"/>
      <c r="F141" s="110"/>
      <c r="G141" s="110"/>
      <c r="H141" s="110"/>
      <c r="I141" s="110"/>
      <c r="J141" s="110"/>
      <c r="K141" s="110"/>
      <c r="L141" s="110"/>
      <c r="M141" s="110"/>
      <c r="N141" s="110"/>
      <c r="O141" s="110"/>
      <c r="P141" s="110"/>
      <c r="Q141" s="110"/>
      <c r="R141" s="111"/>
    </row>
    <row r="142" spans="1:18" ht="20.100000000000001" customHeight="1" x14ac:dyDescent="0.25">
      <c r="A142" s="110"/>
      <c r="B142" s="110"/>
      <c r="C142" s="110"/>
      <c r="D142" s="110"/>
      <c r="E142" s="110"/>
      <c r="F142" s="110"/>
      <c r="G142" s="110"/>
      <c r="H142" s="110"/>
      <c r="I142" s="110"/>
      <c r="J142" s="110"/>
      <c r="K142" s="110"/>
      <c r="L142" s="110"/>
      <c r="M142" s="110"/>
      <c r="N142" s="110"/>
      <c r="O142" s="110"/>
      <c r="P142" s="110"/>
      <c r="Q142" s="110"/>
      <c r="R142" s="111"/>
    </row>
    <row r="143" spans="1:18" ht="20.100000000000001" customHeight="1" x14ac:dyDescent="0.25">
      <c r="A143" s="110"/>
      <c r="B143" s="110"/>
      <c r="C143" s="110"/>
      <c r="D143" s="110"/>
      <c r="E143" s="110"/>
      <c r="F143" s="110"/>
      <c r="G143" s="110"/>
      <c r="H143" s="110"/>
      <c r="I143" s="110"/>
      <c r="J143" s="110"/>
      <c r="K143" s="110"/>
      <c r="L143" s="110"/>
      <c r="M143" s="110"/>
      <c r="N143" s="110"/>
      <c r="O143" s="110"/>
      <c r="P143" s="110"/>
      <c r="Q143" s="110"/>
      <c r="R143" s="111"/>
    </row>
    <row r="144" spans="1:18" ht="20.100000000000001" customHeight="1" x14ac:dyDescent="0.25">
      <c r="A144" s="110"/>
      <c r="B144" s="110"/>
      <c r="C144" s="110"/>
      <c r="D144" s="110"/>
      <c r="E144" s="110"/>
      <c r="F144" s="110"/>
      <c r="G144" s="110"/>
      <c r="H144" s="110"/>
      <c r="I144" s="110"/>
      <c r="J144" s="110"/>
      <c r="K144" s="110"/>
      <c r="L144" s="110"/>
      <c r="M144" s="110"/>
      <c r="N144" s="110"/>
      <c r="O144" s="110"/>
      <c r="P144" s="110"/>
      <c r="Q144" s="110"/>
      <c r="R144" s="111"/>
    </row>
    <row r="145" spans="1:18" ht="20.100000000000001" customHeight="1" x14ac:dyDescent="0.25">
      <c r="A145" s="110"/>
      <c r="B145" s="110"/>
      <c r="C145" s="110"/>
      <c r="D145" s="110"/>
      <c r="E145" s="110"/>
      <c r="F145" s="110"/>
      <c r="G145" s="110"/>
      <c r="H145" s="110"/>
      <c r="I145" s="110"/>
      <c r="J145" s="110"/>
      <c r="K145" s="110"/>
      <c r="L145" s="110"/>
      <c r="M145" s="110"/>
      <c r="N145" s="110"/>
      <c r="O145" s="110"/>
      <c r="P145" s="110"/>
      <c r="Q145" s="110"/>
      <c r="R145" s="111"/>
    </row>
    <row r="146" spans="1:18" ht="20.100000000000001" customHeight="1" x14ac:dyDescent="0.25">
      <c r="A146" s="110"/>
      <c r="B146" s="110"/>
      <c r="C146" s="110"/>
      <c r="D146" s="110"/>
      <c r="E146" s="110"/>
      <c r="F146" s="110"/>
      <c r="G146" s="110"/>
      <c r="H146" s="110"/>
      <c r="I146" s="110"/>
      <c r="J146" s="110"/>
      <c r="K146" s="110"/>
      <c r="L146" s="110"/>
      <c r="M146" s="110"/>
      <c r="N146" s="110"/>
      <c r="O146" s="110"/>
      <c r="P146" s="110"/>
      <c r="Q146" s="110"/>
      <c r="R146" s="111"/>
    </row>
    <row r="147" spans="1:18" ht="20.100000000000001" customHeight="1" x14ac:dyDescent="0.25">
      <c r="A147" s="110"/>
      <c r="B147" s="110"/>
      <c r="C147" s="110"/>
      <c r="D147" s="110"/>
      <c r="E147" s="110"/>
      <c r="F147" s="110"/>
      <c r="G147" s="110"/>
      <c r="H147" s="110"/>
      <c r="I147" s="110"/>
      <c r="J147" s="110"/>
      <c r="K147" s="110"/>
      <c r="L147" s="110"/>
      <c r="M147" s="110"/>
      <c r="N147" s="110"/>
      <c r="O147" s="110"/>
      <c r="P147" s="110"/>
      <c r="Q147" s="110"/>
      <c r="R147" s="111"/>
    </row>
    <row r="148" spans="1:18" ht="20.100000000000001" customHeight="1" x14ac:dyDescent="0.25">
      <c r="A148" s="110"/>
      <c r="B148" s="110"/>
      <c r="C148" s="110"/>
      <c r="D148" s="110"/>
      <c r="E148" s="110"/>
      <c r="F148" s="110"/>
      <c r="G148" s="110"/>
      <c r="H148" s="110"/>
      <c r="I148" s="110"/>
      <c r="J148" s="110"/>
      <c r="K148" s="110"/>
      <c r="L148" s="110"/>
      <c r="M148" s="110"/>
      <c r="N148" s="110"/>
      <c r="O148" s="110"/>
      <c r="P148" s="110"/>
      <c r="Q148" s="110"/>
      <c r="R148" s="111"/>
    </row>
    <row r="149" spans="1:18" ht="20.100000000000001" customHeight="1" x14ac:dyDescent="0.25">
      <c r="A149" s="110"/>
      <c r="B149" s="110"/>
      <c r="C149" s="110"/>
      <c r="D149" s="110"/>
      <c r="E149" s="110"/>
      <c r="F149" s="110"/>
      <c r="G149" s="110"/>
      <c r="H149" s="110"/>
      <c r="I149" s="110"/>
      <c r="J149" s="110"/>
      <c r="K149" s="110"/>
      <c r="L149" s="110"/>
      <c r="M149" s="110"/>
      <c r="N149" s="110"/>
      <c r="O149" s="110"/>
      <c r="P149" s="110"/>
      <c r="Q149" s="110"/>
      <c r="R149" s="111"/>
    </row>
    <row r="150" spans="1:18" ht="20.100000000000001" customHeight="1" x14ac:dyDescent="0.25">
      <c r="A150" s="110"/>
      <c r="B150" s="110"/>
      <c r="C150" s="110"/>
      <c r="D150" s="110"/>
      <c r="E150" s="110"/>
      <c r="F150" s="110"/>
      <c r="G150" s="110"/>
      <c r="H150" s="110"/>
      <c r="I150" s="110"/>
      <c r="J150" s="110"/>
      <c r="K150" s="110"/>
      <c r="L150" s="110"/>
      <c r="M150" s="110"/>
      <c r="N150" s="110"/>
      <c r="O150" s="110"/>
      <c r="P150" s="110"/>
      <c r="Q150" s="110"/>
      <c r="R150" s="111"/>
    </row>
    <row r="151" spans="1:18" ht="20.100000000000001" customHeight="1" x14ac:dyDescent="0.25">
      <c r="A151" s="110"/>
      <c r="B151" s="110"/>
      <c r="C151" s="110"/>
      <c r="D151" s="110"/>
      <c r="E151" s="110"/>
      <c r="F151" s="110"/>
      <c r="G151" s="110"/>
      <c r="H151" s="110"/>
      <c r="I151" s="110"/>
      <c r="J151" s="110"/>
      <c r="K151" s="110"/>
      <c r="L151" s="110"/>
      <c r="M151" s="110"/>
      <c r="N151" s="110"/>
      <c r="O151" s="110"/>
      <c r="P151" s="110"/>
      <c r="Q151" s="110"/>
      <c r="R151" s="111"/>
    </row>
    <row r="152" spans="1:18" ht="20.100000000000001" customHeight="1" x14ac:dyDescent="0.25">
      <c r="A152" s="110"/>
      <c r="B152" s="110"/>
      <c r="C152" s="110"/>
      <c r="D152" s="110"/>
      <c r="E152" s="110"/>
      <c r="F152" s="110"/>
      <c r="G152" s="110"/>
      <c r="H152" s="110"/>
      <c r="I152" s="110"/>
      <c r="J152" s="110"/>
      <c r="K152" s="110"/>
      <c r="L152" s="110"/>
      <c r="M152" s="110"/>
      <c r="N152" s="110"/>
      <c r="O152" s="110"/>
      <c r="P152" s="110"/>
      <c r="Q152" s="110"/>
      <c r="R152" s="111"/>
    </row>
    <row r="153" spans="1:18" ht="20.100000000000001" customHeight="1" x14ac:dyDescent="0.25">
      <c r="A153" s="110"/>
      <c r="B153" s="110"/>
      <c r="C153" s="110"/>
      <c r="D153" s="110"/>
      <c r="E153" s="110"/>
      <c r="F153" s="110"/>
      <c r="G153" s="110"/>
      <c r="H153" s="110"/>
      <c r="I153" s="110"/>
      <c r="J153" s="110"/>
      <c r="K153" s="110"/>
      <c r="L153" s="110"/>
      <c r="M153" s="110"/>
      <c r="N153" s="110"/>
      <c r="O153" s="110"/>
      <c r="P153" s="110"/>
      <c r="Q153" s="110"/>
      <c r="R153" s="111"/>
    </row>
    <row r="154" spans="1:18" ht="20.100000000000001" customHeight="1" x14ac:dyDescent="0.25">
      <c r="A154" s="110"/>
      <c r="B154" s="110"/>
      <c r="C154" s="110"/>
      <c r="D154" s="110"/>
      <c r="E154" s="110"/>
      <c r="F154" s="110"/>
      <c r="G154" s="110"/>
      <c r="H154" s="110"/>
      <c r="I154" s="110"/>
      <c r="J154" s="110"/>
      <c r="K154" s="110"/>
      <c r="L154" s="110"/>
      <c r="M154" s="110"/>
      <c r="N154" s="110"/>
      <c r="O154" s="110"/>
      <c r="P154" s="110"/>
      <c r="Q154" s="110"/>
      <c r="R154" s="111"/>
    </row>
    <row r="155" spans="1:18" ht="20.100000000000001" customHeight="1" x14ac:dyDescent="0.25">
      <c r="A155" s="110"/>
      <c r="B155" s="110"/>
      <c r="C155" s="110"/>
      <c r="D155" s="110"/>
      <c r="E155" s="110"/>
      <c r="F155" s="110"/>
      <c r="G155" s="110"/>
      <c r="H155" s="110"/>
      <c r="I155" s="110"/>
      <c r="J155" s="110"/>
      <c r="K155" s="110"/>
      <c r="L155" s="110"/>
      <c r="M155" s="110"/>
      <c r="N155" s="110"/>
      <c r="O155" s="110"/>
      <c r="P155" s="110"/>
      <c r="Q155" s="110"/>
      <c r="R155" s="111"/>
    </row>
    <row r="156" spans="1:18" ht="20.100000000000001" customHeight="1" x14ac:dyDescent="0.25">
      <c r="A156" s="110"/>
      <c r="B156" s="110"/>
      <c r="C156" s="110"/>
      <c r="D156" s="110"/>
      <c r="E156" s="110"/>
      <c r="F156" s="110"/>
      <c r="G156" s="110"/>
      <c r="H156" s="110"/>
      <c r="I156" s="110"/>
      <c r="J156" s="110"/>
      <c r="K156" s="110"/>
      <c r="L156" s="110"/>
      <c r="M156" s="110"/>
      <c r="N156" s="110"/>
      <c r="O156" s="110"/>
      <c r="P156" s="110"/>
      <c r="Q156" s="110"/>
      <c r="R156" s="111"/>
    </row>
    <row r="157" spans="1:18" ht="20.100000000000001" customHeight="1" x14ac:dyDescent="0.25">
      <c r="A157" s="110"/>
      <c r="B157" s="110"/>
      <c r="C157" s="110"/>
      <c r="D157" s="110"/>
      <c r="E157" s="110"/>
      <c r="F157" s="110"/>
      <c r="G157" s="110"/>
      <c r="H157" s="110"/>
      <c r="I157" s="110"/>
      <c r="J157" s="110"/>
      <c r="K157" s="110"/>
      <c r="L157" s="110"/>
      <c r="M157" s="110"/>
      <c r="N157" s="110"/>
      <c r="O157" s="110"/>
      <c r="P157" s="110"/>
      <c r="Q157" s="110"/>
      <c r="R157" s="111"/>
    </row>
    <row r="158" spans="1:18" ht="20.100000000000001" customHeight="1" x14ac:dyDescent="0.25">
      <c r="A158" s="110"/>
      <c r="B158" s="110"/>
      <c r="C158" s="110"/>
      <c r="D158" s="110"/>
      <c r="E158" s="110"/>
      <c r="F158" s="110"/>
      <c r="G158" s="110"/>
      <c r="H158" s="110"/>
      <c r="I158" s="110"/>
      <c r="J158" s="110"/>
      <c r="K158" s="110"/>
      <c r="L158" s="110"/>
      <c r="M158" s="110"/>
      <c r="N158" s="110"/>
      <c r="O158" s="110"/>
      <c r="P158" s="110"/>
      <c r="Q158" s="110"/>
      <c r="R158" s="111"/>
    </row>
    <row r="159" spans="1:18" ht="20.100000000000001" customHeight="1" x14ac:dyDescent="0.25">
      <c r="A159" s="110"/>
      <c r="B159" s="110"/>
      <c r="C159" s="110"/>
      <c r="D159" s="110"/>
      <c r="E159" s="110"/>
      <c r="F159" s="110"/>
      <c r="G159" s="110"/>
      <c r="H159" s="110"/>
      <c r="I159" s="110"/>
      <c r="J159" s="110"/>
      <c r="K159" s="110"/>
      <c r="L159" s="110"/>
      <c r="M159" s="110"/>
      <c r="N159" s="110"/>
      <c r="O159" s="110"/>
      <c r="P159" s="110"/>
      <c r="Q159" s="110"/>
      <c r="R159" s="111"/>
    </row>
    <row r="160" spans="1:18" ht="20.100000000000001" customHeight="1" x14ac:dyDescent="0.25">
      <c r="A160" s="110"/>
      <c r="B160" s="110"/>
      <c r="C160" s="110"/>
      <c r="D160" s="110"/>
      <c r="E160" s="110"/>
      <c r="F160" s="110"/>
      <c r="G160" s="110"/>
      <c r="H160" s="110"/>
      <c r="I160" s="110"/>
      <c r="J160" s="110"/>
      <c r="K160" s="110"/>
      <c r="L160" s="110"/>
      <c r="M160" s="110"/>
      <c r="N160" s="110"/>
      <c r="O160" s="110"/>
      <c r="P160" s="110"/>
      <c r="Q160" s="110"/>
      <c r="R160" s="111"/>
    </row>
    <row r="161" spans="1:18" ht="20.100000000000001" customHeight="1" x14ac:dyDescent="0.25">
      <c r="A161" s="110"/>
      <c r="B161" s="110"/>
      <c r="C161" s="110"/>
      <c r="D161" s="110"/>
      <c r="E161" s="110"/>
      <c r="F161" s="110"/>
      <c r="G161" s="110"/>
      <c r="H161" s="110"/>
      <c r="I161" s="110"/>
      <c r="J161" s="110"/>
      <c r="K161" s="110"/>
      <c r="L161" s="110"/>
      <c r="M161" s="110"/>
      <c r="N161" s="110"/>
      <c r="O161" s="110"/>
      <c r="P161" s="110"/>
      <c r="Q161" s="110"/>
      <c r="R161" s="111"/>
    </row>
    <row r="162" spans="1:18" ht="20.100000000000001" customHeight="1" x14ac:dyDescent="0.25">
      <c r="A162" s="110"/>
      <c r="B162" s="110"/>
      <c r="C162" s="110"/>
      <c r="D162" s="110"/>
      <c r="E162" s="110"/>
      <c r="F162" s="110"/>
      <c r="G162" s="110"/>
      <c r="H162" s="110"/>
      <c r="I162" s="110"/>
      <c r="J162" s="110"/>
      <c r="K162" s="110"/>
      <c r="L162" s="110"/>
      <c r="M162" s="110"/>
      <c r="N162" s="110"/>
      <c r="O162" s="110"/>
      <c r="P162" s="110"/>
      <c r="Q162" s="110"/>
      <c r="R162" s="111"/>
    </row>
    <row r="163" spans="1:18" ht="20.100000000000001" customHeight="1" x14ac:dyDescent="0.25">
      <c r="A163" s="110"/>
      <c r="B163" s="110"/>
      <c r="C163" s="110"/>
      <c r="D163" s="110"/>
      <c r="E163" s="110"/>
      <c r="F163" s="110"/>
      <c r="G163" s="110"/>
      <c r="H163" s="110"/>
      <c r="I163" s="110"/>
      <c r="J163" s="110"/>
      <c r="K163" s="110"/>
      <c r="L163" s="110"/>
      <c r="M163" s="110"/>
      <c r="N163" s="110"/>
      <c r="O163" s="110"/>
      <c r="P163" s="110"/>
      <c r="Q163" s="110"/>
      <c r="R163" s="111"/>
    </row>
    <row r="164" spans="1:18" ht="20.100000000000001" customHeight="1" x14ac:dyDescent="0.25">
      <c r="A164" s="110"/>
      <c r="B164" s="110"/>
      <c r="C164" s="110"/>
      <c r="D164" s="110"/>
      <c r="E164" s="110"/>
      <c r="F164" s="110"/>
      <c r="G164" s="110"/>
      <c r="H164" s="110"/>
      <c r="I164" s="110"/>
      <c r="J164" s="110"/>
      <c r="K164" s="110"/>
      <c r="L164" s="110"/>
      <c r="M164" s="110"/>
      <c r="N164" s="110"/>
      <c r="O164" s="110"/>
      <c r="P164" s="110"/>
      <c r="Q164" s="110"/>
      <c r="R164" s="111"/>
    </row>
    <row r="165" spans="1:18" ht="20.100000000000001" customHeight="1" x14ac:dyDescent="0.25">
      <c r="A165" s="110"/>
      <c r="B165" s="110"/>
      <c r="C165" s="110"/>
      <c r="D165" s="110"/>
      <c r="E165" s="110"/>
      <c r="F165" s="110"/>
      <c r="G165" s="110"/>
      <c r="H165" s="110"/>
      <c r="I165" s="110"/>
      <c r="J165" s="110"/>
      <c r="K165" s="110"/>
      <c r="L165" s="110"/>
      <c r="M165" s="110"/>
      <c r="N165" s="110"/>
      <c r="O165" s="110"/>
      <c r="P165" s="110"/>
      <c r="Q165" s="110"/>
      <c r="R165" s="111"/>
    </row>
    <row r="166" spans="1:18" ht="20.100000000000001" customHeight="1" x14ac:dyDescent="0.25">
      <c r="A166" s="110"/>
      <c r="B166" s="110"/>
      <c r="C166" s="110"/>
      <c r="D166" s="110"/>
      <c r="E166" s="110"/>
      <c r="F166" s="110"/>
      <c r="G166" s="110"/>
      <c r="H166" s="110"/>
      <c r="I166" s="110"/>
      <c r="J166" s="110"/>
      <c r="K166" s="110"/>
      <c r="L166" s="110"/>
      <c r="M166" s="110"/>
      <c r="N166" s="110"/>
      <c r="O166" s="110"/>
      <c r="P166" s="110"/>
      <c r="Q166" s="110"/>
      <c r="R166" s="111"/>
    </row>
    <row r="167" spans="1:18" ht="20.100000000000001" customHeight="1" x14ac:dyDescent="0.25">
      <c r="A167" s="110"/>
      <c r="B167" s="110"/>
      <c r="C167" s="110"/>
      <c r="D167" s="110"/>
      <c r="E167" s="110"/>
      <c r="F167" s="110"/>
      <c r="G167" s="110"/>
      <c r="H167" s="110"/>
      <c r="I167" s="110"/>
      <c r="J167" s="110"/>
      <c r="K167" s="110"/>
      <c r="L167" s="110"/>
      <c r="M167" s="110"/>
      <c r="N167" s="110"/>
      <c r="O167" s="110"/>
      <c r="P167" s="110"/>
      <c r="Q167" s="110"/>
      <c r="R167" s="111"/>
    </row>
    <row r="168" spans="1:18" ht="20.100000000000001" customHeight="1" x14ac:dyDescent="0.25">
      <c r="A168" s="110"/>
      <c r="B168" s="110"/>
      <c r="C168" s="110"/>
      <c r="D168" s="110"/>
      <c r="E168" s="110"/>
      <c r="F168" s="110"/>
      <c r="G168" s="110"/>
      <c r="H168" s="110"/>
      <c r="I168" s="110"/>
      <c r="J168" s="110"/>
      <c r="K168" s="110"/>
      <c r="L168" s="110"/>
      <c r="M168" s="110"/>
      <c r="N168" s="110"/>
      <c r="O168" s="110"/>
      <c r="P168" s="110"/>
      <c r="Q168" s="110"/>
      <c r="R168" s="111"/>
    </row>
    <row r="169" spans="1:18" ht="20.100000000000001" customHeight="1" x14ac:dyDescent="0.25">
      <c r="A169" s="110"/>
      <c r="B169" s="110"/>
      <c r="C169" s="110"/>
      <c r="D169" s="110"/>
      <c r="E169" s="110"/>
      <c r="F169" s="110"/>
      <c r="G169" s="110"/>
      <c r="H169" s="110"/>
      <c r="I169" s="110"/>
      <c r="J169" s="110"/>
      <c r="K169" s="110"/>
      <c r="L169" s="110"/>
      <c r="M169" s="110"/>
      <c r="N169" s="110"/>
      <c r="O169" s="110"/>
      <c r="P169" s="110"/>
      <c r="Q169" s="110"/>
      <c r="R169" s="111"/>
    </row>
    <row r="170" spans="1:18" ht="20.100000000000001" customHeight="1" x14ac:dyDescent="0.25">
      <c r="A170" s="110"/>
      <c r="B170" s="110"/>
      <c r="C170" s="110"/>
      <c r="D170" s="110"/>
      <c r="E170" s="110"/>
      <c r="F170" s="110"/>
      <c r="G170" s="110"/>
      <c r="H170" s="110"/>
      <c r="I170" s="110"/>
      <c r="J170" s="110"/>
      <c r="K170" s="110"/>
      <c r="L170" s="110"/>
      <c r="M170" s="110"/>
      <c r="N170" s="110"/>
      <c r="O170" s="110"/>
      <c r="P170" s="110"/>
      <c r="Q170" s="110"/>
      <c r="R170" s="111"/>
    </row>
    <row r="171" spans="1:18" ht="20.100000000000001" customHeight="1" x14ac:dyDescent="0.25">
      <c r="A171" s="110"/>
      <c r="B171" s="110"/>
      <c r="C171" s="110"/>
      <c r="D171" s="110"/>
      <c r="E171" s="110"/>
      <c r="F171" s="110"/>
      <c r="G171" s="110"/>
      <c r="H171" s="110"/>
      <c r="I171" s="110"/>
      <c r="J171" s="110"/>
      <c r="K171" s="110"/>
      <c r="L171" s="110"/>
      <c r="M171" s="110"/>
      <c r="N171" s="110"/>
      <c r="O171" s="110"/>
      <c r="P171" s="110"/>
      <c r="Q171" s="110"/>
      <c r="R171" s="111"/>
    </row>
    <row r="172" spans="1:18" ht="20.100000000000001" customHeight="1" x14ac:dyDescent="0.25">
      <c r="A172" s="110"/>
      <c r="B172" s="110"/>
      <c r="C172" s="110"/>
      <c r="D172" s="110"/>
      <c r="E172" s="110"/>
      <c r="F172" s="110"/>
      <c r="G172" s="110"/>
      <c r="H172" s="110"/>
      <c r="I172" s="110"/>
      <c r="J172" s="110"/>
      <c r="K172" s="110"/>
      <c r="L172" s="110"/>
      <c r="M172" s="110"/>
      <c r="N172" s="110"/>
      <c r="O172" s="110"/>
      <c r="P172" s="110"/>
      <c r="Q172" s="110"/>
      <c r="R172" s="111"/>
    </row>
    <row r="173" spans="1:18" ht="20.100000000000001" customHeight="1" x14ac:dyDescent="0.25">
      <c r="A173" s="110"/>
      <c r="B173" s="110"/>
      <c r="C173" s="110"/>
      <c r="D173" s="110"/>
      <c r="E173" s="110"/>
      <c r="F173" s="110"/>
      <c r="G173" s="110"/>
      <c r="H173" s="110"/>
      <c r="I173" s="110"/>
      <c r="J173" s="110"/>
      <c r="K173" s="110"/>
      <c r="L173" s="110"/>
      <c r="M173" s="110"/>
      <c r="N173" s="110"/>
      <c r="O173" s="110"/>
      <c r="P173" s="110"/>
      <c r="Q173" s="110"/>
      <c r="R173" s="111"/>
    </row>
    <row r="174" spans="1:18" ht="20.100000000000001" customHeight="1" x14ac:dyDescent="0.25">
      <c r="A174" s="110"/>
      <c r="B174" s="110"/>
      <c r="C174" s="110"/>
      <c r="D174" s="110"/>
      <c r="E174" s="110"/>
      <c r="F174" s="110"/>
      <c r="G174" s="110"/>
      <c r="H174" s="110"/>
      <c r="I174" s="110"/>
      <c r="J174" s="110"/>
      <c r="K174" s="110"/>
      <c r="L174" s="110"/>
      <c r="M174" s="110"/>
      <c r="N174" s="110"/>
      <c r="O174" s="110"/>
      <c r="P174" s="110"/>
      <c r="Q174" s="110"/>
      <c r="R174" s="111"/>
    </row>
    <row r="175" spans="1:18" ht="20.100000000000001" customHeight="1" x14ac:dyDescent="0.25">
      <c r="A175" s="110"/>
      <c r="B175" s="110"/>
      <c r="C175" s="110"/>
      <c r="D175" s="110"/>
      <c r="E175" s="110"/>
      <c r="F175" s="110"/>
      <c r="G175" s="110"/>
      <c r="H175" s="110"/>
      <c r="I175" s="110"/>
      <c r="J175" s="110"/>
      <c r="K175" s="110"/>
      <c r="L175" s="110"/>
      <c r="M175" s="110"/>
      <c r="N175" s="110"/>
      <c r="O175" s="110"/>
      <c r="P175" s="110"/>
      <c r="Q175" s="110"/>
      <c r="R175" s="111"/>
    </row>
    <row r="176" spans="1:18" ht="20.100000000000001" customHeight="1" x14ac:dyDescent="0.25">
      <c r="A176" s="110"/>
      <c r="B176" s="110"/>
      <c r="C176" s="110"/>
      <c r="D176" s="110"/>
      <c r="E176" s="110"/>
      <c r="F176" s="110"/>
      <c r="G176" s="110"/>
      <c r="H176" s="110"/>
      <c r="I176" s="110"/>
      <c r="J176" s="110"/>
      <c r="K176" s="110"/>
      <c r="L176" s="110"/>
      <c r="M176" s="110"/>
      <c r="N176" s="110"/>
      <c r="O176" s="110"/>
      <c r="P176" s="110"/>
      <c r="Q176" s="110"/>
      <c r="R176" s="111"/>
    </row>
    <row r="177" spans="1:18" ht="20.100000000000001" customHeight="1" x14ac:dyDescent="0.25">
      <c r="A177" s="110"/>
      <c r="B177" s="110"/>
      <c r="C177" s="110"/>
      <c r="D177" s="110"/>
      <c r="E177" s="110"/>
      <c r="F177" s="110"/>
      <c r="G177" s="110"/>
      <c r="H177" s="110"/>
      <c r="I177" s="110"/>
      <c r="J177" s="110"/>
      <c r="K177" s="110"/>
      <c r="L177" s="110"/>
      <c r="M177" s="110"/>
      <c r="N177" s="110"/>
      <c r="O177" s="110"/>
      <c r="P177" s="110"/>
      <c r="Q177" s="110"/>
      <c r="R177" s="111"/>
    </row>
    <row r="178" spans="1:18" ht="20.100000000000001" customHeight="1" x14ac:dyDescent="0.25">
      <c r="A178" s="110"/>
      <c r="B178" s="110"/>
      <c r="C178" s="110"/>
      <c r="D178" s="110"/>
      <c r="E178" s="110"/>
      <c r="F178" s="110"/>
      <c r="G178" s="110"/>
      <c r="H178" s="110"/>
      <c r="I178" s="110"/>
      <c r="J178" s="110"/>
      <c r="K178" s="110"/>
      <c r="L178" s="110"/>
      <c r="M178" s="110"/>
      <c r="N178" s="110"/>
      <c r="O178" s="110"/>
      <c r="P178" s="110"/>
      <c r="Q178" s="110"/>
      <c r="R178" s="111"/>
    </row>
    <row r="179" spans="1:18" ht="20.100000000000001" customHeight="1" x14ac:dyDescent="0.25">
      <c r="A179" s="110"/>
      <c r="B179" s="110"/>
      <c r="C179" s="110"/>
      <c r="D179" s="110"/>
      <c r="E179" s="110"/>
      <c r="F179" s="110"/>
      <c r="G179" s="110"/>
      <c r="H179" s="110"/>
      <c r="I179" s="110"/>
      <c r="J179" s="110"/>
      <c r="K179" s="110"/>
      <c r="L179" s="110"/>
      <c r="M179" s="110"/>
      <c r="N179" s="110"/>
      <c r="O179" s="110"/>
      <c r="P179" s="110"/>
      <c r="Q179" s="110"/>
      <c r="R179" s="111"/>
    </row>
    <row r="180" spans="1:18" ht="20.100000000000001" customHeight="1" x14ac:dyDescent="0.25">
      <c r="A180" s="110"/>
      <c r="B180" s="110"/>
      <c r="C180" s="110"/>
      <c r="D180" s="110"/>
      <c r="E180" s="110"/>
      <c r="F180" s="110"/>
      <c r="G180" s="110"/>
      <c r="H180" s="110"/>
      <c r="I180" s="110"/>
      <c r="J180" s="110"/>
      <c r="K180" s="110"/>
      <c r="L180" s="110"/>
      <c r="M180" s="110"/>
      <c r="N180" s="110"/>
      <c r="O180" s="110"/>
      <c r="P180" s="110"/>
      <c r="Q180" s="110"/>
      <c r="R180" s="111"/>
    </row>
    <row r="181" spans="1:18" ht="20.100000000000001" customHeight="1" x14ac:dyDescent="0.25">
      <c r="A181" s="110"/>
      <c r="B181" s="110"/>
      <c r="C181" s="110"/>
      <c r="D181" s="110"/>
      <c r="E181" s="110"/>
      <c r="F181" s="110"/>
      <c r="G181" s="110"/>
      <c r="H181" s="110"/>
      <c r="I181" s="110"/>
      <c r="J181" s="110"/>
      <c r="K181" s="110"/>
      <c r="L181" s="110"/>
      <c r="M181" s="110"/>
      <c r="N181" s="110"/>
      <c r="O181" s="110"/>
      <c r="P181" s="110"/>
      <c r="Q181" s="110"/>
      <c r="R181" s="111"/>
    </row>
    <row r="182" spans="1:18" ht="20.100000000000001" customHeight="1" x14ac:dyDescent="0.25">
      <c r="A182" s="110"/>
      <c r="B182" s="110"/>
      <c r="C182" s="110"/>
      <c r="D182" s="110"/>
      <c r="E182" s="110"/>
      <c r="F182" s="110"/>
      <c r="G182" s="110"/>
      <c r="H182" s="110"/>
      <c r="I182" s="110"/>
      <c r="J182" s="110"/>
      <c r="K182" s="110"/>
      <c r="L182" s="110"/>
      <c r="M182" s="110"/>
      <c r="N182" s="110"/>
      <c r="O182" s="110"/>
      <c r="P182" s="110"/>
      <c r="Q182" s="110"/>
      <c r="R182" s="111"/>
    </row>
    <row r="183" spans="1:18" ht="20.100000000000001" customHeight="1" x14ac:dyDescent="0.25">
      <c r="A183" s="110"/>
      <c r="B183" s="110"/>
      <c r="C183" s="110"/>
      <c r="D183" s="110"/>
      <c r="E183" s="110"/>
      <c r="F183" s="110"/>
      <c r="G183" s="110"/>
      <c r="H183" s="110"/>
      <c r="I183" s="110"/>
      <c r="J183" s="110"/>
      <c r="K183" s="110"/>
      <c r="L183" s="110"/>
      <c r="M183" s="110"/>
      <c r="N183" s="110"/>
      <c r="O183" s="110"/>
      <c r="P183" s="110"/>
      <c r="Q183" s="110"/>
      <c r="R183" s="111"/>
    </row>
    <row r="184" spans="1:18" ht="20.100000000000001" customHeight="1" x14ac:dyDescent="0.25">
      <c r="A184" s="110"/>
      <c r="B184" s="110"/>
      <c r="C184" s="110"/>
      <c r="D184" s="110"/>
      <c r="E184" s="110"/>
      <c r="F184" s="110"/>
      <c r="G184" s="110"/>
      <c r="H184" s="110"/>
      <c r="I184" s="110"/>
      <c r="J184" s="110"/>
      <c r="K184" s="110"/>
      <c r="L184" s="110"/>
      <c r="M184" s="110"/>
      <c r="N184" s="110"/>
      <c r="O184" s="110"/>
      <c r="P184" s="110"/>
      <c r="Q184" s="110"/>
      <c r="R184" s="111"/>
    </row>
    <row r="185" spans="1:18" ht="20.100000000000001" customHeight="1" x14ac:dyDescent="0.25">
      <c r="A185" s="110"/>
      <c r="B185" s="110"/>
      <c r="C185" s="110"/>
      <c r="D185" s="110"/>
      <c r="E185" s="110"/>
      <c r="F185" s="110"/>
      <c r="G185" s="110"/>
      <c r="H185" s="110"/>
      <c r="I185" s="110"/>
      <c r="J185" s="110"/>
      <c r="K185" s="110"/>
      <c r="L185" s="110"/>
      <c r="M185" s="110"/>
      <c r="N185" s="110"/>
      <c r="O185" s="110"/>
      <c r="P185" s="110"/>
      <c r="Q185" s="110"/>
      <c r="R185" s="111"/>
    </row>
    <row r="186" spans="1:18" ht="20.100000000000001" customHeight="1" x14ac:dyDescent="0.25">
      <c r="A186" s="110"/>
      <c r="B186" s="110"/>
      <c r="C186" s="110"/>
      <c r="D186" s="110"/>
      <c r="E186" s="110"/>
      <c r="F186" s="110"/>
      <c r="G186" s="110"/>
      <c r="H186" s="110"/>
      <c r="I186" s="110"/>
      <c r="J186" s="110"/>
      <c r="K186" s="110"/>
      <c r="L186" s="110"/>
      <c r="M186" s="110"/>
      <c r="N186" s="110"/>
      <c r="O186" s="110"/>
      <c r="P186" s="110"/>
      <c r="Q186" s="110"/>
      <c r="R186" s="111"/>
    </row>
    <row r="187" spans="1:18" ht="20.100000000000001" customHeight="1" x14ac:dyDescent="0.25">
      <c r="A187" s="110"/>
      <c r="B187" s="110"/>
      <c r="C187" s="110"/>
      <c r="D187" s="110"/>
      <c r="E187" s="110"/>
      <c r="F187" s="110"/>
      <c r="G187" s="110"/>
      <c r="H187" s="110"/>
      <c r="I187" s="110"/>
      <c r="J187" s="110"/>
      <c r="K187" s="110"/>
      <c r="L187" s="110"/>
      <c r="M187" s="110"/>
      <c r="N187" s="110"/>
      <c r="O187" s="110"/>
      <c r="P187" s="110"/>
      <c r="Q187" s="110"/>
      <c r="R187" s="111"/>
    </row>
    <row r="188" spans="1:18" ht="20.100000000000001" customHeight="1" x14ac:dyDescent="0.25">
      <c r="A188" s="110"/>
      <c r="B188" s="110"/>
      <c r="C188" s="110"/>
      <c r="D188" s="110"/>
      <c r="E188" s="110"/>
      <c r="F188" s="110"/>
      <c r="G188" s="110"/>
      <c r="H188" s="110"/>
      <c r="I188" s="110"/>
      <c r="J188" s="110"/>
      <c r="K188" s="110"/>
      <c r="L188" s="110"/>
      <c r="M188" s="110"/>
      <c r="N188" s="110"/>
      <c r="O188" s="110"/>
      <c r="P188" s="110"/>
      <c r="Q188" s="110"/>
      <c r="R188" s="111"/>
    </row>
    <row r="189" spans="1:18" ht="20.100000000000001" customHeight="1" x14ac:dyDescent="0.25">
      <c r="A189" s="110"/>
      <c r="B189" s="110"/>
      <c r="C189" s="110"/>
      <c r="D189" s="110"/>
      <c r="E189" s="110"/>
      <c r="F189" s="110"/>
      <c r="G189" s="110"/>
      <c r="H189" s="110"/>
      <c r="I189" s="110"/>
      <c r="J189" s="110"/>
      <c r="K189" s="110"/>
      <c r="L189" s="110"/>
      <c r="M189" s="110"/>
      <c r="N189" s="110"/>
      <c r="O189" s="110"/>
      <c r="P189" s="110"/>
      <c r="Q189" s="110"/>
      <c r="R189" s="111"/>
    </row>
    <row r="190" spans="1:18" ht="20.100000000000001" customHeight="1" x14ac:dyDescent="0.25">
      <c r="A190" s="110"/>
      <c r="B190" s="110"/>
      <c r="C190" s="110"/>
      <c r="D190" s="110"/>
      <c r="E190" s="110"/>
      <c r="F190" s="110"/>
      <c r="G190" s="110"/>
      <c r="H190" s="110"/>
      <c r="I190" s="110"/>
      <c r="J190" s="110"/>
      <c r="K190" s="110"/>
      <c r="L190" s="110"/>
      <c r="M190" s="110"/>
      <c r="N190" s="110"/>
      <c r="O190" s="110"/>
      <c r="P190" s="110"/>
      <c r="Q190" s="110"/>
      <c r="R190" s="111"/>
    </row>
    <row r="191" spans="1:18" ht="20.100000000000001" customHeight="1" x14ac:dyDescent="0.25">
      <c r="A191" s="110"/>
      <c r="B191" s="110"/>
      <c r="C191" s="110"/>
      <c r="D191" s="110"/>
      <c r="E191" s="110"/>
      <c r="F191" s="110"/>
      <c r="G191" s="110"/>
      <c r="H191" s="110"/>
      <c r="I191" s="110"/>
      <c r="J191" s="110"/>
      <c r="K191" s="110"/>
      <c r="L191" s="110"/>
      <c r="M191" s="110"/>
      <c r="N191" s="110"/>
      <c r="O191" s="110"/>
      <c r="P191" s="110"/>
      <c r="Q191" s="110"/>
      <c r="R191" s="111"/>
    </row>
    <row r="192" spans="1:18" ht="20.100000000000001" customHeight="1" x14ac:dyDescent="0.25">
      <c r="A192" s="110"/>
      <c r="B192" s="110"/>
      <c r="C192" s="110"/>
      <c r="D192" s="110"/>
      <c r="E192" s="110"/>
      <c r="F192" s="110"/>
      <c r="G192" s="110"/>
      <c r="H192" s="110"/>
      <c r="I192" s="110"/>
      <c r="J192" s="110"/>
      <c r="K192" s="110"/>
      <c r="L192" s="110"/>
      <c r="M192" s="110"/>
      <c r="N192" s="110"/>
      <c r="O192" s="110"/>
      <c r="P192" s="110"/>
      <c r="Q192" s="110"/>
      <c r="R192" s="111"/>
    </row>
    <row r="193" spans="1:18" ht="20.100000000000001" customHeight="1" x14ac:dyDescent="0.25">
      <c r="A193" s="110"/>
      <c r="B193" s="110"/>
      <c r="C193" s="110"/>
      <c r="D193" s="110"/>
      <c r="E193" s="110"/>
      <c r="F193" s="110"/>
      <c r="G193" s="110"/>
      <c r="H193" s="110"/>
      <c r="I193" s="110"/>
      <c r="J193" s="110"/>
      <c r="K193" s="110"/>
      <c r="L193" s="110"/>
      <c r="M193" s="110"/>
      <c r="N193" s="110"/>
      <c r="O193" s="110"/>
      <c r="P193" s="110"/>
      <c r="Q193" s="110"/>
      <c r="R193" s="111"/>
    </row>
    <row r="194" spans="1:18" ht="20.100000000000001" customHeight="1" x14ac:dyDescent="0.25">
      <c r="A194" s="110"/>
      <c r="B194" s="110"/>
      <c r="C194" s="110"/>
      <c r="D194" s="110"/>
      <c r="E194" s="110"/>
      <c r="F194" s="110"/>
      <c r="G194" s="110"/>
      <c r="H194" s="110"/>
      <c r="I194" s="110"/>
      <c r="J194" s="110"/>
      <c r="K194" s="110"/>
      <c r="L194" s="110"/>
      <c r="M194" s="110"/>
      <c r="N194" s="110"/>
      <c r="O194" s="110"/>
      <c r="P194" s="110"/>
      <c r="Q194" s="110"/>
      <c r="R194" s="111"/>
    </row>
    <row r="195" spans="1:18" ht="20.100000000000001" customHeight="1" x14ac:dyDescent="0.25">
      <c r="A195" s="110"/>
      <c r="B195" s="110"/>
      <c r="C195" s="110"/>
      <c r="D195" s="110"/>
      <c r="E195" s="110"/>
      <c r="F195" s="110"/>
      <c r="G195" s="110"/>
      <c r="H195" s="110"/>
      <c r="I195" s="110"/>
      <c r="J195" s="110"/>
      <c r="K195" s="110"/>
      <c r="L195" s="110"/>
      <c r="M195" s="110"/>
      <c r="N195" s="110"/>
      <c r="O195" s="110"/>
      <c r="P195" s="110"/>
      <c r="Q195" s="110"/>
      <c r="R195" s="111"/>
    </row>
    <row r="196" spans="1:18" ht="20.100000000000001" customHeight="1" x14ac:dyDescent="0.25">
      <c r="A196" s="110"/>
      <c r="B196" s="110"/>
      <c r="C196" s="110"/>
      <c r="D196" s="110"/>
      <c r="E196" s="110"/>
      <c r="F196" s="110"/>
      <c r="G196" s="110"/>
      <c r="H196" s="110"/>
      <c r="I196" s="110"/>
      <c r="J196" s="110"/>
      <c r="K196" s="110"/>
      <c r="L196" s="110"/>
      <c r="M196" s="110"/>
      <c r="N196" s="110"/>
      <c r="O196" s="110"/>
      <c r="P196" s="110"/>
      <c r="Q196" s="110"/>
      <c r="R196" s="111"/>
    </row>
    <row r="197" spans="1:18" ht="20.100000000000001" customHeight="1" x14ac:dyDescent="0.25">
      <c r="A197" s="110"/>
      <c r="B197" s="110"/>
      <c r="C197" s="110"/>
      <c r="D197" s="110"/>
      <c r="E197" s="110"/>
      <c r="F197" s="110"/>
      <c r="G197" s="110"/>
      <c r="H197" s="110"/>
      <c r="I197" s="110"/>
      <c r="J197" s="110"/>
      <c r="K197" s="110"/>
      <c r="L197" s="110"/>
      <c r="M197" s="110"/>
      <c r="N197" s="110"/>
      <c r="O197" s="110"/>
      <c r="P197" s="110"/>
      <c r="Q197" s="110"/>
      <c r="R197" s="111"/>
    </row>
    <row r="198" spans="1:18" ht="20.100000000000001" customHeight="1" x14ac:dyDescent="0.25">
      <c r="A198" s="110"/>
      <c r="B198" s="110"/>
      <c r="C198" s="110"/>
      <c r="D198" s="110"/>
      <c r="E198" s="110"/>
      <c r="F198" s="110"/>
      <c r="G198" s="110"/>
      <c r="H198" s="110"/>
      <c r="I198" s="110"/>
      <c r="J198" s="110"/>
      <c r="K198" s="110"/>
      <c r="L198" s="110"/>
      <c r="M198" s="110"/>
      <c r="N198" s="110"/>
      <c r="O198" s="110"/>
      <c r="P198" s="110"/>
      <c r="Q198" s="110"/>
      <c r="R198" s="111"/>
    </row>
    <row r="199" spans="1:18" ht="20.100000000000001" customHeight="1" x14ac:dyDescent="0.25">
      <c r="A199" s="110"/>
      <c r="B199" s="110"/>
      <c r="C199" s="110"/>
      <c r="D199" s="110"/>
      <c r="E199" s="110"/>
      <c r="F199" s="110"/>
      <c r="G199" s="110"/>
      <c r="H199" s="110"/>
      <c r="I199" s="110"/>
      <c r="J199" s="110"/>
      <c r="K199" s="110"/>
      <c r="L199" s="110"/>
      <c r="M199" s="110"/>
      <c r="N199" s="110"/>
      <c r="O199" s="110"/>
      <c r="P199" s="110"/>
      <c r="Q199" s="110"/>
      <c r="R199" s="111"/>
    </row>
    <row r="200" spans="1:18" ht="20.100000000000001" customHeight="1" x14ac:dyDescent="0.25">
      <c r="A200" s="110"/>
      <c r="B200" s="110"/>
      <c r="C200" s="110"/>
      <c r="D200" s="110"/>
      <c r="E200" s="110"/>
      <c r="F200" s="110"/>
      <c r="G200" s="110"/>
      <c r="H200" s="110"/>
      <c r="I200" s="110"/>
      <c r="J200" s="110"/>
      <c r="K200" s="110"/>
      <c r="L200" s="110"/>
      <c r="M200" s="110"/>
      <c r="N200" s="110"/>
      <c r="O200" s="110"/>
      <c r="P200" s="110"/>
      <c r="Q200" s="110"/>
      <c r="R200" s="111"/>
    </row>
    <row r="201" spans="1:18" ht="20.100000000000001" customHeight="1" x14ac:dyDescent="0.25">
      <c r="A201" s="110"/>
      <c r="B201" s="110"/>
      <c r="C201" s="110"/>
      <c r="D201" s="110"/>
      <c r="E201" s="110"/>
      <c r="F201" s="110"/>
      <c r="G201" s="110"/>
      <c r="H201" s="110"/>
      <c r="I201" s="110"/>
      <c r="J201" s="110"/>
      <c r="K201" s="110"/>
      <c r="L201" s="110"/>
      <c r="M201" s="110"/>
      <c r="N201" s="110"/>
      <c r="O201" s="110"/>
      <c r="P201" s="110"/>
      <c r="Q201" s="110"/>
      <c r="R201" s="111"/>
    </row>
    <row r="202" spans="1:18" ht="20.100000000000001" customHeight="1" x14ac:dyDescent="0.25">
      <c r="A202" s="110"/>
      <c r="B202" s="110"/>
      <c r="C202" s="110"/>
      <c r="D202" s="110"/>
      <c r="E202" s="110"/>
      <c r="F202" s="110"/>
      <c r="G202" s="110"/>
      <c r="H202" s="110"/>
      <c r="I202" s="110"/>
      <c r="J202" s="110"/>
      <c r="K202" s="110"/>
      <c r="L202" s="110"/>
      <c r="M202" s="110"/>
      <c r="N202" s="110"/>
      <c r="O202" s="110"/>
      <c r="P202" s="110"/>
      <c r="Q202" s="110"/>
      <c r="R202" s="111"/>
    </row>
    <row r="203" spans="1:18" ht="20.100000000000001" customHeight="1" x14ac:dyDescent="0.25">
      <c r="A203" s="110"/>
      <c r="B203" s="110"/>
      <c r="C203" s="110"/>
      <c r="D203" s="110"/>
      <c r="E203" s="110"/>
      <c r="F203" s="110"/>
      <c r="G203" s="110"/>
      <c r="H203" s="110"/>
      <c r="I203" s="110"/>
      <c r="J203" s="110"/>
      <c r="K203" s="110"/>
      <c r="L203" s="110"/>
      <c r="M203" s="110"/>
      <c r="N203" s="110"/>
      <c r="O203" s="110"/>
      <c r="P203" s="110"/>
      <c r="Q203" s="110"/>
      <c r="R203" s="111"/>
    </row>
    <row r="204" spans="1:18" ht="20.100000000000001" customHeight="1" x14ac:dyDescent="0.25">
      <c r="A204" s="110"/>
      <c r="B204" s="110"/>
      <c r="C204" s="110"/>
      <c r="D204" s="110"/>
      <c r="E204" s="110"/>
      <c r="F204" s="110"/>
      <c r="G204" s="110"/>
      <c r="H204" s="110"/>
      <c r="I204" s="110"/>
      <c r="J204" s="110"/>
      <c r="K204" s="110"/>
      <c r="L204" s="110"/>
      <c r="M204" s="110"/>
      <c r="N204" s="110"/>
      <c r="O204" s="110"/>
      <c r="P204" s="110"/>
      <c r="Q204" s="110"/>
      <c r="R204" s="111"/>
    </row>
    <row r="205" spans="1:18" ht="20.100000000000001" customHeight="1" x14ac:dyDescent="0.25">
      <c r="A205" s="110"/>
      <c r="B205" s="110"/>
      <c r="C205" s="110"/>
      <c r="D205" s="110"/>
      <c r="E205" s="110"/>
      <c r="F205" s="110"/>
      <c r="G205" s="110"/>
      <c r="H205" s="110"/>
      <c r="I205" s="110"/>
      <c r="J205" s="110"/>
      <c r="K205" s="110"/>
      <c r="L205" s="110"/>
      <c r="M205" s="110"/>
      <c r="N205" s="110"/>
      <c r="O205" s="110"/>
      <c r="P205" s="110"/>
      <c r="Q205" s="110"/>
      <c r="R205" s="111"/>
    </row>
    <row r="206" spans="1:18" ht="20.100000000000001" customHeight="1" x14ac:dyDescent="0.25">
      <c r="A206" s="110"/>
      <c r="B206" s="110"/>
      <c r="C206" s="110"/>
      <c r="D206" s="110"/>
      <c r="E206" s="110"/>
      <c r="F206" s="110"/>
      <c r="G206" s="110"/>
      <c r="H206" s="110"/>
      <c r="I206" s="110"/>
      <c r="J206" s="110"/>
      <c r="K206" s="110"/>
      <c r="L206" s="110"/>
      <c r="M206" s="110"/>
      <c r="N206" s="110"/>
      <c r="O206" s="110"/>
      <c r="P206" s="110"/>
      <c r="Q206" s="110"/>
      <c r="R206" s="111"/>
    </row>
    <row r="207" spans="1:18" ht="20.100000000000001" customHeight="1" x14ac:dyDescent="0.25">
      <c r="A207" s="110"/>
      <c r="B207" s="110"/>
      <c r="C207" s="110"/>
      <c r="D207" s="110"/>
      <c r="E207" s="110"/>
      <c r="F207" s="110"/>
      <c r="G207" s="110"/>
      <c r="H207" s="110"/>
      <c r="I207" s="110"/>
      <c r="J207" s="110"/>
      <c r="K207" s="110"/>
      <c r="L207" s="110"/>
      <c r="M207" s="110"/>
      <c r="N207" s="110"/>
      <c r="O207" s="110"/>
      <c r="P207" s="110"/>
      <c r="Q207" s="110"/>
      <c r="R207" s="111"/>
    </row>
    <row r="208" spans="1:18" ht="20.100000000000001" customHeight="1" x14ac:dyDescent="0.25">
      <c r="A208" s="110"/>
      <c r="B208" s="110"/>
      <c r="C208" s="110"/>
      <c r="D208" s="110"/>
      <c r="E208" s="110"/>
      <c r="F208" s="110"/>
      <c r="G208" s="110"/>
      <c r="H208" s="110"/>
      <c r="I208" s="110"/>
      <c r="J208" s="110"/>
      <c r="K208" s="110"/>
      <c r="L208" s="110"/>
      <c r="M208" s="110"/>
      <c r="N208" s="110"/>
      <c r="O208" s="110"/>
      <c r="P208" s="110"/>
      <c r="Q208" s="110"/>
      <c r="R208" s="111"/>
    </row>
    <row r="209" spans="1:18" ht="20.100000000000001" customHeight="1" x14ac:dyDescent="0.25">
      <c r="A209" s="110"/>
      <c r="B209" s="110"/>
      <c r="C209" s="110"/>
      <c r="D209" s="110"/>
      <c r="E209" s="110"/>
      <c r="F209" s="110"/>
      <c r="G209" s="110"/>
      <c r="H209" s="110"/>
      <c r="I209" s="110"/>
      <c r="J209" s="110"/>
      <c r="K209" s="110"/>
      <c r="L209" s="110"/>
      <c r="M209" s="110"/>
      <c r="N209" s="110"/>
      <c r="O209" s="110"/>
      <c r="P209" s="110"/>
      <c r="Q209" s="110"/>
      <c r="R209" s="111"/>
    </row>
    <row r="210" spans="1:18" ht="20.100000000000001" customHeight="1" x14ac:dyDescent="0.25">
      <c r="A210" s="110"/>
      <c r="B210" s="110"/>
      <c r="C210" s="110"/>
      <c r="D210" s="110"/>
      <c r="E210" s="110"/>
      <c r="F210" s="110"/>
      <c r="G210" s="110"/>
      <c r="H210" s="110"/>
      <c r="I210" s="110"/>
      <c r="J210" s="110"/>
      <c r="K210" s="110"/>
      <c r="L210" s="110"/>
      <c r="M210" s="110"/>
      <c r="N210" s="110"/>
      <c r="O210" s="110"/>
      <c r="P210" s="110"/>
      <c r="Q210" s="110"/>
      <c r="R210" s="111"/>
    </row>
    <row r="211" spans="1:18" ht="20.100000000000001" customHeight="1" x14ac:dyDescent="0.25">
      <c r="A211" s="110"/>
      <c r="B211" s="110"/>
      <c r="C211" s="110"/>
      <c r="D211" s="110"/>
      <c r="E211" s="110"/>
      <c r="F211" s="110"/>
      <c r="G211" s="110"/>
      <c r="H211" s="110"/>
      <c r="I211" s="110"/>
      <c r="J211" s="110"/>
      <c r="K211" s="110"/>
      <c r="L211" s="110"/>
      <c r="M211" s="110"/>
      <c r="N211" s="110"/>
      <c r="O211" s="110"/>
      <c r="P211" s="110"/>
      <c r="Q211" s="110"/>
      <c r="R211" s="111"/>
    </row>
    <row r="212" spans="1:18" ht="20.100000000000001" customHeight="1" x14ac:dyDescent="0.25">
      <c r="A212" s="110"/>
      <c r="B212" s="110"/>
      <c r="C212" s="110"/>
      <c r="D212" s="110"/>
      <c r="E212" s="110"/>
      <c r="F212" s="110"/>
      <c r="G212" s="110"/>
      <c r="H212" s="110"/>
      <c r="I212" s="110"/>
      <c r="J212" s="110"/>
      <c r="K212" s="110"/>
      <c r="L212" s="110"/>
      <c r="M212" s="110"/>
      <c r="N212" s="110"/>
      <c r="O212" s="110"/>
      <c r="P212" s="110"/>
      <c r="Q212" s="110"/>
      <c r="R212" s="111"/>
    </row>
    <row r="213" spans="1:18" ht="20.100000000000001" customHeight="1" x14ac:dyDescent="0.25">
      <c r="A213" s="110"/>
      <c r="B213" s="110"/>
      <c r="C213" s="110"/>
      <c r="D213" s="110"/>
      <c r="E213" s="110"/>
      <c r="F213" s="110"/>
      <c r="G213" s="110"/>
      <c r="H213" s="110"/>
      <c r="I213" s="110"/>
      <c r="J213" s="110"/>
      <c r="K213" s="110"/>
      <c r="L213" s="110"/>
      <c r="M213" s="110"/>
      <c r="N213" s="110"/>
      <c r="O213" s="110"/>
      <c r="P213" s="110"/>
      <c r="Q213" s="110"/>
      <c r="R213" s="111"/>
    </row>
    <row r="214" spans="1:18" ht="20.100000000000001" customHeight="1" x14ac:dyDescent="0.25">
      <c r="A214" s="110"/>
      <c r="B214" s="110"/>
      <c r="C214" s="110"/>
      <c r="D214" s="110"/>
      <c r="E214" s="110"/>
      <c r="F214" s="110"/>
      <c r="G214" s="110"/>
      <c r="H214" s="110"/>
      <c r="I214" s="110"/>
      <c r="J214" s="110"/>
      <c r="K214" s="110"/>
      <c r="L214" s="110"/>
      <c r="M214" s="110"/>
      <c r="N214" s="110"/>
      <c r="O214" s="110"/>
      <c r="P214" s="110"/>
      <c r="Q214" s="110"/>
      <c r="R214" s="111"/>
    </row>
    <row r="215" spans="1:18" ht="20.100000000000001" customHeight="1" x14ac:dyDescent="0.25">
      <c r="A215" s="110"/>
      <c r="B215" s="110"/>
      <c r="C215" s="110"/>
      <c r="D215" s="110"/>
      <c r="E215" s="110"/>
      <c r="F215" s="110"/>
      <c r="G215" s="110"/>
      <c r="H215" s="110"/>
      <c r="I215" s="110"/>
      <c r="J215" s="110"/>
      <c r="K215" s="110"/>
      <c r="L215" s="110"/>
      <c r="M215" s="110"/>
      <c r="N215" s="110"/>
      <c r="O215" s="110"/>
      <c r="P215" s="110"/>
      <c r="Q215" s="110"/>
      <c r="R215" s="111"/>
    </row>
    <row r="216" spans="1:18" ht="20.100000000000001" customHeight="1" x14ac:dyDescent="0.25">
      <c r="A216" s="110"/>
      <c r="B216" s="110"/>
      <c r="C216" s="110"/>
      <c r="D216" s="110"/>
      <c r="E216" s="110"/>
      <c r="F216" s="110"/>
      <c r="G216" s="110"/>
      <c r="H216" s="110"/>
      <c r="I216" s="110"/>
      <c r="J216" s="110"/>
      <c r="K216" s="110"/>
      <c r="L216" s="110"/>
      <c r="M216" s="110"/>
      <c r="N216" s="110"/>
      <c r="O216" s="110"/>
      <c r="P216" s="110"/>
      <c r="Q216" s="110"/>
      <c r="R216" s="111"/>
    </row>
    <row r="217" spans="1:18" ht="20.100000000000001" customHeight="1" x14ac:dyDescent="0.25">
      <c r="A217" s="110"/>
      <c r="B217" s="110"/>
      <c r="C217" s="110"/>
      <c r="D217" s="110"/>
      <c r="E217" s="110"/>
      <c r="F217" s="110"/>
      <c r="G217" s="110"/>
      <c r="H217" s="110"/>
      <c r="I217" s="110"/>
      <c r="J217" s="110"/>
      <c r="K217" s="110"/>
      <c r="L217" s="110"/>
      <c r="M217" s="110"/>
      <c r="N217" s="110"/>
      <c r="O217" s="110"/>
      <c r="P217" s="110"/>
      <c r="Q217" s="110"/>
      <c r="R217" s="111"/>
    </row>
    <row r="218" spans="1:18" ht="20.100000000000001" customHeight="1" x14ac:dyDescent="0.25">
      <c r="A218" s="110"/>
      <c r="B218" s="110"/>
      <c r="C218" s="110"/>
      <c r="D218" s="110"/>
      <c r="E218" s="110"/>
      <c r="F218" s="110"/>
      <c r="G218" s="110"/>
      <c r="H218" s="110"/>
      <c r="I218" s="110"/>
      <c r="J218" s="110"/>
      <c r="K218" s="110"/>
      <c r="L218" s="110"/>
      <c r="M218" s="110"/>
      <c r="N218" s="110"/>
      <c r="O218" s="110"/>
      <c r="P218" s="110"/>
      <c r="Q218" s="110"/>
      <c r="R218" s="111"/>
    </row>
    <row r="219" spans="1:18" ht="20.100000000000001" customHeight="1" x14ac:dyDescent="0.25">
      <c r="A219" s="110"/>
      <c r="B219" s="110"/>
      <c r="C219" s="110"/>
      <c r="D219" s="110"/>
      <c r="E219" s="110"/>
      <c r="F219" s="110"/>
      <c r="G219" s="110"/>
      <c r="H219" s="110"/>
      <c r="I219" s="110"/>
      <c r="J219" s="110"/>
      <c r="K219" s="110"/>
      <c r="L219" s="110"/>
      <c r="M219" s="110"/>
      <c r="N219" s="110"/>
      <c r="O219" s="110"/>
      <c r="P219" s="110"/>
      <c r="Q219" s="110"/>
      <c r="R219" s="111"/>
    </row>
    <row r="220" spans="1:18" ht="20.100000000000001" customHeight="1" x14ac:dyDescent="0.25">
      <c r="A220" s="110"/>
      <c r="B220" s="110"/>
      <c r="C220" s="110"/>
      <c r="D220" s="110"/>
      <c r="E220" s="110"/>
      <c r="F220" s="110"/>
      <c r="G220" s="110"/>
      <c r="H220" s="110"/>
      <c r="I220" s="110"/>
      <c r="J220" s="110"/>
      <c r="K220" s="110"/>
      <c r="L220" s="110"/>
      <c r="M220" s="110"/>
      <c r="N220" s="110"/>
      <c r="O220" s="110"/>
      <c r="P220" s="110"/>
      <c r="Q220" s="110"/>
      <c r="R220" s="111"/>
    </row>
    <row r="221" spans="1:18" ht="20.100000000000001" customHeight="1" x14ac:dyDescent="0.25">
      <c r="A221" s="110"/>
      <c r="B221" s="110"/>
      <c r="C221" s="110"/>
      <c r="D221" s="110"/>
      <c r="E221" s="110"/>
      <c r="F221" s="110"/>
      <c r="G221" s="110"/>
      <c r="H221" s="110"/>
      <c r="I221" s="110"/>
      <c r="J221" s="110"/>
      <c r="K221" s="110"/>
      <c r="L221" s="110"/>
      <c r="M221" s="110"/>
      <c r="N221" s="110"/>
      <c r="O221" s="110"/>
      <c r="P221" s="110"/>
      <c r="Q221" s="110"/>
      <c r="R221" s="111"/>
    </row>
    <row r="222" spans="1:18" ht="20.100000000000001" customHeight="1" x14ac:dyDescent="0.25">
      <c r="A222" s="110"/>
      <c r="B222" s="110"/>
      <c r="C222" s="110"/>
      <c r="D222" s="110"/>
      <c r="E222" s="110"/>
      <c r="F222" s="110"/>
      <c r="G222" s="110"/>
      <c r="H222" s="110"/>
      <c r="I222" s="110"/>
      <c r="J222" s="110"/>
      <c r="K222" s="110"/>
      <c r="L222" s="110"/>
      <c r="M222" s="110"/>
      <c r="N222" s="110"/>
      <c r="O222" s="110"/>
      <c r="P222" s="110"/>
      <c r="Q222" s="110"/>
      <c r="R222" s="111"/>
    </row>
    <row r="223" spans="1:18" ht="20.100000000000001" customHeight="1" x14ac:dyDescent="0.25">
      <c r="A223" s="110"/>
      <c r="B223" s="110"/>
      <c r="C223" s="110"/>
      <c r="D223" s="110"/>
      <c r="E223" s="110"/>
      <c r="F223" s="110"/>
      <c r="G223" s="110"/>
      <c r="H223" s="110"/>
      <c r="I223" s="110"/>
      <c r="J223" s="110"/>
      <c r="K223" s="110"/>
      <c r="L223" s="110"/>
      <c r="M223" s="110"/>
      <c r="N223" s="110"/>
      <c r="O223" s="110"/>
      <c r="P223" s="110"/>
      <c r="Q223" s="110"/>
      <c r="R223" s="111"/>
    </row>
    <row r="224" spans="1:18" ht="20.100000000000001" customHeight="1" x14ac:dyDescent="0.25">
      <c r="A224" s="110"/>
      <c r="B224" s="110"/>
      <c r="C224" s="110"/>
      <c r="D224" s="110"/>
      <c r="E224" s="110"/>
      <c r="F224" s="110"/>
      <c r="G224" s="110"/>
      <c r="H224" s="110"/>
      <c r="I224" s="110"/>
      <c r="J224" s="110"/>
      <c r="K224" s="110"/>
      <c r="L224" s="110"/>
      <c r="M224" s="110"/>
      <c r="N224" s="110"/>
      <c r="O224" s="110"/>
      <c r="P224" s="110"/>
      <c r="Q224" s="110"/>
      <c r="R224" s="111"/>
    </row>
    <row r="225" spans="1:18" ht="20.100000000000001" customHeight="1" x14ac:dyDescent="0.25">
      <c r="A225" s="110"/>
      <c r="B225" s="110"/>
      <c r="C225" s="110"/>
      <c r="D225" s="110"/>
      <c r="E225" s="110"/>
      <c r="F225" s="110"/>
      <c r="G225" s="110"/>
      <c r="H225" s="110"/>
      <c r="I225" s="110"/>
      <c r="J225" s="110"/>
      <c r="K225" s="110"/>
      <c r="L225" s="110"/>
      <c r="M225" s="110"/>
      <c r="N225" s="110"/>
      <c r="O225" s="110"/>
      <c r="P225" s="110"/>
      <c r="Q225" s="110"/>
      <c r="R225" s="111"/>
    </row>
    <row r="226" spans="1:18" ht="20.100000000000001" customHeight="1" x14ac:dyDescent="0.25">
      <c r="A226" s="110"/>
      <c r="B226" s="110"/>
      <c r="C226" s="110"/>
      <c r="D226" s="110"/>
      <c r="E226" s="110"/>
      <c r="F226" s="110"/>
      <c r="G226" s="110"/>
      <c r="H226" s="110"/>
      <c r="I226" s="110"/>
      <c r="J226" s="110"/>
      <c r="K226" s="110"/>
      <c r="L226" s="110"/>
      <c r="M226" s="110"/>
      <c r="N226" s="110"/>
      <c r="O226" s="110"/>
      <c r="P226" s="110"/>
      <c r="Q226" s="110"/>
      <c r="R226" s="111"/>
    </row>
    <row r="227" spans="1:18" ht="20.100000000000001" customHeight="1" x14ac:dyDescent="0.25">
      <c r="A227" s="110"/>
      <c r="B227" s="110"/>
      <c r="C227" s="110"/>
      <c r="D227" s="110"/>
      <c r="E227" s="110"/>
      <c r="F227" s="110"/>
      <c r="G227" s="110"/>
      <c r="H227" s="110"/>
      <c r="I227" s="110"/>
      <c r="J227" s="110"/>
      <c r="K227" s="110"/>
      <c r="L227" s="110"/>
      <c r="M227" s="110"/>
      <c r="N227" s="110"/>
      <c r="O227" s="110"/>
      <c r="P227" s="110"/>
      <c r="Q227" s="110"/>
      <c r="R227" s="111"/>
    </row>
    <row r="228" spans="1:18" ht="20.100000000000001" customHeight="1" x14ac:dyDescent="0.25">
      <c r="A228" s="110"/>
      <c r="B228" s="110"/>
      <c r="C228" s="110"/>
      <c r="D228" s="110"/>
      <c r="E228" s="110"/>
      <c r="F228" s="110"/>
      <c r="G228" s="110"/>
      <c r="H228" s="110"/>
      <c r="I228" s="110"/>
      <c r="J228" s="110"/>
      <c r="K228" s="110"/>
      <c r="L228" s="110"/>
      <c r="M228" s="110"/>
      <c r="N228" s="110"/>
      <c r="O228" s="110"/>
      <c r="P228" s="110"/>
      <c r="Q228" s="110"/>
      <c r="R228" s="111"/>
    </row>
    <row r="229" spans="1:18" ht="20.100000000000001" customHeight="1" x14ac:dyDescent="0.25">
      <c r="A229" s="110"/>
      <c r="B229" s="110"/>
      <c r="C229" s="110"/>
      <c r="D229" s="110"/>
      <c r="E229" s="110"/>
      <c r="F229" s="110"/>
      <c r="G229" s="110"/>
      <c r="H229" s="110"/>
      <c r="I229" s="110"/>
      <c r="J229" s="110"/>
      <c r="K229" s="110"/>
      <c r="L229" s="110"/>
      <c r="M229" s="110"/>
      <c r="N229" s="110"/>
      <c r="O229" s="110"/>
      <c r="P229" s="110"/>
      <c r="Q229" s="110"/>
      <c r="R229" s="111"/>
    </row>
    <row r="230" spans="1:18" ht="20.100000000000001" customHeight="1" x14ac:dyDescent="0.25">
      <c r="A230" s="110"/>
      <c r="B230" s="110"/>
      <c r="C230" s="110"/>
      <c r="D230" s="110"/>
      <c r="E230" s="110"/>
      <c r="F230" s="110"/>
      <c r="G230" s="110"/>
      <c r="H230" s="110"/>
      <c r="I230" s="110"/>
      <c r="J230" s="110"/>
      <c r="K230" s="110"/>
      <c r="L230" s="110"/>
      <c r="M230" s="110"/>
      <c r="N230" s="110"/>
      <c r="O230" s="110"/>
      <c r="P230" s="110"/>
      <c r="Q230" s="110"/>
      <c r="R230" s="111"/>
    </row>
    <row r="231" spans="1:18" ht="20.100000000000001" customHeight="1" x14ac:dyDescent="0.25">
      <c r="A231" s="110"/>
      <c r="B231" s="110"/>
      <c r="C231" s="110"/>
      <c r="D231" s="110"/>
      <c r="E231" s="110"/>
      <c r="F231" s="110"/>
      <c r="G231" s="110"/>
      <c r="H231" s="110"/>
      <c r="I231" s="110"/>
      <c r="J231" s="110"/>
      <c r="K231" s="110"/>
      <c r="L231" s="110"/>
      <c r="M231" s="110"/>
      <c r="N231" s="110"/>
      <c r="O231" s="110"/>
      <c r="P231" s="110"/>
      <c r="Q231" s="110"/>
      <c r="R231" s="111"/>
    </row>
    <row r="232" spans="1:18" ht="20.100000000000001" customHeight="1" x14ac:dyDescent="0.25">
      <c r="A232" s="110"/>
      <c r="B232" s="110"/>
      <c r="C232" s="110"/>
      <c r="D232" s="110"/>
      <c r="E232" s="110"/>
      <c r="F232" s="110"/>
      <c r="G232" s="110"/>
      <c r="H232" s="110"/>
      <c r="I232" s="110"/>
      <c r="J232" s="110"/>
      <c r="K232" s="110"/>
      <c r="L232" s="110"/>
      <c r="M232" s="110"/>
      <c r="N232" s="110"/>
      <c r="O232" s="110"/>
      <c r="P232" s="110"/>
      <c r="Q232" s="110"/>
      <c r="R232" s="111"/>
    </row>
    <row r="233" spans="1:18" ht="20.100000000000001" customHeight="1" x14ac:dyDescent="0.25"/>
    <row r="234" spans="1:18" ht="20.100000000000001" customHeight="1" x14ac:dyDescent="0.25"/>
    <row r="235" spans="1:18" ht="20.100000000000001" customHeight="1" x14ac:dyDescent="0.25"/>
    <row r="236" spans="1:18" ht="20.100000000000001" customHeight="1" x14ac:dyDescent="0.25"/>
    <row r="237" spans="1:18" ht="20.100000000000001" customHeight="1" x14ac:dyDescent="0.25"/>
    <row r="238" spans="1:18" ht="20.100000000000001" customHeight="1" x14ac:dyDescent="0.25"/>
    <row r="239" spans="1:18" ht="20.100000000000001" customHeight="1" x14ac:dyDescent="0.25"/>
    <row r="240" spans="1:18" ht="20.100000000000001" customHeight="1" x14ac:dyDescent="0.25"/>
    <row r="241" spans="1:19" ht="20.100000000000001" customHeight="1" x14ac:dyDescent="0.25"/>
    <row r="242" spans="1:19" ht="20.100000000000001" customHeight="1" x14ac:dyDescent="0.25"/>
    <row r="243" spans="1:19" ht="20.100000000000001" customHeight="1" x14ac:dyDescent="0.25"/>
    <row r="244" spans="1:19" ht="20.100000000000001" customHeight="1" x14ac:dyDescent="0.25"/>
    <row r="245" spans="1:19" ht="20.100000000000001" customHeight="1" x14ac:dyDescent="0.25"/>
    <row r="246" spans="1:19" ht="20.100000000000001" customHeight="1" x14ac:dyDescent="0.25"/>
    <row r="247" spans="1:19" s="23" customFormat="1" ht="20.100000000000001" customHeight="1" x14ac:dyDescent="0.25">
      <c r="A247" s="17"/>
      <c r="B247" s="17"/>
      <c r="C247" s="17"/>
      <c r="D247" s="17"/>
      <c r="E247" s="17"/>
      <c r="F247" s="17"/>
      <c r="G247" s="17"/>
      <c r="H247" s="17"/>
      <c r="I247" s="17"/>
      <c r="J247" s="17"/>
      <c r="K247" s="17"/>
      <c r="L247" s="17"/>
      <c r="M247" s="17"/>
      <c r="N247" s="17"/>
      <c r="O247" s="17"/>
      <c r="P247" s="17"/>
      <c r="Q247" s="17"/>
      <c r="R247" s="18"/>
      <c r="S247" s="17"/>
    </row>
    <row r="248" spans="1:19" s="23" customFormat="1" ht="20.100000000000001" customHeight="1" x14ac:dyDescent="0.25">
      <c r="A248" s="17"/>
      <c r="B248" s="17"/>
      <c r="C248" s="17"/>
      <c r="D248" s="17"/>
      <c r="E248" s="17"/>
      <c r="F248" s="17"/>
      <c r="G248" s="17"/>
      <c r="H248" s="17"/>
      <c r="I248" s="17"/>
      <c r="J248" s="17"/>
      <c r="K248" s="17"/>
      <c r="L248" s="17"/>
      <c r="M248" s="17"/>
      <c r="N248" s="17"/>
      <c r="O248" s="17"/>
      <c r="P248" s="17"/>
      <c r="Q248" s="17"/>
      <c r="R248" s="18"/>
      <c r="S248" s="17"/>
    </row>
    <row r="249" spans="1:19" s="23" customFormat="1" ht="20.100000000000001" customHeight="1" x14ac:dyDescent="0.25">
      <c r="A249" s="17"/>
      <c r="B249" s="17"/>
      <c r="C249" s="17"/>
      <c r="D249" s="17"/>
      <c r="E249" s="17"/>
      <c r="F249" s="17"/>
      <c r="G249" s="17"/>
      <c r="H249" s="17"/>
      <c r="I249" s="17"/>
      <c r="J249" s="17"/>
      <c r="K249" s="17"/>
      <c r="L249" s="17"/>
      <c r="M249" s="17"/>
      <c r="N249" s="17"/>
      <c r="O249" s="17"/>
      <c r="P249" s="17"/>
      <c r="Q249" s="17"/>
      <c r="R249" s="18"/>
      <c r="S249" s="17"/>
    </row>
    <row r="250" spans="1:19" s="23" customFormat="1" ht="20.100000000000001" customHeight="1" x14ac:dyDescent="0.25">
      <c r="A250" s="17"/>
      <c r="B250" s="17"/>
      <c r="C250" s="17"/>
      <c r="D250" s="17"/>
      <c r="E250" s="17"/>
      <c r="F250" s="17"/>
      <c r="G250" s="17"/>
      <c r="H250" s="17"/>
      <c r="I250" s="17"/>
      <c r="J250" s="17"/>
      <c r="K250" s="17"/>
      <c r="L250" s="17"/>
      <c r="M250" s="17"/>
      <c r="N250" s="17"/>
      <c r="O250" s="17"/>
      <c r="P250" s="17"/>
      <c r="Q250" s="17"/>
      <c r="R250" s="18"/>
      <c r="S250" s="17"/>
    </row>
    <row r="251" spans="1:19" s="23" customFormat="1" ht="20.100000000000001" customHeight="1" x14ac:dyDescent="0.25">
      <c r="A251" s="17"/>
      <c r="B251" s="17"/>
      <c r="C251" s="17"/>
      <c r="D251" s="17"/>
      <c r="E251" s="17"/>
      <c r="F251" s="17"/>
      <c r="G251" s="17"/>
      <c r="H251" s="17"/>
      <c r="I251" s="17"/>
      <c r="J251" s="17"/>
      <c r="K251" s="17"/>
      <c r="L251" s="17"/>
      <c r="M251" s="17"/>
      <c r="N251" s="17"/>
      <c r="O251" s="17"/>
      <c r="P251" s="17"/>
      <c r="Q251" s="17"/>
      <c r="R251" s="18"/>
      <c r="S251" s="17"/>
    </row>
    <row r="252" spans="1:19" s="23" customFormat="1" ht="20.100000000000001" customHeight="1" x14ac:dyDescent="0.25">
      <c r="A252" s="17"/>
      <c r="B252" s="17"/>
      <c r="C252" s="17"/>
      <c r="D252" s="17"/>
      <c r="E252" s="17"/>
      <c r="F252" s="17"/>
      <c r="G252" s="17"/>
      <c r="H252" s="17"/>
      <c r="I252" s="17"/>
      <c r="J252" s="17"/>
      <c r="K252" s="17"/>
      <c r="L252" s="17"/>
      <c r="M252" s="17"/>
      <c r="N252" s="17"/>
      <c r="O252" s="17"/>
      <c r="P252" s="17"/>
      <c r="Q252" s="17"/>
      <c r="R252" s="18"/>
      <c r="S252" s="17"/>
    </row>
    <row r="253" spans="1:19" s="23" customFormat="1" ht="20.100000000000001" customHeight="1" x14ac:dyDescent="0.25">
      <c r="A253" s="17"/>
      <c r="B253" s="17"/>
      <c r="C253" s="17"/>
      <c r="D253" s="17"/>
      <c r="E253" s="17"/>
      <c r="F253" s="17"/>
      <c r="G253" s="17"/>
      <c r="H253" s="17"/>
      <c r="I253" s="17"/>
      <c r="J253" s="17"/>
      <c r="K253" s="17"/>
      <c r="L253" s="17"/>
      <c r="M253" s="17"/>
      <c r="N253" s="17"/>
      <c r="O253" s="17"/>
      <c r="P253" s="17"/>
      <c r="Q253" s="17"/>
      <c r="R253" s="18"/>
      <c r="S253" s="17"/>
    </row>
    <row r="254" spans="1:19" s="23" customFormat="1" ht="20.100000000000001" customHeight="1" x14ac:dyDescent="0.25">
      <c r="A254" s="17"/>
      <c r="B254" s="17"/>
      <c r="C254" s="17"/>
      <c r="D254" s="17"/>
      <c r="E254" s="17"/>
      <c r="F254" s="17"/>
      <c r="G254" s="17"/>
      <c r="H254" s="17"/>
      <c r="I254" s="17"/>
      <c r="J254" s="17"/>
      <c r="K254" s="17"/>
      <c r="L254" s="17"/>
      <c r="M254" s="17"/>
      <c r="N254" s="17"/>
      <c r="O254" s="17"/>
      <c r="P254" s="17"/>
      <c r="Q254" s="17"/>
      <c r="R254" s="18"/>
      <c r="S254" s="17"/>
    </row>
    <row r="255" spans="1:19" s="23" customFormat="1" ht="20.100000000000001" customHeight="1" x14ac:dyDescent="0.25">
      <c r="A255" s="17"/>
      <c r="B255" s="17"/>
      <c r="C255" s="17"/>
      <c r="D255" s="17"/>
      <c r="E255" s="17"/>
      <c r="F255" s="17"/>
      <c r="G255" s="17"/>
      <c r="H255" s="17"/>
      <c r="I255" s="17"/>
      <c r="J255" s="17"/>
      <c r="K255" s="17"/>
      <c r="L255" s="17"/>
      <c r="M255" s="17"/>
      <c r="N255" s="17"/>
      <c r="O255" s="17"/>
      <c r="P255" s="17"/>
      <c r="Q255" s="17"/>
      <c r="R255" s="18"/>
      <c r="S255" s="17"/>
    </row>
    <row r="256" spans="1:19" s="23" customFormat="1" ht="20.100000000000001" customHeight="1" x14ac:dyDescent="0.25">
      <c r="A256" s="17"/>
      <c r="B256" s="17"/>
      <c r="C256" s="17"/>
      <c r="D256" s="17"/>
      <c r="E256" s="17"/>
      <c r="F256" s="17"/>
      <c r="G256" s="17"/>
      <c r="H256" s="17"/>
      <c r="I256" s="17"/>
      <c r="J256" s="17"/>
      <c r="K256" s="17"/>
      <c r="L256" s="17"/>
      <c r="M256" s="17"/>
      <c r="N256" s="17"/>
      <c r="O256" s="17"/>
      <c r="P256" s="17"/>
      <c r="Q256" s="17"/>
      <c r="R256" s="18"/>
      <c r="S256" s="17"/>
    </row>
    <row r="257" spans="1:19" s="23" customFormat="1" ht="20.100000000000001" customHeight="1" x14ac:dyDescent="0.25">
      <c r="A257" s="17"/>
      <c r="B257" s="17"/>
      <c r="C257" s="17"/>
      <c r="D257" s="17"/>
      <c r="E257" s="17"/>
      <c r="F257" s="17"/>
      <c r="G257" s="17"/>
      <c r="H257" s="17"/>
      <c r="I257" s="17"/>
      <c r="J257" s="17"/>
      <c r="K257" s="17"/>
      <c r="L257" s="17"/>
      <c r="M257" s="17"/>
      <c r="N257" s="17"/>
      <c r="O257" s="17"/>
      <c r="P257" s="17"/>
      <c r="Q257" s="17"/>
      <c r="R257" s="18"/>
      <c r="S257" s="17"/>
    </row>
    <row r="258" spans="1:19" s="23" customFormat="1" ht="20.100000000000001" customHeight="1" x14ac:dyDescent="0.25">
      <c r="A258" s="17"/>
      <c r="B258" s="17"/>
      <c r="C258" s="17"/>
      <c r="D258" s="17"/>
      <c r="E258" s="17"/>
      <c r="F258" s="17"/>
      <c r="G258" s="17"/>
      <c r="H258" s="17"/>
      <c r="I258" s="17"/>
      <c r="J258" s="17"/>
      <c r="K258" s="17"/>
      <c r="L258" s="17"/>
      <c r="M258" s="17"/>
      <c r="N258" s="17"/>
      <c r="O258" s="17"/>
      <c r="P258" s="17"/>
      <c r="Q258" s="17"/>
      <c r="R258" s="18"/>
      <c r="S258" s="17"/>
    </row>
    <row r="259" spans="1:19" s="23" customFormat="1" ht="20.100000000000001" customHeight="1" x14ac:dyDescent="0.25">
      <c r="A259" s="17"/>
      <c r="B259" s="17"/>
      <c r="C259" s="17"/>
      <c r="D259" s="17"/>
      <c r="E259" s="17"/>
      <c r="F259" s="17"/>
      <c r="G259" s="17"/>
      <c r="H259" s="17"/>
      <c r="I259" s="17"/>
      <c r="J259" s="17"/>
      <c r="K259" s="17"/>
      <c r="L259" s="17"/>
      <c r="M259" s="17"/>
      <c r="N259" s="17"/>
      <c r="O259" s="17"/>
      <c r="P259" s="17"/>
      <c r="Q259" s="17"/>
      <c r="R259" s="18"/>
      <c r="S259" s="17"/>
    </row>
    <row r="260" spans="1:19" s="23" customFormat="1" ht="20.100000000000001" customHeight="1" x14ac:dyDescent="0.25">
      <c r="A260" s="17"/>
      <c r="B260" s="17"/>
      <c r="C260" s="17"/>
      <c r="D260" s="17"/>
      <c r="E260" s="17"/>
      <c r="F260" s="17"/>
      <c r="G260" s="17"/>
      <c r="H260" s="17"/>
      <c r="I260" s="17"/>
      <c r="J260" s="17"/>
      <c r="K260" s="17"/>
      <c r="L260" s="17"/>
      <c r="M260" s="17"/>
      <c r="N260" s="17"/>
      <c r="O260" s="17"/>
      <c r="P260" s="17"/>
      <c r="Q260" s="17"/>
      <c r="R260" s="18"/>
      <c r="S260" s="17"/>
    </row>
    <row r="261" spans="1:19" s="23" customFormat="1" ht="20.100000000000001" customHeight="1" x14ac:dyDescent="0.25">
      <c r="A261" s="17"/>
      <c r="B261" s="17"/>
      <c r="C261" s="17"/>
      <c r="D261" s="17"/>
      <c r="E261" s="17"/>
      <c r="F261" s="17"/>
      <c r="G261" s="17"/>
      <c r="H261" s="17"/>
      <c r="I261" s="17"/>
      <c r="J261" s="17"/>
      <c r="K261" s="17"/>
      <c r="L261" s="17"/>
      <c r="M261" s="17"/>
      <c r="N261" s="17"/>
      <c r="O261" s="17"/>
      <c r="P261" s="17"/>
      <c r="Q261" s="17"/>
      <c r="R261" s="18"/>
      <c r="S261" s="17"/>
    </row>
    <row r="262" spans="1:19" s="23" customFormat="1" ht="20.100000000000001" customHeight="1" x14ac:dyDescent="0.25">
      <c r="A262" s="17"/>
      <c r="B262" s="17"/>
      <c r="C262" s="17"/>
      <c r="D262" s="17"/>
      <c r="E262" s="17"/>
      <c r="F262" s="17"/>
      <c r="G262" s="17"/>
      <c r="H262" s="17"/>
      <c r="I262" s="17"/>
      <c r="J262" s="17"/>
      <c r="K262" s="17"/>
      <c r="L262" s="17"/>
      <c r="M262" s="17"/>
      <c r="N262" s="17"/>
      <c r="O262" s="17"/>
      <c r="P262" s="17"/>
      <c r="Q262" s="17"/>
      <c r="R262" s="18"/>
      <c r="S262" s="17"/>
    </row>
    <row r="263" spans="1:19" s="23" customFormat="1" ht="20.100000000000001" customHeight="1" x14ac:dyDescent="0.25">
      <c r="A263" s="17"/>
      <c r="B263" s="17"/>
      <c r="C263" s="17"/>
      <c r="D263" s="17"/>
      <c r="E263" s="17"/>
      <c r="F263" s="17"/>
      <c r="G263" s="17"/>
      <c r="H263" s="17"/>
      <c r="I263" s="17"/>
      <c r="J263" s="17"/>
      <c r="K263" s="17"/>
      <c r="L263" s="17"/>
      <c r="M263" s="17"/>
      <c r="N263" s="17"/>
      <c r="O263" s="17"/>
      <c r="P263" s="17"/>
      <c r="Q263" s="17"/>
      <c r="R263" s="18"/>
      <c r="S263" s="17"/>
    </row>
    <row r="264" spans="1:19" s="23" customFormat="1" ht="20.100000000000001" customHeight="1" x14ac:dyDescent="0.25">
      <c r="A264" s="17"/>
      <c r="B264" s="17"/>
      <c r="C264" s="17"/>
      <c r="D264" s="17"/>
      <c r="E264" s="17"/>
      <c r="F264" s="17"/>
      <c r="G264" s="17"/>
      <c r="H264" s="17"/>
      <c r="I264" s="17"/>
      <c r="J264" s="17"/>
      <c r="K264" s="17"/>
      <c r="L264" s="17"/>
      <c r="M264" s="17"/>
      <c r="N264" s="17"/>
      <c r="O264" s="17"/>
      <c r="P264" s="17"/>
      <c r="Q264" s="17"/>
      <c r="R264" s="18"/>
      <c r="S264" s="17"/>
    </row>
    <row r="265" spans="1:19" s="23" customFormat="1" ht="20.100000000000001" customHeight="1" x14ac:dyDescent="0.25">
      <c r="A265" s="17"/>
      <c r="B265" s="17"/>
      <c r="C265" s="17"/>
      <c r="D265" s="17"/>
      <c r="E265" s="17"/>
      <c r="F265" s="17"/>
      <c r="G265" s="17"/>
      <c r="H265" s="17"/>
      <c r="I265" s="17"/>
      <c r="J265" s="17"/>
      <c r="K265" s="17"/>
      <c r="L265" s="17"/>
      <c r="M265" s="17"/>
      <c r="N265" s="17"/>
      <c r="O265" s="17"/>
      <c r="P265" s="17"/>
      <c r="Q265" s="17"/>
      <c r="R265" s="18"/>
      <c r="S265" s="17"/>
    </row>
    <row r="266" spans="1:19" s="23" customFormat="1" ht="20.100000000000001" customHeight="1" x14ac:dyDescent="0.25">
      <c r="A266" s="17"/>
      <c r="B266" s="17"/>
      <c r="C266" s="17"/>
      <c r="D266" s="17"/>
      <c r="E266" s="17"/>
      <c r="F266" s="17"/>
      <c r="G266" s="17"/>
      <c r="H266" s="17"/>
      <c r="I266" s="17"/>
      <c r="J266" s="17"/>
      <c r="K266" s="17"/>
      <c r="L266" s="17"/>
      <c r="M266" s="17"/>
      <c r="N266" s="17"/>
      <c r="O266" s="17"/>
      <c r="P266" s="17"/>
      <c r="Q266" s="17"/>
      <c r="R266" s="18"/>
      <c r="S266" s="17"/>
    </row>
    <row r="267" spans="1:19" s="23" customFormat="1" ht="20.100000000000001" customHeight="1" x14ac:dyDescent="0.25">
      <c r="A267" s="17"/>
      <c r="B267" s="17"/>
      <c r="C267" s="17"/>
      <c r="D267" s="17"/>
      <c r="E267" s="17"/>
      <c r="F267" s="17"/>
      <c r="G267" s="17"/>
      <c r="H267" s="17"/>
      <c r="I267" s="17"/>
      <c r="J267" s="17"/>
      <c r="K267" s="17"/>
      <c r="L267" s="17"/>
      <c r="M267" s="17"/>
      <c r="N267" s="17"/>
      <c r="O267" s="17"/>
      <c r="P267" s="17"/>
      <c r="Q267" s="17"/>
      <c r="R267" s="18"/>
      <c r="S267" s="17"/>
    </row>
    <row r="268" spans="1:19" s="23" customFormat="1" ht="20.100000000000001" customHeight="1" x14ac:dyDescent="0.25">
      <c r="A268" s="17"/>
      <c r="B268" s="17"/>
      <c r="C268" s="17"/>
      <c r="D268" s="17"/>
      <c r="E268" s="17"/>
      <c r="F268" s="17"/>
      <c r="G268" s="17"/>
      <c r="H268" s="17"/>
      <c r="I268" s="17"/>
      <c r="J268" s="17"/>
      <c r="K268" s="17"/>
      <c r="L268" s="17"/>
      <c r="M268" s="17"/>
      <c r="N268" s="17"/>
      <c r="O268" s="17"/>
      <c r="P268" s="17"/>
      <c r="Q268" s="17"/>
      <c r="R268" s="18"/>
      <c r="S268" s="17"/>
    </row>
    <row r="269" spans="1:19" s="23" customFormat="1" ht="20.100000000000001" customHeight="1" x14ac:dyDescent="0.25">
      <c r="A269" s="17"/>
      <c r="B269" s="17"/>
      <c r="C269" s="17"/>
      <c r="D269" s="17"/>
      <c r="E269" s="17"/>
      <c r="F269" s="17"/>
      <c r="G269" s="17"/>
      <c r="H269" s="17"/>
      <c r="I269" s="17"/>
      <c r="J269" s="17"/>
      <c r="K269" s="17"/>
      <c r="L269" s="17"/>
      <c r="M269" s="17"/>
      <c r="N269" s="17"/>
      <c r="O269" s="17"/>
      <c r="P269" s="17"/>
      <c r="Q269" s="17"/>
      <c r="R269" s="18"/>
      <c r="S269" s="17"/>
    </row>
    <row r="270" spans="1:19" s="23" customFormat="1" ht="20.100000000000001" customHeight="1" x14ac:dyDescent="0.25">
      <c r="A270" s="17"/>
      <c r="B270" s="17"/>
      <c r="C270" s="17"/>
      <c r="D270" s="17"/>
      <c r="E270" s="17"/>
      <c r="F270" s="17"/>
      <c r="G270" s="17"/>
      <c r="H270" s="17"/>
      <c r="I270" s="17"/>
      <c r="J270" s="17"/>
      <c r="K270" s="17"/>
      <c r="L270" s="17"/>
      <c r="M270" s="17"/>
      <c r="N270" s="17"/>
      <c r="O270" s="17"/>
      <c r="P270" s="17"/>
      <c r="Q270" s="17"/>
      <c r="R270" s="18"/>
      <c r="S270" s="17"/>
    </row>
    <row r="271" spans="1:19" s="23" customFormat="1" ht="20.100000000000001" customHeight="1" x14ac:dyDescent="0.25">
      <c r="A271" s="17"/>
      <c r="B271" s="17"/>
      <c r="C271" s="17"/>
      <c r="D271" s="17"/>
      <c r="E271" s="17"/>
      <c r="F271" s="17"/>
      <c r="G271" s="17"/>
      <c r="H271" s="17"/>
      <c r="I271" s="17"/>
      <c r="J271" s="17"/>
      <c r="K271" s="17"/>
      <c r="L271" s="17"/>
      <c r="M271" s="17"/>
      <c r="N271" s="17"/>
      <c r="O271" s="17"/>
      <c r="P271" s="17"/>
      <c r="Q271" s="17"/>
      <c r="R271" s="18"/>
      <c r="S271" s="17"/>
    </row>
    <row r="272" spans="1:19" s="23" customFormat="1" ht="20.100000000000001" customHeight="1" x14ac:dyDescent="0.25">
      <c r="A272" s="17"/>
      <c r="B272" s="17"/>
      <c r="C272" s="17"/>
      <c r="D272" s="17"/>
      <c r="E272" s="17"/>
      <c r="F272" s="17"/>
      <c r="G272" s="17"/>
      <c r="H272" s="17"/>
      <c r="I272" s="17"/>
      <c r="J272" s="17"/>
      <c r="K272" s="17"/>
      <c r="L272" s="17"/>
      <c r="M272" s="17"/>
      <c r="N272" s="17"/>
      <c r="O272" s="17"/>
      <c r="P272" s="17"/>
      <c r="Q272" s="17"/>
      <c r="R272" s="18"/>
      <c r="S272" s="17"/>
    </row>
    <row r="273" spans="1:19" s="23" customFormat="1" ht="20.100000000000001" customHeight="1" x14ac:dyDescent="0.25">
      <c r="A273" s="17"/>
      <c r="B273" s="17"/>
      <c r="C273" s="17"/>
      <c r="D273" s="17"/>
      <c r="E273" s="17"/>
      <c r="F273" s="17"/>
      <c r="G273" s="17"/>
      <c r="H273" s="17"/>
      <c r="I273" s="17"/>
      <c r="J273" s="17"/>
      <c r="K273" s="17"/>
      <c r="L273" s="17"/>
      <c r="M273" s="17"/>
      <c r="N273" s="17"/>
      <c r="O273" s="17"/>
      <c r="P273" s="17"/>
      <c r="Q273" s="17"/>
      <c r="R273" s="18"/>
      <c r="S273" s="17"/>
    </row>
    <row r="274" spans="1:19" s="23" customFormat="1" ht="20.100000000000001" customHeight="1" x14ac:dyDescent="0.25">
      <c r="A274" s="17"/>
      <c r="B274" s="17"/>
      <c r="C274" s="17"/>
      <c r="D274" s="17"/>
      <c r="E274" s="17"/>
      <c r="F274" s="17"/>
      <c r="G274" s="17"/>
      <c r="H274" s="17"/>
      <c r="I274" s="17"/>
      <c r="J274" s="17"/>
      <c r="K274" s="17"/>
      <c r="L274" s="17"/>
      <c r="M274" s="17"/>
      <c r="N274" s="17"/>
      <c r="O274" s="17"/>
      <c r="P274" s="17"/>
      <c r="Q274" s="17"/>
      <c r="R274" s="18"/>
      <c r="S274" s="17"/>
    </row>
    <row r="275" spans="1:19" s="23" customFormat="1" ht="20.100000000000001" customHeight="1" x14ac:dyDescent="0.25">
      <c r="A275" s="17"/>
      <c r="B275" s="17"/>
      <c r="C275" s="17"/>
      <c r="D275" s="17"/>
      <c r="E275" s="17"/>
      <c r="F275" s="17"/>
      <c r="G275" s="17"/>
      <c r="H275" s="17"/>
      <c r="I275" s="17"/>
      <c r="J275" s="17"/>
      <c r="K275" s="17"/>
      <c r="L275" s="17"/>
      <c r="M275" s="17"/>
      <c r="N275" s="17"/>
      <c r="O275" s="17"/>
      <c r="P275" s="17"/>
      <c r="Q275" s="17"/>
      <c r="R275" s="18"/>
      <c r="S275" s="17"/>
    </row>
    <row r="276" spans="1:19" s="23" customFormat="1" ht="20.100000000000001" customHeight="1" x14ac:dyDescent="0.25">
      <c r="A276" s="17"/>
      <c r="B276" s="17"/>
      <c r="C276" s="17"/>
      <c r="D276" s="17"/>
      <c r="E276" s="17"/>
      <c r="F276" s="17"/>
      <c r="G276" s="17"/>
      <c r="H276" s="17"/>
      <c r="I276" s="17"/>
      <c r="J276" s="17"/>
      <c r="K276" s="17"/>
      <c r="L276" s="17"/>
      <c r="M276" s="17"/>
      <c r="N276" s="17"/>
      <c r="O276" s="17"/>
      <c r="P276" s="17"/>
      <c r="Q276" s="17"/>
      <c r="R276" s="18"/>
      <c r="S276" s="17"/>
    </row>
    <row r="277" spans="1:19" s="23" customFormat="1" ht="20.100000000000001" customHeight="1" x14ac:dyDescent="0.25">
      <c r="A277" s="17"/>
      <c r="B277" s="17"/>
      <c r="C277" s="17"/>
      <c r="D277" s="17"/>
      <c r="E277" s="17"/>
      <c r="F277" s="17"/>
      <c r="G277" s="17"/>
      <c r="H277" s="17"/>
      <c r="I277" s="17"/>
      <c r="J277" s="17"/>
      <c r="K277" s="17"/>
      <c r="L277" s="17"/>
      <c r="M277" s="17"/>
      <c r="N277" s="17"/>
      <c r="O277" s="17"/>
      <c r="P277" s="17"/>
      <c r="Q277" s="17"/>
      <c r="R277" s="18"/>
      <c r="S277" s="17"/>
    </row>
    <row r="278" spans="1:19" s="23" customFormat="1" ht="20.100000000000001" customHeight="1" x14ac:dyDescent="0.25">
      <c r="A278" s="17"/>
      <c r="B278" s="17"/>
      <c r="C278" s="17"/>
      <c r="D278" s="17"/>
      <c r="E278" s="17"/>
      <c r="F278" s="17"/>
      <c r="G278" s="17"/>
      <c r="H278" s="17"/>
      <c r="I278" s="17"/>
      <c r="J278" s="17"/>
      <c r="K278" s="17"/>
      <c r="L278" s="17"/>
      <c r="M278" s="17"/>
      <c r="N278" s="17"/>
      <c r="O278" s="17"/>
      <c r="P278" s="17"/>
      <c r="Q278" s="17"/>
      <c r="R278" s="18"/>
      <c r="S278" s="17"/>
    </row>
    <row r="279" spans="1:19" s="23" customFormat="1" ht="20.100000000000001" customHeight="1" x14ac:dyDescent="0.25">
      <c r="A279" s="17"/>
      <c r="B279" s="17"/>
      <c r="C279" s="17"/>
      <c r="D279" s="17"/>
      <c r="E279" s="17"/>
      <c r="F279" s="17"/>
      <c r="G279" s="17"/>
      <c r="H279" s="17"/>
      <c r="I279" s="17"/>
      <c r="J279" s="17"/>
      <c r="K279" s="17"/>
      <c r="L279" s="17"/>
      <c r="M279" s="17"/>
      <c r="N279" s="17"/>
      <c r="O279" s="17"/>
      <c r="P279" s="17"/>
      <c r="Q279" s="17"/>
      <c r="R279" s="18"/>
      <c r="S279" s="17"/>
    </row>
    <row r="280" spans="1:19" s="23" customFormat="1" ht="20.100000000000001" customHeight="1" x14ac:dyDescent="0.25">
      <c r="A280" s="17"/>
      <c r="B280" s="17"/>
      <c r="C280" s="17"/>
      <c r="D280" s="17"/>
      <c r="E280" s="17"/>
      <c r="F280" s="17"/>
      <c r="G280" s="17"/>
      <c r="H280" s="17"/>
      <c r="I280" s="17"/>
      <c r="J280" s="17"/>
      <c r="K280" s="17"/>
      <c r="L280" s="17"/>
      <c r="M280" s="17"/>
      <c r="N280" s="17"/>
      <c r="O280" s="17"/>
      <c r="P280" s="17"/>
      <c r="Q280" s="17"/>
      <c r="R280" s="18"/>
      <c r="S280" s="17"/>
    </row>
    <row r="281" spans="1:19" s="23" customFormat="1" ht="20.100000000000001" customHeight="1" x14ac:dyDescent="0.25">
      <c r="A281" s="17"/>
      <c r="B281" s="17"/>
      <c r="C281" s="17"/>
      <c r="D281" s="17"/>
      <c r="E281" s="17"/>
      <c r="F281" s="17"/>
      <c r="G281" s="17"/>
      <c r="H281" s="17"/>
      <c r="I281" s="17"/>
      <c r="J281" s="17"/>
      <c r="K281" s="17"/>
      <c r="L281" s="17"/>
      <c r="M281" s="17"/>
      <c r="N281" s="17"/>
      <c r="O281" s="17"/>
      <c r="P281" s="17"/>
      <c r="Q281" s="17"/>
      <c r="R281" s="18"/>
      <c r="S281" s="17"/>
    </row>
    <row r="282" spans="1:19" s="23" customFormat="1" ht="20.100000000000001" customHeight="1" x14ac:dyDescent="0.25">
      <c r="A282" s="17"/>
      <c r="B282" s="17"/>
      <c r="C282" s="17"/>
      <c r="D282" s="17"/>
      <c r="E282" s="17"/>
      <c r="F282" s="17"/>
      <c r="G282" s="17"/>
      <c r="H282" s="17"/>
      <c r="I282" s="17"/>
      <c r="J282" s="17"/>
      <c r="K282" s="17"/>
      <c r="L282" s="17"/>
      <c r="M282" s="17"/>
      <c r="N282" s="17"/>
      <c r="O282" s="17"/>
      <c r="P282" s="17"/>
      <c r="Q282" s="17"/>
      <c r="R282" s="18"/>
      <c r="S282" s="17"/>
    </row>
    <row r="283" spans="1:19" s="23" customFormat="1" ht="20.100000000000001" customHeight="1" x14ac:dyDescent="0.25">
      <c r="A283" s="17"/>
      <c r="B283" s="17"/>
      <c r="C283" s="17"/>
      <c r="D283" s="17"/>
      <c r="E283" s="17"/>
      <c r="F283" s="17"/>
      <c r="G283" s="17"/>
      <c r="H283" s="17"/>
      <c r="I283" s="17"/>
      <c r="J283" s="17"/>
      <c r="K283" s="17"/>
      <c r="L283" s="17"/>
      <c r="M283" s="17"/>
      <c r="N283" s="17"/>
      <c r="O283" s="17"/>
      <c r="P283" s="17"/>
      <c r="Q283" s="17"/>
      <c r="R283" s="18"/>
      <c r="S283" s="17"/>
    </row>
    <row r="284" spans="1:19" s="23" customFormat="1" ht="20.100000000000001" customHeight="1" x14ac:dyDescent="0.25">
      <c r="A284" s="17"/>
      <c r="B284" s="17"/>
      <c r="C284" s="17"/>
      <c r="D284" s="17"/>
      <c r="E284" s="17"/>
      <c r="F284" s="17"/>
      <c r="G284" s="17"/>
      <c r="H284" s="17"/>
      <c r="I284" s="17"/>
      <c r="J284" s="17"/>
      <c r="K284" s="17"/>
      <c r="L284" s="17"/>
      <c r="M284" s="17"/>
      <c r="N284" s="17"/>
      <c r="O284" s="17"/>
      <c r="P284" s="17"/>
      <c r="Q284" s="17"/>
      <c r="R284" s="18"/>
      <c r="S284" s="17"/>
    </row>
    <row r="285" spans="1:19" s="23" customFormat="1" ht="20.100000000000001" customHeight="1" x14ac:dyDescent="0.25">
      <c r="A285" s="17"/>
      <c r="B285" s="17"/>
      <c r="C285" s="17"/>
      <c r="D285" s="17"/>
      <c r="E285" s="17"/>
      <c r="F285" s="17"/>
      <c r="G285" s="17"/>
      <c r="H285" s="17"/>
      <c r="I285" s="17"/>
      <c r="J285" s="17"/>
      <c r="K285" s="17"/>
      <c r="L285" s="17"/>
      <c r="M285" s="17"/>
      <c r="N285" s="17"/>
      <c r="O285" s="17"/>
      <c r="P285" s="17"/>
      <c r="Q285" s="17"/>
      <c r="R285" s="18"/>
      <c r="S285" s="17"/>
    </row>
    <row r="286" spans="1:19" s="23" customFormat="1" ht="20.100000000000001" customHeight="1" x14ac:dyDescent="0.25">
      <c r="A286" s="17"/>
      <c r="B286" s="17"/>
      <c r="C286" s="17"/>
      <c r="D286" s="17"/>
      <c r="E286" s="17"/>
      <c r="F286" s="17"/>
      <c r="G286" s="17"/>
      <c r="H286" s="17"/>
      <c r="I286" s="17"/>
      <c r="J286" s="17"/>
      <c r="K286" s="17"/>
      <c r="L286" s="17"/>
      <c r="M286" s="17"/>
      <c r="N286" s="17"/>
      <c r="O286" s="17"/>
      <c r="P286" s="17"/>
      <c r="Q286" s="17"/>
      <c r="R286" s="18"/>
      <c r="S286" s="17"/>
    </row>
    <row r="287" spans="1:19" s="23" customFormat="1" ht="20.100000000000001" customHeight="1" x14ac:dyDescent="0.25">
      <c r="A287" s="17"/>
      <c r="B287" s="17"/>
      <c r="C287" s="17"/>
      <c r="D287" s="17"/>
      <c r="E287" s="17"/>
      <c r="F287" s="17"/>
      <c r="G287" s="17"/>
      <c r="H287" s="17"/>
      <c r="I287" s="17"/>
      <c r="J287" s="17"/>
      <c r="K287" s="17"/>
      <c r="L287" s="17"/>
      <c r="M287" s="17"/>
      <c r="N287" s="17"/>
      <c r="O287" s="17"/>
      <c r="P287" s="17"/>
      <c r="Q287" s="17"/>
      <c r="R287" s="18"/>
      <c r="S287" s="17"/>
    </row>
    <row r="288" spans="1:19" s="23" customFormat="1" ht="20.100000000000001" customHeight="1" x14ac:dyDescent="0.25">
      <c r="A288" s="17"/>
      <c r="B288" s="17"/>
      <c r="C288" s="17"/>
      <c r="D288" s="17"/>
      <c r="E288" s="17"/>
      <c r="F288" s="17"/>
      <c r="G288" s="17"/>
      <c r="H288" s="17"/>
      <c r="I288" s="17"/>
      <c r="J288" s="17"/>
      <c r="K288" s="17"/>
      <c r="L288" s="17"/>
      <c r="M288" s="17"/>
      <c r="N288" s="17"/>
      <c r="O288" s="17"/>
      <c r="P288" s="17"/>
      <c r="Q288" s="17"/>
      <c r="R288" s="18"/>
      <c r="S288" s="17"/>
    </row>
    <row r="289" spans="1:19" s="23" customFormat="1" ht="20.100000000000001" customHeight="1" x14ac:dyDescent="0.25">
      <c r="A289" s="17"/>
      <c r="B289" s="17"/>
      <c r="C289" s="17"/>
      <c r="D289" s="17"/>
      <c r="E289" s="17"/>
      <c r="F289" s="17"/>
      <c r="G289" s="17"/>
      <c r="H289" s="17"/>
      <c r="I289" s="17"/>
      <c r="J289" s="17"/>
      <c r="K289" s="17"/>
      <c r="L289" s="17"/>
      <c r="M289" s="17"/>
      <c r="N289" s="17"/>
      <c r="O289" s="17"/>
      <c r="P289" s="17"/>
      <c r="Q289" s="17"/>
      <c r="R289" s="18"/>
      <c r="S289" s="17"/>
    </row>
    <row r="290" spans="1:19" s="23" customFormat="1" ht="20.100000000000001" customHeight="1" x14ac:dyDescent="0.25">
      <c r="A290" s="17"/>
      <c r="B290" s="17"/>
      <c r="C290" s="17"/>
      <c r="D290" s="17"/>
      <c r="E290" s="17"/>
      <c r="F290" s="17"/>
      <c r="G290" s="17"/>
      <c r="H290" s="17"/>
      <c r="I290" s="17"/>
      <c r="J290" s="17"/>
      <c r="K290" s="17"/>
      <c r="L290" s="17"/>
      <c r="M290" s="17"/>
      <c r="N290" s="17"/>
      <c r="O290" s="17"/>
      <c r="P290" s="17"/>
      <c r="Q290" s="17"/>
      <c r="R290" s="18"/>
      <c r="S290" s="17"/>
    </row>
    <row r="291" spans="1:19" s="23" customFormat="1" ht="20.100000000000001" customHeight="1" x14ac:dyDescent="0.25">
      <c r="A291" s="17"/>
      <c r="B291" s="17"/>
      <c r="C291" s="17"/>
      <c r="D291" s="17"/>
      <c r="E291" s="17"/>
      <c r="F291" s="17"/>
      <c r="G291" s="17"/>
      <c r="H291" s="17"/>
      <c r="I291" s="17"/>
      <c r="J291" s="17"/>
      <c r="K291" s="17"/>
      <c r="L291" s="17"/>
      <c r="M291" s="17"/>
      <c r="N291" s="17"/>
      <c r="O291" s="17"/>
      <c r="P291" s="17"/>
      <c r="Q291" s="17"/>
      <c r="R291" s="18"/>
      <c r="S291" s="17"/>
    </row>
  </sheetData>
  <mergeCells count="5">
    <mergeCell ref="A1:R1"/>
    <mergeCell ref="A2:R2"/>
    <mergeCell ref="A21:R22"/>
    <mergeCell ref="A19:A20"/>
    <mergeCell ref="B19:B20"/>
  </mergeCells>
  <printOptions horizontalCentered="1"/>
  <pageMargins left="0.19685039370078741" right="0.19685039370078741" top="0.78740157480314965" bottom="0.39370078740157483" header="0" footer="0.39370078740157483"/>
  <pageSetup scale="70" orientation="landscape" r:id="rId1"/>
  <headerFooter alignWithMargins="0">
    <oddFooter>&amp;C&amp;"Arial Narrow,Regular"&amp;12- 38 -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4"/>
  </sheetPr>
  <dimension ref="A1:BS740"/>
  <sheetViews>
    <sheetView workbookViewId="0">
      <pane ySplit="9" topLeftCell="A221" activePane="bottomLeft" state="frozen"/>
      <selection activeCell="C1" sqref="C1:T1"/>
      <selection pane="bottomLeft" activeCell="D238" sqref="D238"/>
    </sheetView>
  </sheetViews>
  <sheetFormatPr defaultColWidth="9.140625" defaultRowHeight="12" x14ac:dyDescent="0.2"/>
  <cols>
    <col min="1" max="1" width="4.7109375" style="41" customWidth="1"/>
    <col min="2" max="2" width="5.7109375" style="29" customWidth="1"/>
    <col min="3" max="3" width="6.7109375" style="29" customWidth="1"/>
    <col min="4" max="4" width="35.7109375" style="29" customWidth="1"/>
    <col min="5" max="20" width="6.7109375" style="29" customWidth="1"/>
    <col min="21" max="21" width="5.7109375" style="29" customWidth="1"/>
    <col min="22" max="22" width="7.7109375" style="29" customWidth="1"/>
    <col min="23" max="24" width="5.7109375" style="29" customWidth="1"/>
    <col min="25" max="25" width="8.7109375" style="29" customWidth="1"/>
    <col min="26" max="26" width="6.7109375" style="41" customWidth="1"/>
    <col min="27" max="27" width="32.7109375" style="29" customWidth="1"/>
    <col min="28" max="29" width="5.7109375" style="29" customWidth="1"/>
    <col min="30" max="30" width="8.7109375" style="220" hidden="1" customWidth="1"/>
    <col min="31" max="31" width="6.85546875" style="29" hidden="1" customWidth="1"/>
    <col min="32" max="32" width="7.28515625" style="29" hidden="1" customWidth="1"/>
    <col min="33" max="33" width="36.85546875" style="49" hidden="1" customWidth="1"/>
    <col min="34" max="34" width="5.7109375" style="29" hidden="1" customWidth="1"/>
    <col min="35" max="37" width="5.7109375" style="29" customWidth="1"/>
    <col min="38" max="38" width="18.7109375" style="29" customWidth="1"/>
    <col min="39" max="42" width="8.7109375" style="29" customWidth="1"/>
    <col min="43" max="46" width="7.7109375" style="29" customWidth="1"/>
    <col min="47" max="47" width="8.7109375" style="29" customWidth="1"/>
    <col min="48" max="48" width="9.140625" style="29"/>
    <col min="49" max="49" width="6.7109375" style="29" customWidth="1"/>
    <col min="50" max="50" width="39.140625" style="29" bestFit="1" customWidth="1"/>
    <col min="51" max="65" width="6.7109375" style="29" customWidth="1"/>
    <col min="66" max="66" width="7.7109375" style="29" customWidth="1"/>
    <col min="67" max="68" width="6.7109375" style="29" customWidth="1"/>
    <col min="69" max="69" width="5.7109375" style="29" customWidth="1"/>
    <col min="70" max="70" width="17.5703125" style="29" bestFit="1" customWidth="1"/>
    <col min="71" max="16384" width="9.140625" style="29"/>
  </cols>
  <sheetData>
    <row r="1" spans="1:71" ht="14.1" customHeight="1" x14ac:dyDescent="0.2">
      <c r="B1" s="204" t="s">
        <v>3407</v>
      </c>
      <c r="C1" s="41"/>
      <c r="D1" s="41"/>
      <c r="E1" s="41"/>
      <c r="F1" s="41"/>
      <c r="G1" s="41"/>
      <c r="H1" s="41"/>
      <c r="I1" s="41"/>
      <c r="J1" s="41"/>
      <c r="K1" s="41"/>
      <c r="L1" s="41"/>
      <c r="M1" s="41"/>
      <c r="Z1" s="240" t="str">
        <f>RIGHT(B1,21)</f>
        <v>September 30, 2019 A1</v>
      </c>
    </row>
    <row r="2" spans="1:71" ht="14.1" customHeight="1" x14ac:dyDescent="0.2">
      <c r="B2" s="236"/>
      <c r="Z2" s="568"/>
      <c r="AA2" s="569"/>
      <c r="AB2" s="569"/>
    </row>
    <row r="3" spans="1:71" ht="12.75" customHeight="1" x14ac:dyDescent="0.2">
      <c r="B3" s="810" t="s">
        <v>2921</v>
      </c>
      <c r="C3" s="810"/>
      <c r="D3" s="810"/>
      <c r="E3" s="810"/>
      <c r="F3" s="810"/>
      <c r="G3" s="810"/>
      <c r="H3" s="810"/>
      <c r="I3" s="810"/>
      <c r="J3" s="810"/>
      <c r="K3" s="810"/>
      <c r="L3" s="810"/>
      <c r="M3" s="810"/>
      <c r="N3" s="810"/>
      <c r="O3" s="810"/>
      <c r="P3" s="810"/>
      <c r="Q3" s="810"/>
      <c r="R3" s="810"/>
      <c r="S3" s="810"/>
      <c r="T3" s="810"/>
      <c r="Z3" s="569"/>
      <c r="AA3" s="569"/>
      <c r="AB3" s="569"/>
      <c r="AJ3" s="127" t="str">
        <f>B1</f>
        <v>Total Public Schools Enrolment -  September 30, 2019 A1</v>
      </c>
    </row>
    <row r="4" spans="1:71" ht="12.75" customHeight="1" x14ac:dyDescent="0.2">
      <c r="A4" s="172"/>
      <c r="B4" s="810"/>
      <c r="C4" s="810"/>
      <c r="D4" s="810"/>
      <c r="E4" s="810"/>
      <c r="F4" s="810"/>
      <c r="G4" s="810"/>
      <c r="H4" s="810"/>
      <c r="I4" s="810"/>
      <c r="J4" s="810"/>
      <c r="K4" s="810"/>
      <c r="L4" s="810"/>
      <c r="M4" s="810"/>
      <c r="N4" s="810"/>
      <c r="O4" s="810"/>
      <c r="P4" s="810"/>
      <c r="Q4" s="810"/>
      <c r="R4" s="810"/>
      <c r="S4" s="810"/>
      <c r="T4" s="810"/>
      <c r="Z4" s="616" t="s">
        <v>2920</v>
      </c>
      <c r="AA4" s="534"/>
      <c r="AB4" s="534"/>
      <c r="AX4" s="27"/>
    </row>
    <row r="5" spans="1:71" ht="14.1" customHeight="1" x14ac:dyDescent="0.2">
      <c r="A5" s="174"/>
      <c r="B5" s="173" t="s">
        <v>2733</v>
      </c>
      <c r="C5" s="170"/>
      <c r="Z5" s="617"/>
      <c r="AA5" s="617"/>
      <c r="AB5" s="617"/>
      <c r="AI5" s="34"/>
      <c r="AJ5" s="62"/>
      <c r="AK5" s="62"/>
      <c r="AL5" s="463">
        <v>2</v>
      </c>
      <c r="AM5" s="463">
        <f>AL5+1</f>
        <v>3</v>
      </c>
      <c r="AN5" s="463">
        <f t="shared" ref="AN5:AU5" si="0">AM5+1</f>
        <v>4</v>
      </c>
      <c r="AO5" s="463">
        <f t="shared" si="0"/>
        <v>5</v>
      </c>
      <c r="AP5" s="463">
        <f t="shared" si="0"/>
        <v>6</v>
      </c>
      <c r="AQ5" s="463">
        <f t="shared" si="0"/>
        <v>7</v>
      </c>
      <c r="AR5" s="463">
        <f t="shared" si="0"/>
        <v>8</v>
      </c>
      <c r="AS5" s="463">
        <f t="shared" si="0"/>
        <v>9</v>
      </c>
      <c r="AT5" s="463">
        <f t="shared" si="0"/>
        <v>10</v>
      </c>
      <c r="AU5" s="463">
        <f t="shared" si="0"/>
        <v>11</v>
      </c>
    </row>
    <row r="6" spans="1:71" ht="14.1" hidden="1" customHeight="1" x14ac:dyDescent="0.2">
      <c r="A6" s="237" t="s">
        <v>2922</v>
      </c>
      <c r="B6" s="238" t="s">
        <v>2923</v>
      </c>
      <c r="C6" s="239"/>
      <c r="D6" s="166"/>
      <c r="E6" s="166"/>
      <c r="F6" s="166"/>
      <c r="G6" s="166"/>
      <c r="H6" s="166"/>
      <c r="J6" s="42"/>
      <c r="K6" s="42"/>
      <c r="L6" s="42"/>
      <c r="M6" s="42"/>
      <c r="N6" s="42"/>
      <c r="O6" s="42"/>
      <c r="P6" s="42"/>
      <c r="Q6" s="42"/>
      <c r="R6" s="42"/>
      <c r="S6" s="42"/>
      <c r="T6" s="42"/>
      <c r="U6" s="42"/>
      <c r="V6" s="63"/>
      <c r="W6" s="43"/>
      <c r="X6" s="33"/>
      <c r="Y6" s="33"/>
      <c r="Z6" s="617"/>
      <c r="AA6" s="617"/>
      <c r="AB6" s="617"/>
      <c r="AD6" s="221">
        <f>AD715</f>
        <v>634</v>
      </c>
      <c r="AE6" s="211" t="s">
        <v>2910</v>
      </c>
      <c r="AI6" s="44"/>
      <c r="AJ6" s="44"/>
      <c r="AO6" s="72"/>
    </row>
    <row r="7" spans="1:71" ht="14.1" customHeight="1" x14ac:dyDescent="0.2">
      <c r="C7" s="570" t="s">
        <v>2127</v>
      </c>
      <c r="E7" s="30"/>
      <c r="F7" s="30"/>
      <c r="G7" s="30"/>
      <c r="H7" s="30"/>
      <c r="I7" s="30"/>
      <c r="J7" s="30"/>
      <c r="K7" s="811"/>
      <c r="L7" s="811"/>
      <c r="M7" s="811"/>
      <c r="N7" s="811"/>
      <c r="O7" s="811"/>
      <c r="P7" s="811"/>
      <c r="Q7" s="811"/>
      <c r="R7" s="811"/>
      <c r="S7" s="811"/>
      <c r="T7" s="811"/>
      <c r="U7" s="30"/>
      <c r="V7" s="32"/>
      <c r="W7" s="31"/>
      <c r="X7" s="33"/>
      <c r="Y7" s="33"/>
      <c r="Z7" s="617"/>
      <c r="AA7" s="617"/>
      <c r="AB7" s="617"/>
      <c r="AD7" s="222" t="s">
        <v>2897</v>
      </c>
      <c r="AK7" s="198" t="s">
        <v>3103</v>
      </c>
      <c r="AM7" s="814" t="s">
        <v>3332</v>
      </c>
      <c r="AN7" s="815"/>
      <c r="AO7" s="812" t="s">
        <v>3408</v>
      </c>
      <c r="AP7" s="813"/>
      <c r="AW7" s="45" t="s">
        <v>365</v>
      </c>
      <c r="AY7" s="198" t="s">
        <v>2850</v>
      </c>
      <c r="BQ7" s="406" t="s">
        <v>3058</v>
      </c>
      <c r="BR7" s="405"/>
      <c r="BS7" s="405"/>
    </row>
    <row r="8" spans="1:71" ht="14.1" customHeight="1" x14ac:dyDescent="0.2">
      <c r="A8" s="41" t="s">
        <v>2458</v>
      </c>
      <c r="B8" s="230" t="s">
        <v>1040</v>
      </c>
      <c r="C8" s="571" t="s">
        <v>1470</v>
      </c>
      <c r="D8" s="231" t="s">
        <v>1471</v>
      </c>
      <c r="E8" s="232" t="s">
        <v>289</v>
      </c>
      <c r="F8" s="232" t="s">
        <v>1472</v>
      </c>
      <c r="G8" s="232" t="s">
        <v>290</v>
      </c>
      <c r="H8" s="232" t="s">
        <v>291</v>
      </c>
      <c r="I8" s="233">
        <v>1</v>
      </c>
      <c r="J8" s="233">
        <v>2</v>
      </c>
      <c r="K8" s="233">
        <v>3</v>
      </c>
      <c r="L8" s="233">
        <v>4</v>
      </c>
      <c r="M8" s="233">
        <v>5</v>
      </c>
      <c r="N8" s="233">
        <v>6</v>
      </c>
      <c r="O8" s="233">
        <v>7</v>
      </c>
      <c r="P8" s="233">
        <v>8</v>
      </c>
      <c r="Q8" s="233">
        <v>9</v>
      </c>
      <c r="R8" s="233">
        <v>10</v>
      </c>
      <c r="S8" s="233">
        <v>11</v>
      </c>
      <c r="T8" s="233">
        <v>12</v>
      </c>
      <c r="U8" s="232"/>
      <c r="V8" s="232" t="s">
        <v>292</v>
      </c>
      <c r="W8" s="234" t="s">
        <v>2121</v>
      </c>
      <c r="X8" s="235" t="s">
        <v>289</v>
      </c>
      <c r="Y8" s="175">
        <f>Y715</f>
        <v>0</v>
      </c>
      <c r="Z8" s="618" t="s">
        <v>2012</v>
      </c>
      <c r="AA8" s="619" t="s">
        <v>2924</v>
      </c>
      <c r="AB8" s="620"/>
      <c r="AC8" s="39"/>
      <c r="AD8" s="223" t="s">
        <v>2736</v>
      </c>
      <c r="AE8" s="39"/>
      <c r="AF8" s="39"/>
      <c r="AG8" s="212"/>
      <c r="AH8" s="39"/>
      <c r="AI8" s="40"/>
      <c r="AJ8" s="70"/>
      <c r="AK8" s="71"/>
      <c r="AL8" s="71"/>
      <c r="AM8" s="70"/>
      <c r="AN8" s="70"/>
      <c r="AO8" s="196"/>
      <c r="AP8" s="197"/>
      <c r="AQ8" s="71"/>
      <c r="AR8" s="71"/>
      <c r="AS8" s="126">
        <f>AS47</f>
        <v>26</v>
      </c>
      <c r="AT8" s="126">
        <f>AT47</f>
        <v>11</v>
      </c>
      <c r="AU8" s="460" t="s">
        <v>3104</v>
      </c>
      <c r="AV8" s="71"/>
      <c r="AW8" s="74" t="s">
        <v>2138</v>
      </c>
      <c r="AX8" s="75" t="s">
        <v>2010</v>
      </c>
      <c r="AY8" s="70" t="s">
        <v>289</v>
      </c>
      <c r="AZ8" s="36" t="s">
        <v>290</v>
      </c>
      <c r="BA8" s="36" t="s">
        <v>291</v>
      </c>
      <c r="BB8" s="37">
        <v>1</v>
      </c>
      <c r="BC8" s="37">
        <v>2</v>
      </c>
      <c r="BD8" s="37">
        <v>3</v>
      </c>
      <c r="BE8" s="37">
        <v>4</v>
      </c>
      <c r="BF8" s="37">
        <v>5</v>
      </c>
      <c r="BG8" s="37">
        <v>6</v>
      </c>
      <c r="BH8" s="37">
        <v>7</v>
      </c>
      <c r="BI8" s="37">
        <v>8</v>
      </c>
      <c r="BJ8" s="37">
        <v>9</v>
      </c>
      <c r="BK8" s="37">
        <v>10</v>
      </c>
      <c r="BL8" s="37">
        <v>11</v>
      </c>
      <c r="BM8" s="37">
        <v>12</v>
      </c>
      <c r="BN8" s="38" t="s">
        <v>292</v>
      </c>
      <c r="BO8" s="76" t="s">
        <v>2121</v>
      </c>
      <c r="BP8" s="77"/>
      <c r="BQ8" s="405"/>
      <c r="BR8" s="405"/>
      <c r="BS8" s="405"/>
    </row>
    <row r="9" spans="1:71" s="58" customFormat="1" ht="14.1" customHeight="1" x14ac:dyDescent="0.2">
      <c r="A9" s="57"/>
      <c r="C9" s="572" t="s">
        <v>2919</v>
      </c>
      <c r="D9" s="68">
        <v>2</v>
      </c>
      <c r="E9" s="69">
        <v>3</v>
      </c>
      <c r="F9" s="69">
        <v>4</v>
      </c>
      <c r="G9" s="69">
        <v>5</v>
      </c>
      <c r="H9" s="69">
        <v>6</v>
      </c>
      <c r="I9" s="69">
        <v>7</v>
      </c>
      <c r="J9" s="69">
        <v>8</v>
      </c>
      <c r="K9" s="69">
        <v>9</v>
      </c>
      <c r="L9" s="69">
        <v>10</v>
      </c>
      <c r="M9" s="69">
        <v>11</v>
      </c>
      <c r="N9" s="69">
        <v>12</v>
      </c>
      <c r="O9" s="69">
        <v>13</v>
      </c>
      <c r="P9" s="69">
        <v>14</v>
      </c>
      <c r="Q9" s="69">
        <v>15</v>
      </c>
      <c r="R9" s="69">
        <v>16</v>
      </c>
      <c r="S9" s="69">
        <v>17</v>
      </c>
      <c r="T9" s="69">
        <v>18</v>
      </c>
      <c r="U9" s="69"/>
      <c r="V9" s="78">
        <v>20</v>
      </c>
      <c r="W9" s="78">
        <v>21</v>
      </c>
      <c r="X9" s="78">
        <v>22</v>
      </c>
      <c r="Y9" s="171" t="s">
        <v>2457</v>
      </c>
      <c r="Z9" s="132" t="s">
        <v>1470</v>
      </c>
      <c r="AA9" s="133" t="s">
        <v>1471</v>
      </c>
      <c r="AB9" s="132" t="s">
        <v>2011</v>
      </c>
      <c r="AC9" s="132"/>
      <c r="AD9" s="224" t="s">
        <v>2135</v>
      </c>
      <c r="AE9" s="209" t="s">
        <v>1040</v>
      </c>
      <c r="AF9" s="209" t="s">
        <v>1470</v>
      </c>
      <c r="AG9" s="210" t="s">
        <v>1471</v>
      </c>
      <c r="AH9" s="132"/>
      <c r="AI9" s="59"/>
      <c r="AJ9" s="74" t="s">
        <v>2138</v>
      </c>
      <c r="AK9" s="97" t="s">
        <v>2009</v>
      </c>
      <c r="AL9" s="75" t="s">
        <v>2010</v>
      </c>
      <c r="AM9" s="70" t="s">
        <v>813</v>
      </c>
      <c r="AN9" s="70" t="s">
        <v>647</v>
      </c>
      <c r="AO9" s="196" t="s">
        <v>813</v>
      </c>
      <c r="AP9" s="197" t="s">
        <v>647</v>
      </c>
      <c r="AQ9" s="125" t="s">
        <v>2101</v>
      </c>
      <c r="AR9" s="125" t="s">
        <v>810</v>
      </c>
      <c r="AS9" s="70" t="s">
        <v>2102</v>
      </c>
      <c r="AT9" s="70" t="s">
        <v>2103</v>
      </c>
      <c r="AU9" s="125" t="s">
        <v>810</v>
      </c>
      <c r="AV9" s="70"/>
      <c r="AW9" s="66">
        <v>1</v>
      </c>
      <c r="AX9" s="68">
        <v>2</v>
      </c>
      <c r="AY9" s="69">
        <v>3</v>
      </c>
      <c r="AZ9" s="69">
        <v>4</v>
      </c>
      <c r="BA9" s="69">
        <v>5</v>
      </c>
      <c r="BB9" s="69">
        <v>6</v>
      </c>
      <c r="BC9" s="69">
        <v>7</v>
      </c>
      <c r="BD9" s="69">
        <v>8</v>
      </c>
      <c r="BE9" s="69">
        <v>9</v>
      </c>
      <c r="BF9" s="69">
        <v>10</v>
      </c>
      <c r="BG9" s="69">
        <v>11</v>
      </c>
      <c r="BH9" s="69">
        <v>12</v>
      </c>
      <c r="BI9" s="69">
        <v>13</v>
      </c>
      <c r="BJ9" s="69">
        <v>14</v>
      </c>
      <c r="BK9" s="69">
        <v>15</v>
      </c>
      <c r="BL9" s="69">
        <v>16</v>
      </c>
      <c r="BM9" s="69">
        <v>17</v>
      </c>
      <c r="BN9" s="69">
        <v>18</v>
      </c>
      <c r="BO9" s="69">
        <v>19</v>
      </c>
      <c r="BP9" s="57"/>
      <c r="BQ9" s="408" t="s">
        <v>2138</v>
      </c>
      <c r="BR9" s="407" t="s">
        <v>3025</v>
      </c>
      <c r="BS9" s="405"/>
    </row>
    <row r="10" spans="1:71" ht="14.1" customHeight="1" x14ac:dyDescent="0.2">
      <c r="A10" s="28">
        <v>1</v>
      </c>
      <c r="B10" s="41">
        <v>151</v>
      </c>
      <c r="C10" s="67">
        <v>1001</v>
      </c>
      <c r="D10" s="46" t="s">
        <v>2421</v>
      </c>
      <c r="E10" s="29">
        <v>0</v>
      </c>
      <c r="F10" s="29">
        <v>0</v>
      </c>
      <c r="G10" s="29">
        <v>21</v>
      </c>
      <c r="H10" s="29">
        <v>37</v>
      </c>
      <c r="I10" s="29">
        <v>23</v>
      </c>
      <c r="J10" s="29">
        <v>22</v>
      </c>
      <c r="K10" s="29">
        <v>24</v>
      </c>
      <c r="L10" s="29">
        <v>21</v>
      </c>
      <c r="M10" s="29">
        <v>16</v>
      </c>
      <c r="N10" s="29">
        <v>25</v>
      </c>
      <c r="O10" s="29">
        <v>0</v>
      </c>
      <c r="P10" s="29">
        <v>0</v>
      </c>
      <c r="Q10" s="29">
        <v>0</v>
      </c>
      <c r="R10" s="29">
        <v>0</v>
      </c>
      <c r="S10" s="29">
        <v>0</v>
      </c>
      <c r="T10" s="29">
        <v>0</v>
      </c>
      <c r="V10" s="48">
        <f t="shared" ref="V10:V73" si="1">SUM(E10:T10)</f>
        <v>189</v>
      </c>
      <c r="W10" s="105">
        <f t="shared" ref="W10:W73" si="2">IF(V10&gt;0,1,0)</f>
        <v>1</v>
      </c>
      <c r="X10" s="48">
        <f t="shared" ref="X10:X73" si="3">E10+F10</f>
        <v>0</v>
      </c>
      <c r="Y10" s="33" t="str">
        <f>IF(C10=Z10,"",1)</f>
        <v/>
      </c>
      <c r="Z10" s="608">
        <v>1001</v>
      </c>
      <c r="AA10" s="609" t="s">
        <v>2421</v>
      </c>
      <c r="AB10" s="608">
        <v>1</v>
      </c>
      <c r="AC10" s="85"/>
      <c r="AD10" s="225" t="str">
        <f>IF(D10=AG10,"",1)</f>
        <v/>
      </c>
      <c r="AE10" s="85">
        <v>151</v>
      </c>
      <c r="AF10" s="85">
        <v>1001</v>
      </c>
      <c r="AG10" s="213" t="s">
        <v>2421</v>
      </c>
      <c r="AH10" s="85"/>
      <c r="AI10" s="41"/>
      <c r="AJ10" s="41">
        <v>153</v>
      </c>
      <c r="AK10" s="118" t="s">
        <v>2107</v>
      </c>
      <c r="AL10" s="472" t="s">
        <v>1665</v>
      </c>
      <c r="AM10" s="473">
        <v>14</v>
      </c>
      <c r="AN10" s="473">
        <v>1896</v>
      </c>
      <c r="AO10" s="525">
        <f>SUMIF($B$10:$B$712,AJ10,$W$10:$W$712)</f>
        <v>15</v>
      </c>
      <c r="AP10" s="526">
        <f>SUMIF($B$10:$B$712,AJ10,$V$10:$V$712)</f>
        <v>2034</v>
      </c>
      <c r="AQ10" s="474">
        <f>AP10-AN10</f>
        <v>138</v>
      </c>
      <c r="AR10" s="464">
        <f>ROUND(AQ10/AN10,3)</f>
        <v>7.2999999999999995E-2</v>
      </c>
      <c r="AS10" s="475">
        <f>IF($AQ10&gt;0,1,0)</f>
        <v>1</v>
      </c>
      <c r="AT10" s="475">
        <f>IF($AQ10&lt;0,1,0)</f>
        <v>0</v>
      </c>
      <c r="AU10" s="470" t="str">
        <f t="shared" ref="AU10:AU47" si="4">VLOOKUP(AR10,FRPERCENT,5)</f>
        <v>7,3 %</v>
      </c>
      <c r="AV10" s="52"/>
      <c r="AW10" s="79">
        <v>102</v>
      </c>
      <c r="AX10" s="49" t="s">
        <v>3059</v>
      </c>
      <c r="AY10" s="50">
        <f t="shared" ref="AY10:AY46" si="5">SUMIF($B$10:$B$712,$AW10,X$10:X$712)</f>
        <v>0</v>
      </c>
      <c r="AZ10" s="50">
        <f t="shared" ref="AZ10:AZ46" si="6">SUMIF($B$10:$B$712,$AW10,G$10:G$712)</f>
        <v>0</v>
      </c>
      <c r="BA10" s="50">
        <f t="shared" ref="BA10:BA46" si="7">SUMIF($B$10:$B$712,$AW10,H$10:H$712)</f>
        <v>250</v>
      </c>
      <c r="BB10" s="50">
        <f t="shared" ref="BB10:BB46" si="8">SUMIF($B$10:$B$712,$AW10,I$10:I$712)</f>
        <v>238</v>
      </c>
      <c r="BC10" s="50">
        <f t="shared" ref="BC10:BC46" si="9">SUMIF($B$10:$B$712,$AW10,J$10:J$712)</f>
        <v>235</v>
      </c>
      <c r="BD10" s="50">
        <f t="shared" ref="BD10:BD46" si="10">SUMIF($B$10:$B$712,$AW10,K$10:K$712)</f>
        <v>241</v>
      </c>
      <c r="BE10" s="50">
        <f t="shared" ref="BE10:BE46" si="11">SUMIF($B$10:$B$712,$AW10,L$10:L$712)</f>
        <v>239</v>
      </c>
      <c r="BF10" s="50">
        <f t="shared" ref="BF10:BF46" si="12">SUMIF($B$10:$B$712,$AW10,M$10:M$712)</f>
        <v>278</v>
      </c>
      <c r="BG10" s="50">
        <f t="shared" ref="BG10:BG46" si="13">SUMIF($B$10:$B$712,$AW10,N$10:N$712)</f>
        <v>243</v>
      </c>
      <c r="BH10" s="50">
        <f t="shared" ref="BH10:BH46" si="14">SUMIF($B$10:$B$712,$AW10,O$10:O$712)</f>
        <v>247</v>
      </c>
      <c r="BI10" s="50">
        <f t="shared" ref="BI10:BI46" si="15">SUMIF($B$10:$B$712,$AW10,P$10:P$712)</f>
        <v>228</v>
      </c>
      <c r="BJ10" s="50">
        <f t="shared" ref="BJ10:BJ46" si="16">SUMIF($B$10:$B$712,$AW10,Q$10:Q$712)</f>
        <v>203</v>
      </c>
      <c r="BK10" s="50">
        <f t="shared" ref="BK10:BK46" si="17">SUMIF($B$10:$B$712,$AW10,R$10:R$712)</f>
        <v>219</v>
      </c>
      <c r="BL10" s="50">
        <f t="shared" ref="BL10:BL46" si="18">SUMIF($B$10:$B$712,$AW10,S$10:S$712)</f>
        <v>211</v>
      </c>
      <c r="BM10" s="50">
        <f t="shared" ref="BM10:BM46" si="19">SUMIF($B$10:$B$712,$AW10,T$10:T$712)</f>
        <v>321</v>
      </c>
      <c r="BN10" s="53">
        <f>SUM(AY10:BM10)</f>
        <v>3153</v>
      </c>
      <c r="BO10" s="50">
        <f t="shared" ref="BO10:BO46" si="20">SUMIF($B$10:$B$712,$AW10,W$10:W$712)</f>
        <v>7</v>
      </c>
      <c r="BP10" s="166">
        <f>IF(AW10=BQ10,0,1)</f>
        <v>0</v>
      </c>
      <c r="BQ10" s="404">
        <v>102</v>
      </c>
      <c r="BR10" s="405" t="s">
        <v>3059</v>
      </c>
      <c r="BS10" s="405"/>
    </row>
    <row r="11" spans="1:71" ht="14.1" customHeight="1" x14ac:dyDescent="0.2">
      <c r="A11" s="28">
        <v>2</v>
      </c>
      <c r="B11" s="41">
        <v>121</v>
      </c>
      <c r="C11" s="67">
        <v>1003</v>
      </c>
      <c r="D11" s="46" t="s">
        <v>945</v>
      </c>
      <c r="E11" s="29">
        <v>0</v>
      </c>
      <c r="F11" s="29">
        <v>0</v>
      </c>
      <c r="G11" s="29">
        <v>0</v>
      </c>
      <c r="H11" s="29">
        <v>2</v>
      </c>
      <c r="I11" s="29">
        <v>1</v>
      </c>
      <c r="J11" s="29">
        <v>3</v>
      </c>
      <c r="K11" s="29">
        <v>1</v>
      </c>
      <c r="L11" s="29">
        <v>2</v>
      </c>
      <c r="M11" s="29">
        <v>1</v>
      </c>
      <c r="N11" s="29">
        <v>1</v>
      </c>
      <c r="O11" s="29">
        <v>3</v>
      </c>
      <c r="P11" s="29">
        <v>3</v>
      </c>
      <c r="Q11" s="29">
        <v>1</v>
      </c>
      <c r="R11" s="29">
        <v>2</v>
      </c>
      <c r="S11" s="29">
        <v>2</v>
      </c>
      <c r="T11" s="29">
        <v>4</v>
      </c>
      <c r="V11" s="48">
        <f t="shared" si="1"/>
        <v>26</v>
      </c>
      <c r="W11" s="105">
        <f t="shared" si="2"/>
        <v>1</v>
      </c>
      <c r="X11" s="48">
        <f t="shared" si="3"/>
        <v>0</v>
      </c>
      <c r="Y11" s="33" t="str">
        <f t="shared" ref="Y11:Y74" si="21">IF(C11=Z11,"",1)</f>
        <v/>
      </c>
      <c r="Z11" s="608">
        <v>1003</v>
      </c>
      <c r="AA11" s="609" t="s">
        <v>945</v>
      </c>
      <c r="AB11" s="608">
        <v>5</v>
      </c>
      <c r="AC11" s="85"/>
      <c r="AD11" s="225" t="str">
        <f t="shared" ref="AD11:AD74" si="22">IF(D11=AG11,"",1)</f>
        <v/>
      </c>
      <c r="AE11" s="85">
        <v>121</v>
      </c>
      <c r="AF11" s="85">
        <v>1003</v>
      </c>
      <c r="AG11" s="213" t="s">
        <v>945</v>
      </c>
      <c r="AH11" s="85"/>
      <c r="AI11" s="41"/>
      <c r="AJ11" s="41">
        <v>185</v>
      </c>
      <c r="AK11" s="119" t="s">
        <v>648</v>
      </c>
      <c r="AL11" s="477" t="s">
        <v>1678</v>
      </c>
      <c r="AM11" s="478">
        <v>16</v>
      </c>
      <c r="AN11" s="478">
        <v>2210</v>
      </c>
      <c r="AO11" s="574">
        <f t="shared" ref="AO11:AO46" si="23">SUMIF($B$10:$B$712,AJ11,$W$10:$W$712)</f>
        <v>16</v>
      </c>
      <c r="AP11" s="575">
        <f t="shared" ref="AP11:AP46" si="24">SUMIF($B$10:$B$712,AJ11,$V$10:$V$712)</f>
        <v>2254</v>
      </c>
      <c r="AQ11" s="479">
        <f t="shared" ref="AQ11:AQ46" si="25">AP11-AN11</f>
        <v>44</v>
      </c>
      <c r="AR11" s="462">
        <f t="shared" ref="AR11:AR47" si="26">ROUND(AQ11/AN11,3)</f>
        <v>0.02</v>
      </c>
      <c r="AS11" s="480">
        <f t="shared" ref="AS11:AS46" si="27">IF($AQ11&gt;0,1,0)</f>
        <v>1</v>
      </c>
      <c r="AT11" s="480">
        <f t="shared" ref="AT11:AT46" si="28">IF($AQ11&lt;0,1,0)</f>
        <v>0</v>
      </c>
      <c r="AU11" s="471" t="str">
        <f t="shared" si="4"/>
        <v>2,0 %</v>
      </c>
      <c r="AV11" s="52"/>
      <c r="AW11" s="79">
        <v>103</v>
      </c>
      <c r="AX11" s="49" t="s">
        <v>3060</v>
      </c>
      <c r="AY11" s="50">
        <f t="shared" si="5"/>
        <v>0</v>
      </c>
      <c r="AZ11" s="50">
        <f t="shared" si="6"/>
        <v>0</v>
      </c>
      <c r="BA11" s="50">
        <f t="shared" si="7"/>
        <v>93</v>
      </c>
      <c r="BB11" s="50">
        <f t="shared" si="8"/>
        <v>107</v>
      </c>
      <c r="BC11" s="50">
        <f t="shared" si="9"/>
        <v>137</v>
      </c>
      <c r="BD11" s="50">
        <f t="shared" si="10"/>
        <v>138</v>
      </c>
      <c r="BE11" s="50">
        <f t="shared" si="11"/>
        <v>128</v>
      </c>
      <c r="BF11" s="50">
        <f t="shared" si="12"/>
        <v>129</v>
      </c>
      <c r="BG11" s="50">
        <f t="shared" si="13"/>
        <v>124</v>
      </c>
      <c r="BH11" s="50">
        <f t="shared" si="14"/>
        <v>105</v>
      </c>
      <c r="BI11" s="50">
        <f t="shared" si="15"/>
        <v>109</v>
      </c>
      <c r="BJ11" s="50">
        <f t="shared" si="16"/>
        <v>98</v>
      </c>
      <c r="BK11" s="50">
        <f t="shared" si="17"/>
        <v>93</v>
      </c>
      <c r="BL11" s="50">
        <f t="shared" si="18"/>
        <v>104</v>
      </c>
      <c r="BM11" s="50">
        <f t="shared" si="19"/>
        <v>109</v>
      </c>
      <c r="BN11" s="53">
        <f t="shared" ref="BN11:BN46" si="29">SUM(AY11:BM11)</f>
        <v>1474</v>
      </c>
      <c r="BO11" s="50">
        <f t="shared" si="20"/>
        <v>10</v>
      </c>
      <c r="BP11" s="166">
        <f t="shared" ref="BP11:BP46" si="30">IF(AW11=BQ11,0,1)</f>
        <v>0</v>
      </c>
      <c r="BQ11" s="404">
        <v>103</v>
      </c>
      <c r="BR11" s="405" t="s">
        <v>3060</v>
      </c>
      <c r="BS11" s="405"/>
    </row>
    <row r="12" spans="1:71" ht="14.1" customHeight="1" x14ac:dyDescent="0.2">
      <c r="A12" s="28">
        <v>3</v>
      </c>
      <c r="B12" s="41">
        <v>119</v>
      </c>
      <c r="C12" s="67">
        <v>1007</v>
      </c>
      <c r="D12" s="46" t="s">
        <v>2538</v>
      </c>
      <c r="E12" s="29">
        <v>0</v>
      </c>
      <c r="F12" s="29">
        <v>0</v>
      </c>
      <c r="G12" s="29">
        <v>0</v>
      </c>
      <c r="H12" s="29">
        <v>54</v>
      </c>
      <c r="I12" s="29">
        <v>64</v>
      </c>
      <c r="J12" s="29">
        <v>56</v>
      </c>
      <c r="K12" s="29">
        <v>51</v>
      </c>
      <c r="L12" s="29">
        <v>38</v>
      </c>
      <c r="M12" s="29">
        <v>58</v>
      </c>
      <c r="N12" s="29">
        <v>51</v>
      </c>
      <c r="O12" s="29">
        <v>45</v>
      </c>
      <c r="P12" s="29">
        <v>43</v>
      </c>
      <c r="Q12" s="29">
        <v>0</v>
      </c>
      <c r="R12" s="29">
        <v>0</v>
      </c>
      <c r="S12" s="29">
        <v>0</v>
      </c>
      <c r="T12" s="29">
        <v>0</v>
      </c>
      <c r="V12" s="48">
        <f t="shared" si="1"/>
        <v>460</v>
      </c>
      <c r="W12" s="105">
        <f t="shared" si="2"/>
        <v>1</v>
      </c>
      <c r="X12" s="48">
        <f t="shared" si="3"/>
        <v>0</v>
      </c>
      <c r="Y12" s="33" t="str">
        <f t="shared" si="21"/>
        <v/>
      </c>
      <c r="Z12" s="608">
        <v>1007</v>
      </c>
      <c r="AA12" s="609" t="s">
        <v>2538</v>
      </c>
      <c r="AB12" s="608">
        <v>1</v>
      </c>
      <c r="AC12" s="85"/>
      <c r="AD12" s="225" t="str">
        <f t="shared" si="22"/>
        <v/>
      </c>
      <c r="AE12" s="85">
        <v>119</v>
      </c>
      <c r="AF12" s="85">
        <v>1007</v>
      </c>
      <c r="AG12" s="213" t="s">
        <v>2538</v>
      </c>
      <c r="AH12" s="85"/>
      <c r="AI12" s="41"/>
      <c r="AJ12" s="41">
        <v>119</v>
      </c>
      <c r="AK12" s="118" t="s">
        <v>2108</v>
      </c>
      <c r="AL12" s="477" t="s">
        <v>1668</v>
      </c>
      <c r="AM12" s="478">
        <v>22</v>
      </c>
      <c r="AN12" s="478">
        <v>8922</v>
      </c>
      <c r="AO12" s="574">
        <f t="shared" si="23"/>
        <v>23</v>
      </c>
      <c r="AP12" s="575">
        <f t="shared" si="24"/>
        <v>9004</v>
      </c>
      <c r="AQ12" s="479">
        <f t="shared" si="25"/>
        <v>82</v>
      </c>
      <c r="AR12" s="462">
        <f t="shared" si="26"/>
        <v>8.9999999999999993E-3</v>
      </c>
      <c r="AS12" s="480">
        <f t="shared" si="27"/>
        <v>1</v>
      </c>
      <c r="AT12" s="480">
        <f t="shared" si="28"/>
        <v>0</v>
      </c>
      <c r="AU12" s="471" t="str">
        <f t="shared" si="4"/>
        <v>0,9 %</v>
      </c>
      <c r="AV12" s="52"/>
      <c r="AW12" s="79">
        <v>105</v>
      </c>
      <c r="AX12" s="49" t="s">
        <v>3061</v>
      </c>
      <c r="AY12" s="50">
        <f t="shared" si="5"/>
        <v>0</v>
      </c>
      <c r="AZ12" s="50">
        <f t="shared" si="6"/>
        <v>0</v>
      </c>
      <c r="BA12" s="50">
        <f t="shared" si="7"/>
        <v>362</v>
      </c>
      <c r="BB12" s="50">
        <f t="shared" si="8"/>
        <v>337</v>
      </c>
      <c r="BC12" s="50">
        <f t="shared" si="9"/>
        <v>355</v>
      </c>
      <c r="BD12" s="50">
        <f t="shared" si="10"/>
        <v>339</v>
      </c>
      <c r="BE12" s="50">
        <f t="shared" si="11"/>
        <v>345</v>
      </c>
      <c r="BF12" s="50">
        <f t="shared" si="12"/>
        <v>351</v>
      </c>
      <c r="BG12" s="50">
        <f t="shared" si="13"/>
        <v>350</v>
      </c>
      <c r="BH12" s="50">
        <f t="shared" si="14"/>
        <v>320</v>
      </c>
      <c r="BI12" s="50">
        <f t="shared" si="15"/>
        <v>359</v>
      </c>
      <c r="BJ12" s="50">
        <f t="shared" si="16"/>
        <v>363</v>
      </c>
      <c r="BK12" s="50">
        <f t="shared" si="17"/>
        <v>331</v>
      </c>
      <c r="BL12" s="50">
        <f t="shared" si="18"/>
        <v>343</v>
      </c>
      <c r="BM12" s="50">
        <f t="shared" si="19"/>
        <v>394</v>
      </c>
      <c r="BN12" s="53">
        <f t="shared" si="29"/>
        <v>4549</v>
      </c>
      <c r="BO12" s="50">
        <f t="shared" si="20"/>
        <v>14</v>
      </c>
      <c r="BP12" s="166">
        <f t="shared" si="30"/>
        <v>0</v>
      </c>
      <c r="BQ12" s="404">
        <v>105</v>
      </c>
      <c r="BR12" s="405" t="s">
        <v>3061</v>
      </c>
      <c r="BS12" s="405"/>
    </row>
    <row r="13" spans="1:71" ht="14.1" customHeight="1" x14ac:dyDescent="0.2">
      <c r="A13" s="28">
        <v>4</v>
      </c>
      <c r="B13" s="41">
        <v>192</v>
      </c>
      <c r="C13" s="67">
        <v>1008</v>
      </c>
      <c r="D13" s="46" t="s">
        <v>1897</v>
      </c>
      <c r="E13" s="29">
        <v>0</v>
      </c>
      <c r="F13" s="29">
        <v>0</v>
      </c>
      <c r="G13" s="29">
        <v>10</v>
      </c>
      <c r="H13" s="29">
        <v>11</v>
      </c>
      <c r="I13" s="29">
        <v>10</v>
      </c>
      <c r="J13" s="29">
        <v>8</v>
      </c>
      <c r="K13" s="29">
        <v>13</v>
      </c>
      <c r="L13" s="29">
        <v>17</v>
      </c>
      <c r="M13" s="29">
        <v>15</v>
      </c>
      <c r="N13" s="29">
        <v>20</v>
      </c>
      <c r="O13" s="29">
        <v>13</v>
      </c>
      <c r="P13" s="29">
        <v>4</v>
      </c>
      <c r="Q13" s="29">
        <v>4</v>
      </c>
      <c r="R13" s="29">
        <v>0</v>
      </c>
      <c r="S13" s="29">
        <v>0</v>
      </c>
      <c r="T13" s="29">
        <v>0</v>
      </c>
      <c r="V13" s="48">
        <f t="shared" si="1"/>
        <v>125</v>
      </c>
      <c r="W13" s="105">
        <f t="shared" si="2"/>
        <v>1</v>
      </c>
      <c r="X13" s="48">
        <f t="shared" si="3"/>
        <v>0</v>
      </c>
      <c r="Y13" s="33" t="str">
        <f t="shared" si="21"/>
        <v/>
      </c>
      <c r="Z13" s="608">
        <v>1008</v>
      </c>
      <c r="AA13" s="609" t="s">
        <v>1897</v>
      </c>
      <c r="AB13" s="608">
        <v>7</v>
      </c>
      <c r="AC13" s="85"/>
      <c r="AD13" s="225" t="str">
        <f t="shared" si="22"/>
        <v/>
      </c>
      <c r="AE13" s="85">
        <v>192</v>
      </c>
      <c r="AF13" s="85">
        <v>1008</v>
      </c>
      <c r="AG13" s="213" t="s">
        <v>1897</v>
      </c>
      <c r="AH13" s="85"/>
      <c r="AI13" s="41"/>
      <c r="AJ13" s="41">
        <v>140</v>
      </c>
      <c r="AK13" s="118" t="s">
        <v>2109</v>
      </c>
      <c r="AL13" s="477" t="s">
        <v>2128</v>
      </c>
      <c r="AM13" s="478">
        <v>23</v>
      </c>
      <c r="AN13" s="478">
        <v>5708</v>
      </c>
      <c r="AO13" s="574">
        <f t="shared" si="23"/>
        <v>23</v>
      </c>
      <c r="AP13" s="575">
        <f t="shared" si="24"/>
        <v>5840</v>
      </c>
      <c r="AQ13" s="479">
        <f t="shared" si="25"/>
        <v>132</v>
      </c>
      <c r="AR13" s="462">
        <f t="shared" si="26"/>
        <v>2.3E-2</v>
      </c>
      <c r="AS13" s="480">
        <f t="shared" si="27"/>
        <v>1</v>
      </c>
      <c r="AT13" s="480">
        <f t="shared" si="28"/>
        <v>0</v>
      </c>
      <c r="AU13" s="471" t="str">
        <f t="shared" si="4"/>
        <v>2,3 %</v>
      </c>
      <c r="AV13" s="52"/>
      <c r="AW13" s="79">
        <v>113</v>
      </c>
      <c r="AX13" s="49" t="s">
        <v>3062</v>
      </c>
      <c r="AY13" s="50">
        <f t="shared" si="5"/>
        <v>0</v>
      </c>
      <c r="AZ13" s="50">
        <f t="shared" si="6"/>
        <v>12</v>
      </c>
      <c r="BA13" s="50">
        <f t="shared" si="7"/>
        <v>18</v>
      </c>
      <c r="BB13" s="50">
        <f t="shared" si="8"/>
        <v>12</v>
      </c>
      <c r="BC13" s="50">
        <f t="shared" si="9"/>
        <v>14</v>
      </c>
      <c r="BD13" s="50">
        <f t="shared" si="10"/>
        <v>20</v>
      </c>
      <c r="BE13" s="50">
        <f t="shared" si="11"/>
        <v>9</v>
      </c>
      <c r="BF13" s="50">
        <f t="shared" si="12"/>
        <v>9</v>
      </c>
      <c r="BG13" s="50">
        <f t="shared" si="13"/>
        <v>14</v>
      </c>
      <c r="BH13" s="50">
        <f t="shared" si="14"/>
        <v>18</v>
      </c>
      <c r="BI13" s="50">
        <f t="shared" si="15"/>
        <v>14</v>
      </c>
      <c r="BJ13" s="50">
        <f t="shared" si="16"/>
        <v>18</v>
      </c>
      <c r="BK13" s="50">
        <f t="shared" si="17"/>
        <v>13</v>
      </c>
      <c r="BL13" s="50">
        <f t="shared" si="18"/>
        <v>19</v>
      </c>
      <c r="BM13" s="50">
        <f t="shared" si="19"/>
        <v>21</v>
      </c>
      <c r="BN13" s="53">
        <f t="shared" si="29"/>
        <v>211</v>
      </c>
      <c r="BO13" s="50">
        <f t="shared" si="20"/>
        <v>2</v>
      </c>
      <c r="BP13" s="166">
        <f t="shared" si="30"/>
        <v>0</v>
      </c>
      <c r="BQ13" s="404">
        <v>113</v>
      </c>
      <c r="BR13" s="405" t="s">
        <v>3062</v>
      </c>
      <c r="BS13" s="405"/>
    </row>
    <row r="14" spans="1:71" ht="14.1" customHeight="1" x14ac:dyDescent="0.2">
      <c r="A14" s="28">
        <v>5</v>
      </c>
      <c r="B14" s="41">
        <v>196</v>
      </c>
      <c r="C14" s="67">
        <v>1011</v>
      </c>
      <c r="D14" s="46" t="s">
        <v>2677</v>
      </c>
      <c r="E14" s="29">
        <v>0</v>
      </c>
      <c r="F14" s="29">
        <v>0</v>
      </c>
      <c r="G14" s="29">
        <v>0</v>
      </c>
      <c r="H14" s="29">
        <v>24</v>
      </c>
      <c r="I14" s="29">
        <v>22</v>
      </c>
      <c r="J14" s="29">
        <v>25</v>
      </c>
      <c r="K14" s="29">
        <v>19</v>
      </c>
      <c r="L14" s="29">
        <v>21</v>
      </c>
      <c r="M14" s="29">
        <v>24</v>
      </c>
      <c r="N14" s="29">
        <v>0</v>
      </c>
      <c r="O14" s="29">
        <v>0</v>
      </c>
      <c r="P14" s="29">
        <v>0</v>
      </c>
      <c r="Q14" s="29">
        <v>0</v>
      </c>
      <c r="R14" s="29">
        <v>0</v>
      </c>
      <c r="S14" s="29">
        <v>0</v>
      </c>
      <c r="T14" s="29">
        <v>0</v>
      </c>
      <c r="V14" s="48">
        <f t="shared" si="1"/>
        <v>135</v>
      </c>
      <c r="W14" s="105">
        <f t="shared" si="2"/>
        <v>1</v>
      </c>
      <c r="X14" s="48">
        <f t="shared" si="3"/>
        <v>0</v>
      </c>
      <c r="Y14" s="33" t="str">
        <f t="shared" si="21"/>
        <v/>
      </c>
      <c r="Z14" s="608">
        <v>1011</v>
      </c>
      <c r="AA14" s="609" t="s">
        <v>2677</v>
      </c>
      <c r="AB14" s="608">
        <v>1</v>
      </c>
      <c r="AC14" s="85"/>
      <c r="AD14" s="225" t="str">
        <f t="shared" si="22"/>
        <v/>
      </c>
      <c r="AE14" s="85">
        <v>196</v>
      </c>
      <c r="AF14" s="85">
        <v>1011</v>
      </c>
      <c r="AG14" s="213" t="s">
        <v>2677</v>
      </c>
      <c r="AH14" s="85"/>
      <c r="AI14" s="41"/>
      <c r="AJ14" s="41">
        <v>144</v>
      </c>
      <c r="AK14" s="119" t="s">
        <v>2110</v>
      </c>
      <c r="AL14" s="477" t="s">
        <v>1660</v>
      </c>
      <c r="AM14" s="478">
        <v>8</v>
      </c>
      <c r="AN14" s="478">
        <v>1483</v>
      </c>
      <c r="AO14" s="574">
        <f t="shared" si="23"/>
        <v>8</v>
      </c>
      <c r="AP14" s="575">
        <f t="shared" si="24"/>
        <v>1489</v>
      </c>
      <c r="AQ14" s="479">
        <f t="shared" si="25"/>
        <v>6</v>
      </c>
      <c r="AR14" s="462">
        <f t="shared" si="26"/>
        <v>4.0000000000000001E-3</v>
      </c>
      <c r="AS14" s="480">
        <f t="shared" si="27"/>
        <v>1</v>
      </c>
      <c r="AT14" s="480">
        <f t="shared" si="28"/>
        <v>0</v>
      </c>
      <c r="AU14" s="471" t="str">
        <f t="shared" si="4"/>
        <v>0,4 %</v>
      </c>
      <c r="AV14" s="52"/>
      <c r="AW14" s="79">
        <v>114</v>
      </c>
      <c r="AX14" s="49" t="s">
        <v>3063</v>
      </c>
      <c r="AY14" s="50">
        <f t="shared" si="5"/>
        <v>0</v>
      </c>
      <c r="AZ14" s="50">
        <f t="shared" si="6"/>
        <v>0</v>
      </c>
      <c r="BA14" s="50">
        <f t="shared" si="7"/>
        <v>582</v>
      </c>
      <c r="BB14" s="50">
        <f t="shared" si="8"/>
        <v>643</v>
      </c>
      <c r="BC14" s="50">
        <f t="shared" si="9"/>
        <v>601</v>
      </c>
      <c r="BD14" s="50">
        <f t="shared" si="10"/>
        <v>610</v>
      </c>
      <c r="BE14" s="50">
        <f t="shared" si="11"/>
        <v>621</v>
      </c>
      <c r="BF14" s="50">
        <f t="shared" si="12"/>
        <v>601</v>
      </c>
      <c r="BG14" s="50">
        <f t="shared" si="13"/>
        <v>687</v>
      </c>
      <c r="BH14" s="50">
        <f t="shared" si="14"/>
        <v>653</v>
      </c>
      <c r="BI14" s="50">
        <f t="shared" si="15"/>
        <v>617</v>
      </c>
      <c r="BJ14" s="50">
        <f t="shared" si="16"/>
        <v>678</v>
      </c>
      <c r="BK14" s="50">
        <f t="shared" si="17"/>
        <v>671</v>
      </c>
      <c r="BL14" s="50">
        <f t="shared" si="18"/>
        <v>723</v>
      </c>
      <c r="BM14" s="50">
        <f t="shared" si="19"/>
        <v>772</v>
      </c>
      <c r="BN14" s="53">
        <f t="shared" si="29"/>
        <v>8459</v>
      </c>
      <c r="BO14" s="50">
        <f t="shared" si="20"/>
        <v>26</v>
      </c>
      <c r="BP14" s="166">
        <f t="shared" si="30"/>
        <v>0</v>
      </c>
      <c r="BQ14" s="404">
        <v>114</v>
      </c>
      <c r="BR14" s="405" t="s">
        <v>3063</v>
      </c>
      <c r="BS14" s="405"/>
    </row>
    <row r="15" spans="1:71" ht="14.1" customHeight="1" x14ac:dyDescent="0.2">
      <c r="A15" s="28">
        <v>6</v>
      </c>
      <c r="B15" s="41">
        <v>189</v>
      </c>
      <c r="C15" s="67">
        <v>1012</v>
      </c>
      <c r="D15" s="46" t="s">
        <v>2008</v>
      </c>
      <c r="E15" s="29">
        <v>0</v>
      </c>
      <c r="F15" s="29">
        <v>7</v>
      </c>
      <c r="G15" s="29">
        <v>0</v>
      </c>
      <c r="H15" s="29">
        <v>0</v>
      </c>
      <c r="I15" s="29">
        <v>0</v>
      </c>
      <c r="J15" s="29">
        <v>0</v>
      </c>
      <c r="K15" s="29">
        <v>0</v>
      </c>
      <c r="L15" s="29">
        <v>0</v>
      </c>
      <c r="M15" s="29">
        <v>0</v>
      </c>
      <c r="N15" s="29">
        <v>0</v>
      </c>
      <c r="O15" s="29">
        <v>32</v>
      </c>
      <c r="P15" s="29">
        <v>34</v>
      </c>
      <c r="Q15" s="29">
        <v>31</v>
      </c>
      <c r="R15" s="29">
        <v>29</v>
      </c>
      <c r="S15" s="29">
        <v>32</v>
      </c>
      <c r="T15" s="29">
        <v>30</v>
      </c>
      <c r="V15" s="48">
        <f t="shared" si="1"/>
        <v>195</v>
      </c>
      <c r="W15" s="105">
        <f t="shared" si="2"/>
        <v>1</v>
      </c>
      <c r="X15" s="48">
        <f t="shared" si="3"/>
        <v>7</v>
      </c>
      <c r="Y15" s="33" t="str">
        <f t="shared" si="21"/>
        <v/>
      </c>
      <c r="Z15" s="608">
        <v>1012</v>
      </c>
      <c r="AA15" s="609" t="s">
        <v>2008</v>
      </c>
      <c r="AB15" s="608">
        <v>4</v>
      </c>
      <c r="AC15" s="85"/>
      <c r="AD15" s="225" t="str">
        <f t="shared" si="22"/>
        <v/>
      </c>
      <c r="AE15" s="85">
        <v>189</v>
      </c>
      <c r="AF15" s="85">
        <v>1012</v>
      </c>
      <c r="AG15" s="213" t="s">
        <v>2008</v>
      </c>
      <c r="AH15" s="85"/>
      <c r="AI15" s="41"/>
      <c r="AJ15" s="41">
        <v>150</v>
      </c>
      <c r="AK15" s="118" t="s">
        <v>2111</v>
      </c>
      <c r="AL15" s="477" t="s">
        <v>1672</v>
      </c>
      <c r="AM15" s="478">
        <v>4</v>
      </c>
      <c r="AN15" s="478">
        <v>984</v>
      </c>
      <c r="AO15" s="574">
        <f t="shared" si="23"/>
        <v>4</v>
      </c>
      <c r="AP15" s="575">
        <f t="shared" si="24"/>
        <v>987</v>
      </c>
      <c r="AQ15" s="479">
        <f t="shared" si="25"/>
        <v>3</v>
      </c>
      <c r="AR15" s="462">
        <f t="shared" si="26"/>
        <v>3.0000000000000001E-3</v>
      </c>
      <c r="AS15" s="480">
        <f t="shared" si="27"/>
        <v>1</v>
      </c>
      <c r="AT15" s="480">
        <f t="shared" si="28"/>
        <v>0</v>
      </c>
      <c r="AU15" s="471" t="str">
        <f t="shared" si="4"/>
        <v>0,3 %</v>
      </c>
      <c r="AV15" s="52"/>
      <c r="AW15" s="79">
        <v>118</v>
      </c>
      <c r="AX15" s="49" t="s">
        <v>3064</v>
      </c>
      <c r="AY15" s="50">
        <f t="shared" si="5"/>
        <v>24</v>
      </c>
      <c r="AZ15" s="50">
        <f t="shared" si="6"/>
        <v>0</v>
      </c>
      <c r="BA15" s="50">
        <f t="shared" si="7"/>
        <v>803</v>
      </c>
      <c r="BB15" s="50">
        <f t="shared" si="8"/>
        <v>885</v>
      </c>
      <c r="BC15" s="50">
        <f t="shared" si="9"/>
        <v>853</v>
      </c>
      <c r="BD15" s="50">
        <f t="shared" si="10"/>
        <v>858</v>
      </c>
      <c r="BE15" s="50">
        <f t="shared" si="11"/>
        <v>907</v>
      </c>
      <c r="BF15" s="50">
        <f t="shared" si="12"/>
        <v>841</v>
      </c>
      <c r="BG15" s="50">
        <f t="shared" si="13"/>
        <v>864</v>
      </c>
      <c r="BH15" s="50">
        <f t="shared" si="14"/>
        <v>881</v>
      </c>
      <c r="BI15" s="50">
        <f t="shared" si="15"/>
        <v>915</v>
      </c>
      <c r="BJ15" s="50">
        <f t="shared" si="16"/>
        <v>892</v>
      </c>
      <c r="BK15" s="50">
        <f t="shared" si="17"/>
        <v>914</v>
      </c>
      <c r="BL15" s="50">
        <f t="shared" si="18"/>
        <v>930</v>
      </c>
      <c r="BM15" s="50">
        <f t="shared" si="19"/>
        <v>1233</v>
      </c>
      <c r="BN15" s="53">
        <f t="shared" si="29"/>
        <v>11800</v>
      </c>
      <c r="BO15" s="50">
        <f t="shared" si="20"/>
        <v>25</v>
      </c>
      <c r="BP15" s="166">
        <f t="shared" si="30"/>
        <v>0</v>
      </c>
      <c r="BQ15" s="404">
        <v>118</v>
      </c>
      <c r="BR15" s="405" t="s">
        <v>3064</v>
      </c>
      <c r="BS15" s="405"/>
    </row>
    <row r="16" spans="1:71" ht="14.1" customHeight="1" x14ac:dyDescent="0.2">
      <c r="A16" s="28">
        <v>7</v>
      </c>
      <c r="B16" s="41">
        <v>194</v>
      </c>
      <c r="C16" s="67">
        <v>1014</v>
      </c>
      <c r="D16" s="46" t="s">
        <v>1375</v>
      </c>
      <c r="E16" s="29">
        <v>0</v>
      </c>
      <c r="F16" s="29">
        <v>0</v>
      </c>
      <c r="G16" s="29">
        <v>0</v>
      </c>
      <c r="H16" s="29">
        <v>2</v>
      </c>
      <c r="I16" s="29">
        <v>8</v>
      </c>
      <c r="J16" s="29">
        <v>2</v>
      </c>
      <c r="K16" s="29">
        <v>2</v>
      </c>
      <c r="L16" s="29">
        <v>0</v>
      </c>
      <c r="M16" s="29">
        <v>2</v>
      </c>
      <c r="N16" s="29">
        <v>1</v>
      </c>
      <c r="O16" s="29">
        <v>3</v>
      </c>
      <c r="P16" s="29">
        <v>0</v>
      </c>
      <c r="Q16" s="29">
        <v>2</v>
      </c>
      <c r="R16" s="29">
        <v>2</v>
      </c>
      <c r="S16" s="29">
        <v>4</v>
      </c>
      <c r="T16" s="29">
        <v>3</v>
      </c>
      <c r="V16" s="48">
        <f t="shared" si="1"/>
        <v>31</v>
      </c>
      <c r="W16" s="105">
        <f t="shared" si="2"/>
        <v>1</v>
      </c>
      <c r="X16" s="48">
        <f t="shared" si="3"/>
        <v>0</v>
      </c>
      <c r="Y16" s="33" t="str">
        <f t="shared" si="21"/>
        <v/>
      </c>
      <c r="Z16" s="608">
        <v>1014</v>
      </c>
      <c r="AA16" s="609" t="s">
        <v>1375</v>
      </c>
      <c r="AB16" s="608">
        <v>5</v>
      </c>
      <c r="AC16" s="85"/>
      <c r="AD16" s="225" t="str">
        <f t="shared" si="22"/>
        <v/>
      </c>
      <c r="AE16" s="85">
        <v>194</v>
      </c>
      <c r="AF16" s="85">
        <v>1014</v>
      </c>
      <c r="AG16" s="213" t="s">
        <v>1375</v>
      </c>
      <c r="AH16" s="85"/>
      <c r="AI16" s="41"/>
      <c r="AJ16" s="41">
        <v>103</v>
      </c>
      <c r="AK16" s="118" t="s">
        <v>2112</v>
      </c>
      <c r="AL16" s="477" t="s">
        <v>1669</v>
      </c>
      <c r="AM16" s="478">
        <v>10</v>
      </c>
      <c r="AN16" s="478">
        <v>1482</v>
      </c>
      <c r="AO16" s="574">
        <f t="shared" si="23"/>
        <v>10</v>
      </c>
      <c r="AP16" s="575">
        <f t="shared" si="24"/>
        <v>1474</v>
      </c>
      <c r="AQ16" s="479">
        <f t="shared" si="25"/>
        <v>-8</v>
      </c>
      <c r="AR16" s="462">
        <f t="shared" si="26"/>
        <v>-5.0000000000000001E-3</v>
      </c>
      <c r="AS16" s="480">
        <f t="shared" si="27"/>
        <v>0</v>
      </c>
      <c r="AT16" s="480">
        <f t="shared" si="28"/>
        <v>1</v>
      </c>
      <c r="AU16" s="471" t="str">
        <f t="shared" si="4"/>
        <v>(0,5 %)</v>
      </c>
      <c r="AV16" s="52"/>
      <c r="AW16" s="79">
        <v>119</v>
      </c>
      <c r="AX16" s="49" t="s">
        <v>3065</v>
      </c>
      <c r="AY16" s="50">
        <f t="shared" si="5"/>
        <v>48</v>
      </c>
      <c r="AZ16" s="50">
        <f t="shared" si="6"/>
        <v>0</v>
      </c>
      <c r="BA16" s="50">
        <f t="shared" si="7"/>
        <v>687</v>
      </c>
      <c r="BB16" s="50">
        <f t="shared" si="8"/>
        <v>732</v>
      </c>
      <c r="BC16" s="50">
        <f t="shared" si="9"/>
        <v>723</v>
      </c>
      <c r="BD16" s="50">
        <f t="shared" si="10"/>
        <v>704</v>
      </c>
      <c r="BE16" s="50">
        <f t="shared" si="11"/>
        <v>636</v>
      </c>
      <c r="BF16" s="50">
        <f t="shared" si="12"/>
        <v>677</v>
      </c>
      <c r="BG16" s="50">
        <f t="shared" si="13"/>
        <v>645</v>
      </c>
      <c r="BH16" s="50">
        <f t="shared" si="14"/>
        <v>664</v>
      </c>
      <c r="BI16" s="50">
        <f t="shared" si="15"/>
        <v>633</v>
      </c>
      <c r="BJ16" s="50">
        <f t="shared" si="16"/>
        <v>658</v>
      </c>
      <c r="BK16" s="50">
        <f t="shared" si="17"/>
        <v>646</v>
      </c>
      <c r="BL16" s="50">
        <f t="shared" si="18"/>
        <v>688</v>
      </c>
      <c r="BM16" s="50">
        <f t="shared" si="19"/>
        <v>863</v>
      </c>
      <c r="BN16" s="53">
        <f t="shared" si="29"/>
        <v>9004</v>
      </c>
      <c r="BO16" s="50">
        <f t="shared" si="20"/>
        <v>23</v>
      </c>
      <c r="BP16" s="166">
        <f t="shared" si="30"/>
        <v>0</v>
      </c>
      <c r="BQ16" s="404">
        <v>119</v>
      </c>
      <c r="BR16" s="405" t="s">
        <v>3065</v>
      </c>
      <c r="BS16" s="405"/>
    </row>
    <row r="17" spans="1:71" ht="14.1" customHeight="1" x14ac:dyDescent="0.2">
      <c r="A17" s="28">
        <v>8</v>
      </c>
      <c r="B17" s="41">
        <v>186</v>
      </c>
      <c r="C17" s="67">
        <v>1016</v>
      </c>
      <c r="D17" s="46" t="s">
        <v>340</v>
      </c>
      <c r="E17" s="29">
        <v>0</v>
      </c>
      <c r="F17" s="29">
        <v>0</v>
      </c>
      <c r="G17" s="29">
        <v>0</v>
      </c>
      <c r="H17" s="29">
        <v>70</v>
      </c>
      <c r="I17" s="29">
        <v>79</v>
      </c>
      <c r="J17" s="29">
        <v>64</v>
      </c>
      <c r="K17" s="29">
        <v>51</v>
      </c>
      <c r="L17" s="29">
        <v>0</v>
      </c>
      <c r="M17" s="29">
        <v>0</v>
      </c>
      <c r="N17" s="29">
        <v>0</v>
      </c>
      <c r="O17" s="29">
        <v>0</v>
      </c>
      <c r="P17" s="29">
        <v>0</v>
      </c>
      <c r="Q17" s="29">
        <v>0</v>
      </c>
      <c r="R17" s="29">
        <v>0</v>
      </c>
      <c r="S17" s="29">
        <v>0</v>
      </c>
      <c r="T17" s="29">
        <v>0</v>
      </c>
      <c r="V17" s="48">
        <f t="shared" si="1"/>
        <v>264</v>
      </c>
      <c r="W17" s="105">
        <f t="shared" si="2"/>
        <v>1</v>
      </c>
      <c r="X17" s="48">
        <f t="shared" si="3"/>
        <v>0</v>
      </c>
      <c r="Y17" s="33" t="str">
        <f t="shared" si="21"/>
        <v/>
      </c>
      <c r="Z17" s="608">
        <v>1016</v>
      </c>
      <c r="AA17" s="609" t="s">
        <v>340</v>
      </c>
      <c r="AB17" s="608">
        <v>2</v>
      </c>
      <c r="AC17" s="85"/>
      <c r="AD17" s="225" t="str">
        <f t="shared" si="22"/>
        <v/>
      </c>
      <c r="AE17" s="85">
        <v>186</v>
      </c>
      <c r="AF17" s="85">
        <v>1016</v>
      </c>
      <c r="AG17" s="213" t="s">
        <v>340</v>
      </c>
      <c r="AH17" s="85"/>
      <c r="AI17" s="41"/>
      <c r="AJ17" s="41">
        <v>192</v>
      </c>
      <c r="AK17" s="118" t="s">
        <v>649</v>
      </c>
      <c r="AL17" s="477" t="s">
        <v>1674</v>
      </c>
      <c r="AM17" s="478">
        <v>40</v>
      </c>
      <c r="AN17" s="478">
        <v>6667</v>
      </c>
      <c r="AO17" s="574">
        <f t="shared" si="23"/>
        <v>40</v>
      </c>
      <c r="AP17" s="575">
        <f t="shared" si="24"/>
        <v>6670</v>
      </c>
      <c r="AQ17" s="479">
        <f t="shared" si="25"/>
        <v>3</v>
      </c>
      <c r="AR17" s="462">
        <f t="shared" si="26"/>
        <v>0</v>
      </c>
      <c r="AS17" s="480">
        <f t="shared" si="27"/>
        <v>1</v>
      </c>
      <c r="AT17" s="480">
        <f t="shared" si="28"/>
        <v>0</v>
      </c>
      <c r="AU17" s="471" t="str">
        <f t="shared" si="4"/>
        <v>0,0 %</v>
      </c>
      <c r="AV17" s="52"/>
      <c r="AW17" s="79">
        <v>120</v>
      </c>
      <c r="AX17" s="49" t="s">
        <v>3066</v>
      </c>
      <c r="AY17" s="50">
        <f t="shared" si="5"/>
        <v>0</v>
      </c>
      <c r="AZ17" s="50">
        <f t="shared" si="6"/>
        <v>0</v>
      </c>
      <c r="BA17" s="50">
        <f t="shared" si="7"/>
        <v>89</v>
      </c>
      <c r="BB17" s="50">
        <f t="shared" si="8"/>
        <v>107</v>
      </c>
      <c r="BC17" s="50">
        <f t="shared" si="9"/>
        <v>98</v>
      </c>
      <c r="BD17" s="50">
        <f t="shared" si="10"/>
        <v>105</v>
      </c>
      <c r="BE17" s="50">
        <f t="shared" si="11"/>
        <v>96</v>
      </c>
      <c r="BF17" s="50">
        <f t="shared" si="12"/>
        <v>106</v>
      </c>
      <c r="BG17" s="50">
        <f t="shared" si="13"/>
        <v>124</v>
      </c>
      <c r="BH17" s="50">
        <f t="shared" si="14"/>
        <v>110</v>
      </c>
      <c r="BI17" s="50">
        <f t="shared" si="15"/>
        <v>108</v>
      </c>
      <c r="BJ17" s="50">
        <f t="shared" si="16"/>
        <v>126</v>
      </c>
      <c r="BK17" s="50">
        <f t="shared" si="17"/>
        <v>114</v>
      </c>
      <c r="BL17" s="50">
        <f t="shared" si="18"/>
        <v>95</v>
      </c>
      <c r="BM17" s="50">
        <f t="shared" si="19"/>
        <v>138</v>
      </c>
      <c r="BN17" s="53">
        <f t="shared" si="29"/>
        <v>1416</v>
      </c>
      <c r="BO17" s="50">
        <f t="shared" si="20"/>
        <v>7</v>
      </c>
      <c r="BP17" s="166">
        <f t="shared" si="30"/>
        <v>0</v>
      </c>
      <c r="BQ17" s="404">
        <v>120</v>
      </c>
      <c r="BR17" s="405" t="s">
        <v>3066</v>
      </c>
      <c r="BS17" s="405"/>
    </row>
    <row r="18" spans="1:71" ht="14.1" customHeight="1" x14ac:dyDescent="0.2">
      <c r="A18" s="28">
        <v>9</v>
      </c>
      <c r="B18" s="41">
        <v>186</v>
      </c>
      <c r="C18" s="67">
        <v>1017</v>
      </c>
      <c r="D18" s="46" t="s">
        <v>2073</v>
      </c>
      <c r="E18" s="29">
        <v>0</v>
      </c>
      <c r="F18" s="29">
        <v>0</v>
      </c>
      <c r="G18" s="29">
        <v>0</v>
      </c>
      <c r="H18" s="29">
        <v>14</v>
      </c>
      <c r="I18" s="29">
        <v>18</v>
      </c>
      <c r="J18" s="29">
        <v>28</v>
      </c>
      <c r="K18" s="29">
        <v>29</v>
      </c>
      <c r="L18" s="29">
        <v>31</v>
      </c>
      <c r="M18" s="29">
        <v>34</v>
      </c>
      <c r="N18" s="29">
        <v>25</v>
      </c>
      <c r="O18" s="29">
        <v>24</v>
      </c>
      <c r="P18" s="29">
        <v>31</v>
      </c>
      <c r="Q18" s="29">
        <v>0</v>
      </c>
      <c r="R18" s="29">
        <v>0</v>
      </c>
      <c r="S18" s="29">
        <v>0</v>
      </c>
      <c r="T18" s="29">
        <v>0</v>
      </c>
      <c r="V18" s="48">
        <f t="shared" si="1"/>
        <v>234</v>
      </c>
      <c r="W18" s="105">
        <f t="shared" si="2"/>
        <v>1</v>
      </c>
      <c r="X18" s="48">
        <f t="shared" si="3"/>
        <v>0</v>
      </c>
      <c r="Y18" s="33" t="str">
        <f t="shared" si="21"/>
        <v/>
      </c>
      <c r="Z18" s="608">
        <v>1017</v>
      </c>
      <c r="AA18" s="609" t="s">
        <v>2073</v>
      </c>
      <c r="AB18" s="608">
        <v>1</v>
      </c>
      <c r="AC18" s="85"/>
      <c r="AD18" s="225" t="str">
        <f t="shared" si="22"/>
        <v/>
      </c>
      <c r="AE18" s="85">
        <v>186</v>
      </c>
      <c r="AF18" s="85">
        <v>1017</v>
      </c>
      <c r="AG18" s="213" t="s">
        <v>2073</v>
      </c>
      <c r="AH18" s="85"/>
      <c r="AI18" s="41"/>
      <c r="AJ18" s="41">
        <v>105</v>
      </c>
      <c r="AK18" s="118" t="s">
        <v>2113</v>
      </c>
      <c r="AL18" s="477" t="s">
        <v>1663</v>
      </c>
      <c r="AM18" s="478">
        <v>13</v>
      </c>
      <c r="AN18" s="478">
        <v>4541</v>
      </c>
      <c r="AO18" s="574">
        <f t="shared" si="23"/>
        <v>14</v>
      </c>
      <c r="AP18" s="575">
        <f t="shared" si="24"/>
        <v>4549</v>
      </c>
      <c r="AQ18" s="479">
        <f t="shared" si="25"/>
        <v>8</v>
      </c>
      <c r="AR18" s="462">
        <f t="shared" si="26"/>
        <v>2E-3</v>
      </c>
      <c r="AS18" s="480">
        <f t="shared" si="27"/>
        <v>1</v>
      </c>
      <c r="AT18" s="480">
        <f t="shared" si="28"/>
        <v>0</v>
      </c>
      <c r="AU18" s="471" t="str">
        <f t="shared" si="4"/>
        <v>0,2 %</v>
      </c>
      <c r="AV18" s="52"/>
      <c r="AW18" s="79">
        <v>121</v>
      </c>
      <c r="AX18" s="49" t="s">
        <v>3067</v>
      </c>
      <c r="AY18" s="50">
        <f t="shared" si="5"/>
        <v>11</v>
      </c>
      <c r="AZ18" s="50">
        <f t="shared" si="6"/>
        <v>0</v>
      </c>
      <c r="BA18" s="50">
        <f t="shared" si="7"/>
        <v>258</v>
      </c>
      <c r="BB18" s="50">
        <f t="shared" si="8"/>
        <v>281</v>
      </c>
      <c r="BC18" s="50">
        <f t="shared" si="9"/>
        <v>289</v>
      </c>
      <c r="BD18" s="50">
        <f t="shared" si="10"/>
        <v>255</v>
      </c>
      <c r="BE18" s="50">
        <f t="shared" si="11"/>
        <v>246</v>
      </c>
      <c r="BF18" s="50">
        <f t="shared" si="12"/>
        <v>266</v>
      </c>
      <c r="BG18" s="50">
        <f t="shared" si="13"/>
        <v>287</v>
      </c>
      <c r="BH18" s="50">
        <f t="shared" si="14"/>
        <v>236</v>
      </c>
      <c r="BI18" s="50">
        <f t="shared" si="15"/>
        <v>226</v>
      </c>
      <c r="BJ18" s="50">
        <f t="shared" si="16"/>
        <v>259</v>
      </c>
      <c r="BK18" s="50">
        <f t="shared" si="17"/>
        <v>251</v>
      </c>
      <c r="BL18" s="50">
        <f t="shared" si="18"/>
        <v>384</v>
      </c>
      <c r="BM18" s="50">
        <f t="shared" si="19"/>
        <v>214</v>
      </c>
      <c r="BN18" s="53">
        <f t="shared" si="29"/>
        <v>3463</v>
      </c>
      <c r="BO18" s="50">
        <f t="shared" si="20"/>
        <v>18</v>
      </c>
      <c r="BP18" s="166">
        <f t="shared" si="30"/>
        <v>0</v>
      </c>
      <c r="BQ18" s="404">
        <v>121</v>
      </c>
      <c r="BR18" s="405" t="s">
        <v>3067</v>
      </c>
      <c r="BS18" s="405"/>
    </row>
    <row r="19" spans="1:71" ht="14.1" customHeight="1" x14ac:dyDescent="0.2">
      <c r="A19" s="28">
        <v>10</v>
      </c>
      <c r="B19" s="41">
        <v>186</v>
      </c>
      <c r="C19" s="67">
        <v>1018</v>
      </c>
      <c r="D19" s="46" t="s">
        <v>339</v>
      </c>
      <c r="E19" s="29">
        <v>0</v>
      </c>
      <c r="F19" s="29">
        <v>0</v>
      </c>
      <c r="G19" s="29">
        <v>0</v>
      </c>
      <c r="H19" s="29">
        <v>54</v>
      </c>
      <c r="I19" s="29">
        <v>55</v>
      </c>
      <c r="J19" s="29">
        <v>59</v>
      </c>
      <c r="K19" s="29">
        <v>43</v>
      </c>
      <c r="L19" s="29">
        <v>44</v>
      </c>
      <c r="M19" s="29">
        <v>44</v>
      </c>
      <c r="N19" s="29">
        <v>34</v>
      </c>
      <c r="O19" s="29">
        <v>47</v>
      </c>
      <c r="P19" s="29">
        <v>35</v>
      </c>
      <c r="Q19" s="29">
        <v>0</v>
      </c>
      <c r="R19" s="29">
        <v>0</v>
      </c>
      <c r="S19" s="29">
        <v>0</v>
      </c>
      <c r="T19" s="29">
        <v>0</v>
      </c>
      <c r="V19" s="48">
        <f t="shared" si="1"/>
        <v>415</v>
      </c>
      <c r="W19" s="105">
        <f t="shared" si="2"/>
        <v>1</v>
      </c>
      <c r="X19" s="48">
        <f t="shared" si="3"/>
        <v>0</v>
      </c>
      <c r="Y19" s="33" t="str">
        <f t="shared" si="21"/>
        <v/>
      </c>
      <c r="Z19" s="608">
        <v>1018</v>
      </c>
      <c r="AA19" s="609" t="s">
        <v>339</v>
      </c>
      <c r="AB19" s="608">
        <v>1</v>
      </c>
      <c r="AC19" s="85"/>
      <c r="AD19" s="225" t="str">
        <f t="shared" si="22"/>
        <v/>
      </c>
      <c r="AE19" s="85">
        <v>186</v>
      </c>
      <c r="AF19" s="85">
        <v>1018</v>
      </c>
      <c r="AG19" s="213" t="s">
        <v>339</v>
      </c>
      <c r="AH19" s="85"/>
      <c r="AI19" s="41"/>
      <c r="AJ19" s="41">
        <v>174</v>
      </c>
      <c r="AK19" s="119" t="s">
        <v>2114</v>
      </c>
      <c r="AL19" s="477" t="s">
        <v>1679</v>
      </c>
      <c r="AM19" s="478">
        <v>18</v>
      </c>
      <c r="AN19" s="478">
        <v>8218</v>
      </c>
      <c r="AO19" s="574">
        <f t="shared" si="23"/>
        <v>19</v>
      </c>
      <c r="AP19" s="575">
        <f t="shared" si="24"/>
        <v>8353</v>
      </c>
      <c r="AQ19" s="479">
        <f t="shared" si="25"/>
        <v>135</v>
      </c>
      <c r="AR19" s="462">
        <f t="shared" si="26"/>
        <v>1.6E-2</v>
      </c>
      <c r="AS19" s="480">
        <f t="shared" si="27"/>
        <v>1</v>
      </c>
      <c r="AT19" s="480">
        <f t="shared" si="28"/>
        <v>0</v>
      </c>
      <c r="AU19" s="471" t="str">
        <f t="shared" si="4"/>
        <v>1,6 %</v>
      </c>
      <c r="AV19" s="52"/>
      <c r="AW19" s="79">
        <v>123</v>
      </c>
      <c r="AX19" s="49" t="s">
        <v>3068</v>
      </c>
      <c r="AY19" s="50">
        <f t="shared" si="5"/>
        <v>0</v>
      </c>
      <c r="AZ19" s="50">
        <f t="shared" si="6"/>
        <v>0</v>
      </c>
      <c r="BA19" s="50">
        <f t="shared" si="7"/>
        <v>159</v>
      </c>
      <c r="BB19" s="50">
        <f t="shared" si="8"/>
        <v>173</v>
      </c>
      <c r="BC19" s="50">
        <f t="shared" si="9"/>
        <v>179</v>
      </c>
      <c r="BD19" s="50">
        <f t="shared" si="10"/>
        <v>156</v>
      </c>
      <c r="BE19" s="50">
        <f t="shared" si="11"/>
        <v>174</v>
      </c>
      <c r="BF19" s="50">
        <f t="shared" si="12"/>
        <v>152</v>
      </c>
      <c r="BG19" s="50">
        <f t="shared" si="13"/>
        <v>160</v>
      </c>
      <c r="BH19" s="50">
        <f t="shared" si="14"/>
        <v>145</v>
      </c>
      <c r="BI19" s="50">
        <f t="shared" si="15"/>
        <v>144</v>
      </c>
      <c r="BJ19" s="50">
        <f t="shared" si="16"/>
        <v>131</v>
      </c>
      <c r="BK19" s="50">
        <f t="shared" si="17"/>
        <v>146</v>
      </c>
      <c r="BL19" s="50">
        <f t="shared" si="18"/>
        <v>111</v>
      </c>
      <c r="BM19" s="50">
        <f t="shared" si="19"/>
        <v>179</v>
      </c>
      <c r="BN19" s="53">
        <f t="shared" si="29"/>
        <v>2009</v>
      </c>
      <c r="BO19" s="50">
        <f t="shared" si="20"/>
        <v>4</v>
      </c>
      <c r="BP19" s="166">
        <f t="shared" si="30"/>
        <v>0</v>
      </c>
      <c r="BQ19" s="404">
        <v>123</v>
      </c>
      <c r="BR19" s="405" t="s">
        <v>3068</v>
      </c>
      <c r="BS19" s="405"/>
    </row>
    <row r="20" spans="1:71" ht="14.1" customHeight="1" x14ac:dyDescent="0.2">
      <c r="A20" s="28">
        <v>11</v>
      </c>
      <c r="B20" s="41">
        <v>118</v>
      </c>
      <c r="C20" s="67">
        <v>1019</v>
      </c>
      <c r="D20" s="46" t="s">
        <v>384</v>
      </c>
      <c r="E20" s="29">
        <v>0</v>
      </c>
      <c r="F20" s="29">
        <v>4</v>
      </c>
      <c r="G20" s="29">
        <v>0</v>
      </c>
      <c r="H20" s="29">
        <v>0</v>
      </c>
      <c r="I20" s="29">
        <v>0</v>
      </c>
      <c r="J20" s="29">
        <v>0</v>
      </c>
      <c r="K20" s="29">
        <v>0</v>
      </c>
      <c r="L20" s="29">
        <v>0</v>
      </c>
      <c r="M20" s="29">
        <v>0</v>
      </c>
      <c r="N20" s="29">
        <v>0</v>
      </c>
      <c r="O20" s="29">
        <v>0</v>
      </c>
      <c r="P20" s="29">
        <v>0</v>
      </c>
      <c r="Q20" s="29">
        <v>195</v>
      </c>
      <c r="R20" s="29">
        <v>191</v>
      </c>
      <c r="S20" s="29">
        <v>208</v>
      </c>
      <c r="T20" s="170">
        <v>213</v>
      </c>
      <c r="V20" s="48">
        <f t="shared" si="1"/>
        <v>811</v>
      </c>
      <c r="W20" s="105">
        <f t="shared" si="2"/>
        <v>1</v>
      </c>
      <c r="X20" s="48">
        <f t="shared" si="3"/>
        <v>4</v>
      </c>
      <c r="Y20" s="33" t="str">
        <f t="shared" si="21"/>
        <v/>
      </c>
      <c r="Z20" s="608">
        <v>1019</v>
      </c>
      <c r="AA20" s="609" t="s">
        <v>384</v>
      </c>
      <c r="AB20" s="608">
        <v>4</v>
      </c>
      <c r="AC20" s="85"/>
      <c r="AD20" s="225" t="str">
        <f t="shared" si="22"/>
        <v/>
      </c>
      <c r="AE20" s="85">
        <v>118</v>
      </c>
      <c r="AF20" s="85">
        <v>1019</v>
      </c>
      <c r="AG20" s="213" t="s">
        <v>384</v>
      </c>
      <c r="AH20" s="85"/>
      <c r="AI20" s="41"/>
      <c r="AJ20" s="41">
        <v>155</v>
      </c>
      <c r="AK20" s="119" t="s">
        <v>2115</v>
      </c>
      <c r="AL20" s="477" t="s">
        <v>1659</v>
      </c>
      <c r="AM20" s="478">
        <v>22</v>
      </c>
      <c r="AN20" s="478">
        <v>2952</v>
      </c>
      <c r="AO20" s="574">
        <f t="shared" si="23"/>
        <v>22</v>
      </c>
      <c r="AP20" s="575">
        <f t="shared" si="24"/>
        <v>2931</v>
      </c>
      <c r="AQ20" s="479">
        <f t="shared" si="25"/>
        <v>-21</v>
      </c>
      <c r="AR20" s="462">
        <f t="shared" si="26"/>
        <v>-7.0000000000000001E-3</v>
      </c>
      <c r="AS20" s="480">
        <f t="shared" si="27"/>
        <v>0</v>
      </c>
      <c r="AT20" s="480">
        <f t="shared" si="28"/>
        <v>1</v>
      </c>
      <c r="AU20" s="471" t="str">
        <f t="shared" si="4"/>
        <v>(0,7 %)</v>
      </c>
      <c r="AV20" s="52"/>
      <c r="AW20" s="79">
        <v>127</v>
      </c>
      <c r="AX20" s="49" t="s">
        <v>3069</v>
      </c>
      <c r="AY20" s="50">
        <f t="shared" si="5"/>
        <v>0</v>
      </c>
      <c r="AZ20" s="50">
        <f t="shared" si="6"/>
        <v>0</v>
      </c>
      <c r="BA20" s="50">
        <f t="shared" si="7"/>
        <v>85</v>
      </c>
      <c r="BB20" s="50">
        <f t="shared" si="8"/>
        <v>82</v>
      </c>
      <c r="BC20" s="50">
        <f t="shared" si="9"/>
        <v>87</v>
      </c>
      <c r="BD20" s="50">
        <f t="shared" si="10"/>
        <v>93</v>
      </c>
      <c r="BE20" s="50">
        <f t="shared" si="11"/>
        <v>70</v>
      </c>
      <c r="BF20" s="50">
        <f t="shared" si="12"/>
        <v>77</v>
      </c>
      <c r="BG20" s="50">
        <f t="shared" si="13"/>
        <v>100</v>
      </c>
      <c r="BH20" s="50">
        <f t="shared" si="14"/>
        <v>86</v>
      </c>
      <c r="BI20" s="50">
        <f t="shared" si="15"/>
        <v>71</v>
      </c>
      <c r="BJ20" s="50">
        <f t="shared" si="16"/>
        <v>87</v>
      </c>
      <c r="BK20" s="50">
        <f t="shared" si="17"/>
        <v>81</v>
      </c>
      <c r="BL20" s="50">
        <f t="shared" si="18"/>
        <v>69</v>
      </c>
      <c r="BM20" s="50">
        <f t="shared" si="19"/>
        <v>80</v>
      </c>
      <c r="BN20" s="53">
        <f t="shared" si="29"/>
        <v>1068</v>
      </c>
      <c r="BO20" s="50">
        <f t="shared" si="20"/>
        <v>14</v>
      </c>
      <c r="BP20" s="166">
        <f t="shared" si="30"/>
        <v>0</v>
      </c>
      <c r="BQ20" s="404">
        <v>127</v>
      </c>
      <c r="BR20" s="405" t="s">
        <v>3069</v>
      </c>
      <c r="BS20" s="405"/>
    </row>
    <row r="21" spans="1:71" ht="14.1" customHeight="1" x14ac:dyDescent="0.2">
      <c r="A21" s="28">
        <v>12</v>
      </c>
      <c r="B21" s="41">
        <v>196</v>
      </c>
      <c r="C21" s="67">
        <v>1020</v>
      </c>
      <c r="D21" s="46" t="s">
        <v>379</v>
      </c>
      <c r="E21" s="29">
        <v>0</v>
      </c>
      <c r="F21" s="29">
        <v>0</v>
      </c>
      <c r="G21" s="29">
        <v>0</v>
      </c>
      <c r="H21" s="29">
        <v>44</v>
      </c>
      <c r="I21" s="29">
        <v>37</v>
      </c>
      <c r="J21" s="29">
        <v>34</v>
      </c>
      <c r="K21" s="29">
        <v>55</v>
      </c>
      <c r="L21" s="29">
        <v>51</v>
      </c>
      <c r="M21" s="29">
        <v>52</v>
      </c>
      <c r="N21" s="29">
        <v>0</v>
      </c>
      <c r="O21" s="29">
        <v>0</v>
      </c>
      <c r="P21" s="29">
        <v>0</v>
      </c>
      <c r="Q21" s="29">
        <v>0</v>
      </c>
      <c r="R21" s="29">
        <v>0</v>
      </c>
      <c r="S21" s="29">
        <v>0</v>
      </c>
      <c r="T21" s="29">
        <v>0</v>
      </c>
      <c r="V21" s="48">
        <f t="shared" si="1"/>
        <v>273</v>
      </c>
      <c r="W21" s="105">
        <f t="shared" si="2"/>
        <v>1</v>
      </c>
      <c r="X21" s="48">
        <f t="shared" si="3"/>
        <v>0</v>
      </c>
      <c r="Y21" s="33" t="str">
        <f t="shared" si="21"/>
        <v/>
      </c>
      <c r="Z21" s="608">
        <v>1020</v>
      </c>
      <c r="AA21" s="609" t="s">
        <v>379</v>
      </c>
      <c r="AB21" s="608">
        <v>1</v>
      </c>
      <c r="AC21" s="85"/>
      <c r="AD21" s="225" t="str">
        <f t="shared" si="22"/>
        <v/>
      </c>
      <c r="AE21" s="85">
        <v>196</v>
      </c>
      <c r="AF21" s="85">
        <v>1020</v>
      </c>
      <c r="AG21" s="213" t="s">
        <v>379</v>
      </c>
      <c r="AH21" s="85"/>
      <c r="AI21" s="41"/>
      <c r="AJ21" s="41">
        <v>171</v>
      </c>
      <c r="AK21" s="118" t="s">
        <v>2116</v>
      </c>
      <c r="AL21" s="477" t="s">
        <v>1671</v>
      </c>
      <c r="AM21" s="478">
        <v>5</v>
      </c>
      <c r="AN21" s="478">
        <v>1534</v>
      </c>
      <c r="AO21" s="574">
        <f t="shared" si="23"/>
        <v>5</v>
      </c>
      <c r="AP21" s="575">
        <f t="shared" si="24"/>
        <v>1518</v>
      </c>
      <c r="AQ21" s="479">
        <f t="shared" si="25"/>
        <v>-16</v>
      </c>
      <c r="AR21" s="462">
        <f t="shared" si="26"/>
        <v>-0.01</v>
      </c>
      <c r="AS21" s="480">
        <f t="shared" si="27"/>
        <v>0</v>
      </c>
      <c r="AT21" s="480">
        <f t="shared" si="28"/>
        <v>1</v>
      </c>
      <c r="AU21" s="471" t="str">
        <f t="shared" si="4"/>
        <v>(1,0 %)</v>
      </c>
      <c r="AV21" s="52"/>
      <c r="AW21" s="79">
        <v>128</v>
      </c>
      <c r="AX21" s="49" t="s">
        <v>3070</v>
      </c>
      <c r="AY21" s="50">
        <f t="shared" si="5"/>
        <v>0</v>
      </c>
      <c r="AZ21" s="50">
        <f t="shared" si="6"/>
        <v>9</v>
      </c>
      <c r="BA21" s="50">
        <f t="shared" si="7"/>
        <v>64</v>
      </c>
      <c r="BB21" s="50">
        <f t="shared" si="8"/>
        <v>59</v>
      </c>
      <c r="BC21" s="50">
        <f t="shared" si="9"/>
        <v>50</v>
      </c>
      <c r="BD21" s="50">
        <f t="shared" si="10"/>
        <v>52</v>
      </c>
      <c r="BE21" s="50">
        <f t="shared" si="11"/>
        <v>60</v>
      </c>
      <c r="BF21" s="50">
        <f t="shared" si="12"/>
        <v>62</v>
      </c>
      <c r="BG21" s="50">
        <f t="shared" si="13"/>
        <v>55</v>
      </c>
      <c r="BH21" s="50">
        <f t="shared" si="14"/>
        <v>60</v>
      </c>
      <c r="BI21" s="50">
        <f t="shared" si="15"/>
        <v>58</v>
      </c>
      <c r="BJ21" s="50">
        <f t="shared" si="16"/>
        <v>49</v>
      </c>
      <c r="BK21" s="50">
        <f t="shared" si="17"/>
        <v>63</v>
      </c>
      <c r="BL21" s="50">
        <f t="shared" si="18"/>
        <v>38</v>
      </c>
      <c r="BM21" s="50">
        <f t="shared" si="19"/>
        <v>53</v>
      </c>
      <c r="BN21" s="53">
        <f t="shared" si="29"/>
        <v>732</v>
      </c>
      <c r="BO21" s="50">
        <f t="shared" si="20"/>
        <v>7</v>
      </c>
      <c r="BP21" s="166">
        <f t="shared" si="30"/>
        <v>0</v>
      </c>
      <c r="BQ21" s="404">
        <v>128</v>
      </c>
      <c r="BR21" s="405" t="s">
        <v>3070</v>
      </c>
      <c r="BS21" s="405"/>
    </row>
    <row r="22" spans="1:71" ht="14.1" customHeight="1" x14ac:dyDescent="0.2">
      <c r="A22" s="28">
        <v>13</v>
      </c>
      <c r="B22" s="41">
        <v>171</v>
      </c>
      <c r="C22" s="67">
        <v>1021</v>
      </c>
      <c r="D22" s="46" t="s">
        <v>2350</v>
      </c>
      <c r="E22" s="29">
        <v>0</v>
      </c>
      <c r="F22" s="29">
        <v>0</v>
      </c>
      <c r="G22" s="29">
        <v>0</v>
      </c>
      <c r="H22" s="29">
        <v>49</v>
      </c>
      <c r="I22" s="29">
        <v>63</v>
      </c>
      <c r="J22" s="29">
        <v>66</v>
      </c>
      <c r="K22" s="29">
        <v>52</v>
      </c>
      <c r="L22" s="29">
        <v>55</v>
      </c>
      <c r="M22" s="29">
        <v>66</v>
      </c>
      <c r="N22" s="29">
        <v>0</v>
      </c>
      <c r="O22" s="29">
        <v>0</v>
      </c>
      <c r="P22" s="29">
        <v>0</v>
      </c>
      <c r="Q22" s="29">
        <v>0</v>
      </c>
      <c r="R22" s="29">
        <v>0</v>
      </c>
      <c r="S22" s="29">
        <v>0</v>
      </c>
      <c r="T22" s="29">
        <v>0</v>
      </c>
      <c r="V22" s="48">
        <f t="shared" si="1"/>
        <v>351</v>
      </c>
      <c r="W22" s="105">
        <f t="shared" si="2"/>
        <v>1</v>
      </c>
      <c r="X22" s="48">
        <f t="shared" si="3"/>
        <v>0</v>
      </c>
      <c r="Y22" s="33" t="str">
        <f t="shared" si="21"/>
        <v/>
      </c>
      <c r="Z22" s="608">
        <v>1021</v>
      </c>
      <c r="AA22" s="609" t="s">
        <v>2350</v>
      </c>
      <c r="AB22" s="608">
        <v>1</v>
      </c>
      <c r="AC22" s="85"/>
      <c r="AD22" s="225" t="str">
        <f t="shared" si="22"/>
        <v/>
      </c>
      <c r="AE22" s="85">
        <v>171</v>
      </c>
      <c r="AF22" s="85">
        <v>1021</v>
      </c>
      <c r="AG22" s="213" t="s">
        <v>2350</v>
      </c>
      <c r="AH22" s="85"/>
      <c r="AI22" s="41"/>
      <c r="AJ22" s="41">
        <v>149</v>
      </c>
      <c r="AK22" s="118" t="s">
        <v>2117</v>
      </c>
      <c r="AL22" s="477" t="s">
        <v>1661</v>
      </c>
      <c r="AM22" s="478">
        <v>10</v>
      </c>
      <c r="AN22" s="478">
        <v>1000</v>
      </c>
      <c r="AO22" s="574">
        <f t="shared" si="23"/>
        <v>10</v>
      </c>
      <c r="AP22" s="575">
        <f t="shared" si="24"/>
        <v>978</v>
      </c>
      <c r="AQ22" s="479">
        <f t="shared" si="25"/>
        <v>-22</v>
      </c>
      <c r="AR22" s="462">
        <f t="shared" si="26"/>
        <v>-2.1999999999999999E-2</v>
      </c>
      <c r="AS22" s="480">
        <f t="shared" si="27"/>
        <v>0</v>
      </c>
      <c r="AT22" s="480">
        <f t="shared" si="28"/>
        <v>1</v>
      </c>
      <c r="AU22" s="471" t="str">
        <f t="shared" si="4"/>
        <v>(2,2 %)</v>
      </c>
      <c r="AV22" s="52"/>
      <c r="AW22" s="79">
        <v>136</v>
      </c>
      <c r="AX22" s="49" t="s">
        <v>3071</v>
      </c>
      <c r="AY22" s="50">
        <f t="shared" si="5"/>
        <v>0</v>
      </c>
      <c r="AZ22" s="50">
        <f t="shared" si="6"/>
        <v>0</v>
      </c>
      <c r="BA22" s="50">
        <f t="shared" si="7"/>
        <v>394</v>
      </c>
      <c r="BB22" s="50">
        <f t="shared" si="8"/>
        <v>362</v>
      </c>
      <c r="BC22" s="50">
        <f t="shared" si="9"/>
        <v>375</v>
      </c>
      <c r="BD22" s="50">
        <f t="shared" si="10"/>
        <v>361</v>
      </c>
      <c r="BE22" s="50">
        <f t="shared" si="11"/>
        <v>356</v>
      </c>
      <c r="BF22" s="50">
        <f t="shared" si="12"/>
        <v>342</v>
      </c>
      <c r="BG22" s="50">
        <f t="shared" si="13"/>
        <v>388</v>
      </c>
      <c r="BH22" s="50">
        <f t="shared" si="14"/>
        <v>341</v>
      </c>
      <c r="BI22" s="50">
        <f t="shared" si="15"/>
        <v>307</v>
      </c>
      <c r="BJ22" s="50">
        <f t="shared" si="16"/>
        <v>325</v>
      </c>
      <c r="BK22" s="50">
        <f t="shared" si="17"/>
        <v>302</v>
      </c>
      <c r="BL22" s="50">
        <f t="shared" si="18"/>
        <v>288</v>
      </c>
      <c r="BM22" s="50">
        <f t="shared" si="19"/>
        <v>340</v>
      </c>
      <c r="BN22" s="53">
        <f t="shared" si="29"/>
        <v>4481</v>
      </c>
      <c r="BO22" s="50">
        <f t="shared" si="20"/>
        <v>15</v>
      </c>
      <c r="BP22" s="166">
        <f t="shared" si="30"/>
        <v>0</v>
      </c>
      <c r="BQ22" s="404">
        <v>136</v>
      </c>
      <c r="BR22" s="405" t="s">
        <v>3071</v>
      </c>
      <c r="BS22" s="405"/>
    </row>
    <row r="23" spans="1:71" ht="14.1" customHeight="1" x14ac:dyDescent="0.2">
      <c r="A23" s="28">
        <v>14</v>
      </c>
      <c r="B23" s="41">
        <v>151</v>
      </c>
      <c r="C23" s="67">
        <v>1022</v>
      </c>
      <c r="D23" s="46" t="s">
        <v>603</v>
      </c>
      <c r="E23" s="29">
        <v>0</v>
      </c>
      <c r="F23" s="29">
        <v>0</v>
      </c>
      <c r="G23" s="29">
        <v>18</v>
      </c>
      <c r="H23" s="29">
        <v>60</v>
      </c>
      <c r="I23" s="29">
        <v>47</v>
      </c>
      <c r="J23" s="29">
        <v>47</v>
      </c>
      <c r="K23" s="29">
        <v>38</v>
      </c>
      <c r="L23" s="29">
        <v>36</v>
      </c>
      <c r="M23" s="29">
        <v>24</v>
      </c>
      <c r="N23" s="29">
        <v>29</v>
      </c>
      <c r="O23" s="29">
        <v>24</v>
      </c>
      <c r="P23" s="29">
        <v>14</v>
      </c>
      <c r="Q23" s="29">
        <v>0</v>
      </c>
      <c r="R23" s="29">
        <v>0</v>
      </c>
      <c r="S23" s="29">
        <v>0</v>
      </c>
      <c r="T23" s="29">
        <v>0</v>
      </c>
      <c r="V23" s="48">
        <f t="shared" si="1"/>
        <v>337</v>
      </c>
      <c r="W23" s="105">
        <f t="shared" si="2"/>
        <v>1</v>
      </c>
      <c r="X23" s="48">
        <f t="shared" si="3"/>
        <v>0</v>
      </c>
      <c r="Y23" s="33" t="str">
        <f t="shared" si="21"/>
        <v/>
      </c>
      <c r="Z23" s="608">
        <v>1022</v>
      </c>
      <c r="AA23" s="609" t="s">
        <v>603</v>
      </c>
      <c r="AB23" s="608">
        <v>1</v>
      </c>
      <c r="AC23" s="85"/>
      <c r="AD23" s="225" t="str">
        <f t="shared" si="22"/>
        <v/>
      </c>
      <c r="AE23" s="85">
        <v>151</v>
      </c>
      <c r="AF23" s="85">
        <v>1022</v>
      </c>
      <c r="AG23" s="213" t="s">
        <v>603</v>
      </c>
      <c r="AH23" s="85"/>
      <c r="AI23" s="41"/>
      <c r="AJ23" s="41">
        <v>154</v>
      </c>
      <c r="AK23" s="119" t="s">
        <v>2118</v>
      </c>
      <c r="AL23" s="477" t="s">
        <v>1657</v>
      </c>
      <c r="AM23" s="478">
        <v>15</v>
      </c>
      <c r="AN23" s="478">
        <v>3972</v>
      </c>
      <c r="AO23" s="574">
        <f t="shared" si="23"/>
        <v>15</v>
      </c>
      <c r="AP23" s="575">
        <f t="shared" si="24"/>
        <v>3883</v>
      </c>
      <c r="AQ23" s="479">
        <f t="shared" si="25"/>
        <v>-89</v>
      </c>
      <c r="AR23" s="462">
        <f t="shared" si="26"/>
        <v>-2.1999999999999999E-2</v>
      </c>
      <c r="AS23" s="480">
        <f t="shared" si="27"/>
        <v>0</v>
      </c>
      <c r="AT23" s="480">
        <f t="shared" si="28"/>
        <v>1</v>
      </c>
      <c r="AU23" s="471" t="str">
        <f t="shared" si="4"/>
        <v>(2,2 %)</v>
      </c>
      <c r="AV23" s="52"/>
      <c r="AW23" s="79">
        <v>140</v>
      </c>
      <c r="AX23" s="96" t="s">
        <v>2104</v>
      </c>
      <c r="AY23" s="50">
        <f t="shared" si="5"/>
        <v>0</v>
      </c>
      <c r="AZ23" s="50">
        <f t="shared" si="6"/>
        <v>38</v>
      </c>
      <c r="BA23" s="50">
        <f t="shared" si="7"/>
        <v>531</v>
      </c>
      <c r="BB23" s="50">
        <f t="shared" si="8"/>
        <v>520</v>
      </c>
      <c r="BC23" s="50">
        <f t="shared" si="9"/>
        <v>526</v>
      </c>
      <c r="BD23" s="50">
        <f t="shared" si="10"/>
        <v>515</v>
      </c>
      <c r="BE23" s="50">
        <f t="shared" si="11"/>
        <v>506</v>
      </c>
      <c r="BF23" s="50">
        <f t="shared" si="12"/>
        <v>476</v>
      </c>
      <c r="BG23" s="50">
        <f t="shared" si="13"/>
        <v>477</v>
      </c>
      <c r="BH23" s="50">
        <f t="shared" si="14"/>
        <v>464</v>
      </c>
      <c r="BI23" s="50">
        <f t="shared" si="15"/>
        <v>465</v>
      </c>
      <c r="BJ23" s="50">
        <f t="shared" si="16"/>
        <v>319</v>
      </c>
      <c r="BK23" s="50">
        <f t="shared" si="17"/>
        <v>349</v>
      </c>
      <c r="BL23" s="50">
        <f t="shared" si="18"/>
        <v>347</v>
      </c>
      <c r="BM23" s="50">
        <f t="shared" si="19"/>
        <v>307</v>
      </c>
      <c r="BN23" s="53">
        <f t="shared" si="29"/>
        <v>5840</v>
      </c>
      <c r="BO23" s="50">
        <f t="shared" si="20"/>
        <v>23</v>
      </c>
      <c r="BP23" s="166">
        <f t="shared" si="30"/>
        <v>0</v>
      </c>
      <c r="BQ23" s="404">
        <v>140</v>
      </c>
      <c r="BR23" s="405" t="s">
        <v>2104</v>
      </c>
      <c r="BS23" s="405"/>
    </row>
    <row r="24" spans="1:71" ht="14.1" customHeight="1" x14ac:dyDescent="0.2">
      <c r="A24" s="28">
        <v>15</v>
      </c>
      <c r="B24" s="41">
        <v>127</v>
      </c>
      <c r="C24" s="67">
        <v>1023</v>
      </c>
      <c r="D24" s="46" t="s">
        <v>1401</v>
      </c>
      <c r="E24" s="29">
        <v>0</v>
      </c>
      <c r="F24" s="29">
        <v>0</v>
      </c>
      <c r="G24" s="29">
        <v>0</v>
      </c>
      <c r="H24" s="29">
        <v>5</v>
      </c>
      <c r="I24" s="29">
        <v>4</v>
      </c>
      <c r="J24" s="29">
        <v>3</v>
      </c>
      <c r="K24" s="29">
        <v>7</v>
      </c>
      <c r="L24" s="29">
        <v>5</v>
      </c>
      <c r="M24" s="29">
        <v>5</v>
      </c>
      <c r="N24" s="29">
        <v>6</v>
      </c>
      <c r="O24" s="29">
        <v>6</v>
      </c>
      <c r="P24" s="29">
        <v>6</v>
      </c>
      <c r="Q24" s="29">
        <v>0</v>
      </c>
      <c r="R24" s="29">
        <v>0</v>
      </c>
      <c r="S24" s="29">
        <v>0</v>
      </c>
      <c r="T24" s="29">
        <v>0</v>
      </c>
      <c r="V24" s="48">
        <f t="shared" si="1"/>
        <v>47</v>
      </c>
      <c r="W24" s="105">
        <f t="shared" si="2"/>
        <v>1</v>
      </c>
      <c r="X24" s="48">
        <f t="shared" si="3"/>
        <v>0</v>
      </c>
      <c r="Y24" s="33" t="str">
        <f t="shared" si="21"/>
        <v/>
      </c>
      <c r="Z24" s="608">
        <v>1023</v>
      </c>
      <c r="AA24" s="609" t="s">
        <v>1401</v>
      </c>
      <c r="AB24" s="608">
        <v>1</v>
      </c>
      <c r="AC24" s="85"/>
      <c r="AD24" s="225" t="str">
        <f t="shared" si="22"/>
        <v/>
      </c>
      <c r="AE24" s="85">
        <v>127</v>
      </c>
      <c r="AF24" s="85">
        <v>1023</v>
      </c>
      <c r="AG24" s="213" t="s">
        <v>1401</v>
      </c>
      <c r="AH24" s="85"/>
      <c r="AI24" s="41"/>
      <c r="AJ24" s="41">
        <v>186</v>
      </c>
      <c r="AK24" s="118" t="s">
        <v>1001</v>
      </c>
      <c r="AL24" s="477" t="s">
        <v>1680</v>
      </c>
      <c r="AM24" s="478">
        <v>40</v>
      </c>
      <c r="AN24" s="478">
        <v>15481</v>
      </c>
      <c r="AO24" s="574">
        <f t="shared" si="23"/>
        <v>40</v>
      </c>
      <c r="AP24" s="575">
        <f t="shared" si="24"/>
        <v>15619</v>
      </c>
      <c r="AQ24" s="479">
        <f t="shared" si="25"/>
        <v>138</v>
      </c>
      <c r="AR24" s="462">
        <f t="shared" si="26"/>
        <v>8.9999999999999993E-3</v>
      </c>
      <c r="AS24" s="480">
        <f t="shared" si="27"/>
        <v>1</v>
      </c>
      <c r="AT24" s="480">
        <f t="shared" si="28"/>
        <v>0</v>
      </c>
      <c r="AU24" s="471" t="str">
        <f t="shared" si="4"/>
        <v>0,9 %</v>
      </c>
      <c r="AV24" s="52"/>
      <c r="AW24" s="79">
        <v>141</v>
      </c>
      <c r="AX24" s="49" t="s">
        <v>3072</v>
      </c>
      <c r="AY24" s="50">
        <f t="shared" si="5"/>
        <v>0</v>
      </c>
      <c r="AZ24" s="50">
        <f t="shared" si="6"/>
        <v>0</v>
      </c>
      <c r="BA24" s="50">
        <f t="shared" si="7"/>
        <v>81</v>
      </c>
      <c r="BB24" s="50">
        <f t="shared" si="8"/>
        <v>79</v>
      </c>
      <c r="BC24" s="50">
        <f t="shared" si="9"/>
        <v>73</v>
      </c>
      <c r="BD24" s="50">
        <f t="shared" si="10"/>
        <v>92</v>
      </c>
      <c r="BE24" s="50">
        <f t="shared" si="11"/>
        <v>72</v>
      </c>
      <c r="BF24" s="50">
        <f t="shared" si="12"/>
        <v>80</v>
      </c>
      <c r="BG24" s="50">
        <f t="shared" si="13"/>
        <v>78</v>
      </c>
      <c r="BH24" s="50">
        <f t="shared" si="14"/>
        <v>99</v>
      </c>
      <c r="BI24" s="50">
        <f t="shared" si="15"/>
        <v>78</v>
      </c>
      <c r="BJ24" s="50">
        <f t="shared" si="16"/>
        <v>68</v>
      </c>
      <c r="BK24" s="50">
        <f t="shared" si="17"/>
        <v>90</v>
      </c>
      <c r="BL24" s="50">
        <f t="shared" si="18"/>
        <v>78</v>
      </c>
      <c r="BM24" s="50">
        <f t="shared" si="19"/>
        <v>75</v>
      </c>
      <c r="BN24" s="53">
        <f t="shared" si="29"/>
        <v>1043</v>
      </c>
      <c r="BO24" s="50">
        <f t="shared" si="20"/>
        <v>7</v>
      </c>
      <c r="BP24" s="166">
        <f t="shared" si="30"/>
        <v>0</v>
      </c>
      <c r="BQ24" s="404">
        <v>141</v>
      </c>
      <c r="BR24" s="405" t="s">
        <v>3072</v>
      </c>
      <c r="BS24" s="405"/>
    </row>
    <row r="25" spans="1:71" ht="14.1" customHeight="1" x14ac:dyDescent="0.2">
      <c r="A25" s="28">
        <v>16</v>
      </c>
      <c r="B25" s="41">
        <v>192</v>
      </c>
      <c r="C25" s="67">
        <v>1024</v>
      </c>
      <c r="D25" s="46" t="s">
        <v>1425</v>
      </c>
      <c r="E25" s="29">
        <v>0</v>
      </c>
      <c r="F25" s="29">
        <v>0</v>
      </c>
      <c r="G25" s="29">
        <v>14</v>
      </c>
      <c r="H25" s="29">
        <v>19</v>
      </c>
      <c r="I25" s="29">
        <v>15</v>
      </c>
      <c r="J25" s="29">
        <v>21</v>
      </c>
      <c r="K25" s="29">
        <v>23</v>
      </c>
      <c r="L25" s="29">
        <v>19</v>
      </c>
      <c r="M25" s="29">
        <v>23</v>
      </c>
      <c r="N25" s="29">
        <v>32</v>
      </c>
      <c r="O25" s="29">
        <v>23</v>
      </c>
      <c r="P25" s="29">
        <v>29</v>
      </c>
      <c r="Q25" s="29">
        <v>22</v>
      </c>
      <c r="R25" s="29">
        <v>23</v>
      </c>
      <c r="S25" s="29">
        <v>21</v>
      </c>
      <c r="T25" s="29">
        <v>14</v>
      </c>
      <c r="V25" s="48">
        <f t="shared" si="1"/>
        <v>298</v>
      </c>
      <c r="W25" s="105">
        <f t="shared" si="2"/>
        <v>1</v>
      </c>
      <c r="X25" s="48">
        <f t="shared" si="3"/>
        <v>0</v>
      </c>
      <c r="Y25" s="33" t="str">
        <f t="shared" si="21"/>
        <v/>
      </c>
      <c r="Z25" s="608">
        <v>1024</v>
      </c>
      <c r="AA25" s="609" t="s">
        <v>1425</v>
      </c>
      <c r="AB25" s="608">
        <v>7</v>
      </c>
      <c r="AC25" s="85"/>
      <c r="AD25" s="225" t="str">
        <f t="shared" si="22"/>
        <v/>
      </c>
      <c r="AE25" s="85">
        <v>192</v>
      </c>
      <c r="AF25" s="85">
        <v>1024</v>
      </c>
      <c r="AG25" s="213" t="s">
        <v>1425</v>
      </c>
      <c r="AH25" s="85"/>
      <c r="AI25" s="41"/>
      <c r="AJ25" s="41">
        <v>187</v>
      </c>
      <c r="AK25" s="118" t="s">
        <v>1003</v>
      </c>
      <c r="AL25" s="477" t="s">
        <v>1681</v>
      </c>
      <c r="AM25" s="478">
        <v>16</v>
      </c>
      <c r="AN25" s="478">
        <v>3104</v>
      </c>
      <c r="AO25" s="574">
        <f t="shared" si="23"/>
        <v>16</v>
      </c>
      <c r="AP25" s="575">
        <f t="shared" si="24"/>
        <v>3183</v>
      </c>
      <c r="AQ25" s="479">
        <f t="shared" si="25"/>
        <v>79</v>
      </c>
      <c r="AR25" s="462">
        <f t="shared" si="26"/>
        <v>2.5000000000000001E-2</v>
      </c>
      <c r="AS25" s="480">
        <f t="shared" si="27"/>
        <v>1</v>
      </c>
      <c r="AT25" s="480">
        <f t="shared" si="28"/>
        <v>0</v>
      </c>
      <c r="AU25" s="471" t="str">
        <f t="shared" si="4"/>
        <v>2,5 %</v>
      </c>
      <c r="AV25" s="52"/>
      <c r="AW25" s="79">
        <v>144</v>
      </c>
      <c r="AX25" s="49" t="s">
        <v>3073</v>
      </c>
      <c r="AY25" s="50">
        <f t="shared" si="5"/>
        <v>0</v>
      </c>
      <c r="AZ25" s="50">
        <f t="shared" si="6"/>
        <v>0</v>
      </c>
      <c r="BA25" s="50">
        <f t="shared" si="7"/>
        <v>103</v>
      </c>
      <c r="BB25" s="50">
        <f t="shared" si="8"/>
        <v>118</v>
      </c>
      <c r="BC25" s="50">
        <f t="shared" si="9"/>
        <v>109</v>
      </c>
      <c r="BD25" s="50">
        <f t="shared" si="10"/>
        <v>107</v>
      </c>
      <c r="BE25" s="50">
        <f t="shared" si="11"/>
        <v>103</v>
      </c>
      <c r="BF25" s="50">
        <f t="shared" si="12"/>
        <v>105</v>
      </c>
      <c r="BG25" s="50">
        <f t="shared" si="13"/>
        <v>118</v>
      </c>
      <c r="BH25" s="50">
        <f t="shared" si="14"/>
        <v>109</v>
      </c>
      <c r="BI25" s="50">
        <f t="shared" si="15"/>
        <v>99</v>
      </c>
      <c r="BJ25" s="50">
        <f t="shared" si="16"/>
        <v>119</v>
      </c>
      <c r="BK25" s="50">
        <f t="shared" si="17"/>
        <v>122</v>
      </c>
      <c r="BL25" s="50">
        <f t="shared" si="18"/>
        <v>116</v>
      </c>
      <c r="BM25" s="50">
        <f t="shared" si="19"/>
        <v>161</v>
      </c>
      <c r="BN25" s="53">
        <f t="shared" si="29"/>
        <v>1489</v>
      </c>
      <c r="BO25" s="50">
        <f t="shared" si="20"/>
        <v>8</v>
      </c>
      <c r="BP25" s="166">
        <f t="shared" si="30"/>
        <v>0</v>
      </c>
      <c r="BQ25" s="404">
        <v>144</v>
      </c>
      <c r="BR25" s="405" t="s">
        <v>3073</v>
      </c>
      <c r="BS25" s="405"/>
    </row>
    <row r="26" spans="1:71" ht="14.1" customHeight="1" x14ac:dyDescent="0.2">
      <c r="A26" s="28">
        <v>17</v>
      </c>
      <c r="B26" s="41">
        <v>151</v>
      </c>
      <c r="C26" s="67">
        <v>1025</v>
      </c>
      <c r="D26" s="46" t="s">
        <v>1232</v>
      </c>
      <c r="E26" s="29">
        <v>0</v>
      </c>
      <c r="F26" s="29">
        <v>0</v>
      </c>
      <c r="G26" s="29">
        <v>19</v>
      </c>
      <c r="H26" s="29">
        <v>22</v>
      </c>
      <c r="I26" s="29">
        <v>21</v>
      </c>
      <c r="J26" s="29">
        <v>22</v>
      </c>
      <c r="K26" s="29">
        <v>11</v>
      </c>
      <c r="L26" s="29">
        <v>19</v>
      </c>
      <c r="M26" s="29">
        <v>19</v>
      </c>
      <c r="N26" s="29">
        <v>19</v>
      </c>
      <c r="O26" s="29">
        <v>0</v>
      </c>
      <c r="P26" s="29">
        <v>0</v>
      </c>
      <c r="Q26" s="29">
        <v>0</v>
      </c>
      <c r="R26" s="29">
        <v>0</v>
      </c>
      <c r="S26" s="29">
        <v>0</v>
      </c>
      <c r="T26" s="29">
        <v>0</v>
      </c>
      <c r="V26" s="48">
        <f t="shared" si="1"/>
        <v>152</v>
      </c>
      <c r="W26" s="105">
        <f t="shared" si="2"/>
        <v>1</v>
      </c>
      <c r="X26" s="48">
        <f t="shared" si="3"/>
        <v>0</v>
      </c>
      <c r="Y26" s="33" t="str">
        <f t="shared" si="21"/>
        <v/>
      </c>
      <c r="Z26" s="608">
        <v>1025</v>
      </c>
      <c r="AA26" s="609" t="s">
        <v>1232</v>
      </c>
      <c r="AB26" s="608">
        <v>1</v>
      </c>
      <c r="AC26" s="85"/>
      <c r="AD26" s="225" t="str">
        <f t="shared" si="22"/>
        <v/>
      </c>
      <c r="AE26" s="85">
        <v>151</v>
      </c>
      <c r="AF26" s="85">
        <v>1025</v>
      </c>
      <c r="AG26" s="213" t="s">
        <v>1232</v>
      </c>
      <c r="AH26" s="85"/>
      <c r="AI26" s="41"/>
      <c r="AJ26" s="41">
        <v>102</v>
      </c>
      <c r="AK26" s="120" t="s">
        <v>2119</v>
      </c>
      <c r="AL26" s="477" t="s">
        <v>1676</v>
      </c>
      <c r="AM26" s="478">
        <v>7</v>
      </c>
      <c r="AN26" s="478">
        <v>3095</v>
      </c>
      <c r="AO26" s="574">
        <f t="shared" si="23"/>
        <v>7</v>
      </c>
      <c r="AP26" s="575">
        <f t="shared" si="24"/>
        <v>3153</v>
      </c>
      <c r="AQ26" s="479">
        <f t="shared" si="25"/>
        <v>58</v>
      </c>
      <c r="AR26" s="462">
        <f t="shared" si="26"/>
        <v>1.9E-2</v>
      </c>
      <c r="AS26" s="480">
        <f t="shared" si="27"/>
        <v>1</v>
      </c>
      <c r="AT26" s="480">
        <f t="shared" si="28"/>
        <v>0</v>
      </c>
      <c r="AU26" s="471" t="str">
        <f t="shared" si="4"/>
        <v>1,9 %</v>
      </c>
      <c r="AV26" s="52"/>
      <c r="AW26" s="79">
        <v>149</v>
      </c>
      <c r="AX26" s="49" t="s">
        <v>3074</v>
      </c>
      <c r="AY26" s="50">
        <f t="shared" si="5"/>
        <v>0</v>
      </c>
      <c r="AZ26" s="50">
        <f t="shared" si="6"/>
        <v>0</v>
      </c>
      <c r="BA26" s="50">
        <f t="shared" si="7"/>
        <v>76</v>
      </c>
      <c r="BB26" s="50">
        <f t="shared" si="8"/>
        <v>76</v>
      </c>
      <c r="BC26" s="50">
        <f t="shared" si="9"/>
        <v>60</v>
      </c>
      <c r="BD26" s="50">
        <f t="shared" si="10"/>
        <v>70</v>
      </c>
      <c r="BE26" s="50">
        <f t="shared" si="11"/>
        <v>81</v>
      </c>
      <c r="BF26" s="50">
        <f t="shared" si="12"/>
        <v>64</v>
      </c>
      <c r="BG26" s="50">
        <f t="shared" si="13"/>
        <v>81</v>
      </c>
      <c r="BH26" s="50">
        <f t="shared" si="14"/>
        <v>80</v>
      </c>
      <c r="BI26" s="50">
        <f t="shared" si="15"/>
        <v>83</v>
      </c>
      <c r="BJ26" s="50">
        <f t="shared" si="16"/>
        <v>84</v>
      </c>
      <c r="BK26" s="50">
        <f t="shared" si="17"/>
        <v>75</v>
      </c>
      <c r="BL26" s="50">
        <f t="shared" si="18"/>
        <v>70</v>
      </c>
      <c r="BM26" s="50">
        <f t="shared" si="19"/>
        <v>78</v>
      </c>
      <c r="BN26" s="53">
        <f t="shared" si="29"/>
        <v>978</v>
      </c>
      <c r="BO26" s="50">
        <f t="shared" si="20"/>
        <v>10</v>
      </c>
      <c r="BP26" s="166">
        <f t="shared" si="30"/>
        <v>0</v>
      </c>
      <c r="BQ26" s="404">
        <v>149</v>
      </c>
      <c r="BR26" s="405" t="s">
        <v>3074</v>
      </c>
      <c r="BS26" s="405"/>
    </row>
    <row r="27" spans="1:71" ht="14.1" customHeight="1" x14ac:dyDescent="0.2">
      <c r="A27" s="28">
        <v>18</v>
      </c>
      <c r="B27" s="41">
        <v>189</v>
      </c>
      <c r="C27" s="67">
        <v>1027</v>
      </c>
      <c r="D27" s="46" t="s">
        <v>2638</v>
      </c>
      <c r="E27" s="29">
        <v>0</v>
      </c>
      <c r="F27" s="29">
        <v>0</v>
      </c>
      <c r="G27" s="29">
        <v>0</v>
      </c>
      <c r="H27" s="29">
        <v>23</v>
      </c>
      <c r="I27" s="29">
        <v>24</v>
      </c>
      <c r="J27" s="29">
        <v>23</v>
      </c>
      <c r="K27" s="29">
        <v>21</v>
      </c>
      <c r="L27" s="29">
        <v>26</v>
      </c>
      <c r="M27" s="29">
        <v>30</v>
      </c>
      <c r="N27" s="29">
        <v>31</v>
      </c>
      <c r="O27" s="29">
        <v>24</v>
      </c>
      <c r="P27" s="29">
        <v>25</v>
      </c>
      <c r="Q27" s="29">
        <v>0</v>
      </c>
      <c r="R27" s="29">
        <v>0</v>
      </c>
      <c r="S27" s="29">
        <v>0</v>
      </c>
      <c r="T27" s="29">
        <v>0</v>
      </c>
      <c r="V27" s="48">
        <f t="shared" si="1"/>
        <v>227</v>
      </c>
      <c r="W27" s="105">
        <f t="shared" si="2"/>
        <v>1</v>
      </c>
      <c r="X27" s="48">
        <f t="shared" si="3"/>
        <v>0</v>
      </c>
      <c r="Y27" s="33" t="str">
        <f t="shared" si="21"/>
        <v/>
      </c>
      <c r="Z27" s="608">
        <v>1027</v>
      </c>
      <c r="AA27" s="609" t="s">
        <v>2638</v>
      </c>
      <c r="AB27" s="608">
        <v>1</v>
      </c>
      <c r="AC27" s="85"/>
      <c r="AD27" s="225" t="str">
        <f t="shared" si="22"/>
        <v/>
      </c>
      <c r="AE27" s="85">
        <v>189</v>
      </c>
      <c r="AF27" s="85">
        <v>1027</v>
      </c>
      <c r="AG27" s="213" t="s">
        <v>2638</v>
      </c>
      <c r="AH27" s="85"/>
      <c r="AI27" s="41"/>
      <c r="AJ27" s="41">
        <v>194</v>
      </c>
      <c r="AK27" s="118" t="s">
        <v>1005</v>
      </c>
      <c r="AL27" s="477" t="s">
        <v>1682</v>
      </c>
      <c r="AM27" s="478">
        <v>15</v>
      </c>
      <c r="AN27" s="478">
        <v>2076</v>
      </c>
      <c r="AO27" s="574">
        <f t="shared" si="23"/>
        <v>15</v>
      </c>
      <c r="AP27" s="575">
        <f t="shared" si="24"/>
        <v>2098</v>
      </c>
      <c r="AQ27" s="479">
        <f t="shared" si="25"/>
        <v>22</v>
      </c>
      <c r="AR27" s="462">
        <f t="shared" si="26"/>
        <v>1.0999999999999999E-2</v>
      </c>
      <c r="AS27" s="480">
        <f t="shared" si="27"/>
        <v>1</v>
      </c>
      <c r="AT27" s="480">
        <f t="shared" si="28"/>
        <v>0</v>
      </c>
      <c r="AU27" s="471" t="str">
        <f t="shared" si="4"/>
        <v>1,1 %</v>
      </c>
      <c r="AV27" s="52"/>
      <c r="AW27" s="79">
        <v>150</v>
      </c>
      <c r="AX27" s="49" t="s">
        <v>3075</v>
      </c>
      <c r="AY27" s="50">
        <f t="shared" si="5"/>
        <v>0</v>
      </c>
      <c r="AZ27" s="50">
        <f t="shared" si="6"/>
        <v>0</v>
      </c>
      <c r="BA27" s="50">
        <f t="shared" si="7"/>
        <v>78</v>
      </c>
      <c r="BB27" s="50">
        <f t="shared" si="8"/>
        <v>82</v>
      </c>
      <c r="BC27" s="50">
        <f t="shared" si="9"/>
        <v>64</v>
      </c>
      <c r="BD27" s="50">
        <f t="shared" si="10"/>
        <v>60</v>
      </c>
      <c r="BE27" s="50">
        <f t="shared" si="11"/>
        <v>62</v>
      </c>
      <c r="BF27" s="50">
        <f t="shared" si="12"/>
        <v>79</v>
      </c>
      <c r="BG27" s="50">
        <f t="shared" si="13"/>
        <v>70</v>
      </c>
      <c r="BH27" s="50">
        <f t="shared" si="14"/>
        <v>78</v>
      </c>
      <c r="BI27" s="50">
        <f t="shared" si="15"/>
        <v>68</v>
      </c>
      <c r="BJ27" s="50">
        <f t="shared" si="16"/>
        <v>76</v>
      </c>
      <c r="BK27" s="50">
        <f t="shared" si="17"/>
        <v>63</v>
      </c>
      <c r="BL27" s="50">
        <f t="shared" si="18"/>
        <v>72</v>
      </c>
      <c r="BM27" s="50">
        <f t="shared" si="19"/>
        <v>135</v>
      </c>
      <c r="BN27" s="53">
        <f t="shared" si="29"/>
        <v>987</v>
      </c>
      <c r="BO27" s="50">
        <f t="shared" si="20"/>
        <v>4</v>
      </c>
      <c r="BP27" s="166">
        <f t="shared" si="30"/>
        <v>0</v>
      </c>
      <c r="BQ27" s="404">
        <v>150</v>
      </c>
      <c r="BR27" s="405" t="s">
        <v>3075</v>
      </c>
      <c r="BS27" s="405"/>
    </row>
    <row r="28" spans="1:71" ht="14.1" customHeight="1" x14ac:dyDescent="0.2">
      <c r="A28" s="28">
        <v>19</v>
      </c>
      <c r="B28" s="41">
        <v>155</v>
      </c>
      <c r="C28" s="67">
        <v>1028</v>
      </c>
      <c r="D28" s="46" t="s">
        <v>1919</v>
      </c>
      <c r="E28" s="29">
        <v>0</v>
      </c>
      <c r="F28" s="29">
        <v>0</v>
      </c>
      <c r="G28" s="29">
        <v>0</v>
      </c>
      <c r="H28" s="29">
        <v>9</v>
      </c>
      <c r="I28" s="29">
        <v>13</v>
      </c>
      <c r="J28" s="29">
        <v>14</v>
      </c>
      <c r="K28" s="29">
        <v>14</v>
      </c>
      <c r="L28" s="29">
        <v>13</v>
      </c>
      <c r="M28" s="29">
        <v>10</v>
      </c>
      <c r="N28" s="29">
        <v>12</v>
      </c>
      <c r="O28" s="29">
        <v>11</v>
      </c>
      <c r="P28" s="29">
        <v>7</v>
      </c>
      <c r="Q28" s="29">
        <v>0</v>
      </c>
      <c r="R28" s="29">
        <v>0</v>
      </c>
      <c r="S28" s="29">
        <v>0</v>
      </c>
      <c r="T28" s="29">
        <v>0</v>
      </c>
      <c r="V28" s="48">
        <f t="shared" si="1"/>
        <v>103</v>
      </c>
      <c r="W28" s="105">
        <f t="shared" si="2"/>
        <v>1</v>
      </c>
      <c r="X28" s="48">
        <f t="shared" si="3"/>
        <v>0</v>
      </c>
      <c r="Y28" s="33" t="str">
        <f t="shared" si="21"/>
        <v/>
      </c>
      <c r="Z28" s="608">
        <v>1028</v>
      </c>
      <c r="AA28" s="609" t="s">
        <v>1919</v>
      </c>
      <c r="AB28" s="608">
        <v>1</v>
      </c>
      <c r="AC28" s="85"/>
      <c r="AD28" s="225" t="str">
        <f t="shared" si="22"/>
        <v/>
      </c>
      <c r="AE28" s="85">
        <v>155</v>
      </c>
      <c r="AF28" s="85">
        <v>1028</v>
      </c>
      <c r="AG28" s="213" t="s">
        <v>1919</v>
      </c>
      <c r="AH28" s="85"/>
      <c r="AI28" s="41"/>
      <c r="AJ28" s="41">
        <v>188</v>
      </c>
      <c r="AK28" s="119" t="s">
        <v>1007</v>
      </c>
      <c r="AL28" s="477" t="s">
        <v>1683</v>
      </c>
      <c r="AM28" s="478">
        <v>34</v>
      </c>
      <c r="AN28" s="478">
        <v>14425</v>
      </c>
      <c r="AO28" s="574">
        <f t="shared" si="23"/>
        <v>34</v>
      </c>
      <c r="AP28" s="575">
        <f t="shared" si="24"/>
        <v>14916</v>
      </c>
      <c r="AQ28" s="479">
        <f t="shared" si="25"/>
        <v>491</v>
      </c>
      <c r="AR28" s="462">
        <f t="shared" si="26"/>
        <v>3.4000000000000002E-2</v>
      </c>
      <c r="AS28" s="480">
        <f t="shared" si="27"/>
        <v>1</v>
      </c>
      <c r="AT28" s="480">
        <f t="shared" si="28"/>
        <v>0</v>
      </c>
      <c r="AU28" s="471" t="str">
        <f t="shared" si="4"/>
        <v>3,4 %</v>
      </c>
      <c r="AV28" s="52"/>
      <c r="AW28" s="79">
        <v>151</v>
      </c>
      <c r="AX28" s="49" t="s">
        <v>3076</v>
      </c>
      <c r="AY28" s="50">
        <f t="shared" si="5"/>
        <v>252</v>
      </c>
      <c r="AZ28" s="50">
        <f t="shared" si="6"/>
        <v>1693</v>
      </c>
      <c r="BA28" s="50">
        <f t="shared" si="7"/>
        <v>2270</v>
      </c>
      <c r="BB28" s="50">
        <f t="shared" si="8"/>
        <v>2365</v>
      </c>
      <c r="BC28" s="50">
        <f t="shared" si="9"/>
        <v>2341</v>
      </c>
      <c r="BD28" s="50">
        <f t="shared" si="10"/>
        <v>2313</v>
      </c>
      <c r="BE28" s="50">
        <f t="shared" si="11"/>
        <v>2283</v>
      </c>
      <c r="BF28" s="50">
        <f t="shared" si="12"/>
        <v>2204</v>
      </c>
      <c r="BG28" s="50">
        <f t="shared" si="13"/>
        <v>2207</v>
      </c>
      <c r="BH28" s="50">
        <f t="shared" si="14"/>
        <v>2195</v>
      </c>
      <c r="BI28" s="50">
        <f t="shared" si="15"/>
        <v>2097</v>
      </c>
      <c r="BJ28" s="50">
        <f t="shared" si="16"/>
        <v>2156</v>
      </c>
      <c r="BK28" s="50">
        <f t="shared" si="17"/>
        <v>2325</v>
      </c>
      <c r="BL28" s="50">
        <f t="shared" si="18"/>
        <v>2402</v>
      </c>
      <c r="BM28" s="50">
        <f t="shared" si="19"/>
        <v>3640</v>
      </c>
      <c r="BN28" s="53">
        <f t="shared" si="29"/>
        <v>32743</v>
      </c>
      <c r="BO28" s="50">
        <f t="shared" si="20"/>
        <v>80</v>
      </c>
      <c r="BP28" s="166">
        <f t="shared" si="30"/>
        <v>0</v>
      </c>
      <c r="BQ28" s="404">
        <v>151</v>
      </c>
      <c r="BR28" s="405" t="s">
        <v>3076</v>
      </c>
      <c r="BS28" s="405"/>
    </row>
    <row r="29" spans="1:71" ht="14.1" customHeight="1" x14ac:dyDescent="0.2">
      <c r="A29" s="28">
        <v>20</v>
      </c>
      <c r="B29" s="41">
        <v>121</v>
      </c>
      <c r="C29" s="67">
        <v>1029</v>
      </c>
      <c r="D29" s="46" t="s">
        <v>2356</v>
      </c>
      <c r="E29" s="29">
        <v>0</v>
      </c>
      <c r="F29" s="29">
        <v>11</v>
      </c>
      <c r="G29" s="29">
        <v>0</v>
      </c>
      <c r="H29" s="29">
        <v>0</v>
      </c>
      <c r="I29" s="29">
        <v>0</v>
      </c>
      <c r="J29" s="29">
        <v>0</v>
      </c>
      <c r="K29" s="29">
        <v>0</v>
      </c>
      <c r="L29" s="29">
        <v>0</v>
      </c>
      <c r="M29" s="29">
        <v>0</v>
      </c>
      <c r="N29" s="29">
        <v>0</v>
      </c>
      <c r="O29" s="29">
        <v>0</v>
      </c>
      <c r="P29" s="29">
        <v>0</v>
      </c>
      <c r="Q29" s="29">
        <v>238</v>
      </c>
      <c r="R29" s="29">
        <v>232</v>
      </c>
      <c r="S29" s="29">
        <v>362</v>
      </c>
      <c r="T29" s="29">
        <v>200</v>
      </c>
      <c r="V29" s="48">
        <f t="shared" si="1"/>
        <v>1043</v>
      </c>
      <c r="W29" s="105">
        <f t="shared" si="2"/>
        <v>1</v>
      </c>
      <c r="X29" s="48">
        <f t="shared" si="3"/>
        <v>11</v>
      </c>
      <c r="Y29" s="33" t="str">
        <f t="shared" si="21"/>
        <v/>
      </c>
      <c r="Z29" s="608">
        <v>1029</v>
      </c>
      <c r="AA29" s="609" t="s">
        <v>2356</v>
      </c>
      <c r="AB29" s="608">
        <v>4</v>
      </c>
      <c r="AC29" s="85"/>
      <c r="AD29" s="225" t="str">
        <f t="shared" si="22"/>
        <v/>
      </c>
      <c r="AE29" s="85">
        <v>121</v>
      </c>
      <c r="AF29" s="85">
        <v>1029</v>
      </c>
      <c r="AG29" s="213" t="s">
        <v>2356</v>
      </c>
      <c r="AH29" s="85"/>
      <c r="AI29" s="41"/>
      <c r="AJ29" s="41">
        <v>127</v>
      </c>
      <c r="AK29" s="118" t="s">
        <v>2120</v>
      </c>
      <c r="AL29" s="477" t="s">
        <v>1664</v>
      </c>
      <c r="AM29" s="478">
        <v>14</v>
      </c>
      <c r="AN29" s="478">
        <v>1067</v>
      </c>
      <c r="AO29" s="574">
        <f t="shared" si="23"/>
        <v>14</v>
      </c>
      <c r="AP29" s="575">
        <f t="shared" si="24"/>
        <v>1068</v>
      </c>
      <c r="AQ29" s="479">
        <f t="shared" si="25"/>
        <v>1</v>
      </c>
      <c r="AR29" s="462">
        <f t="shared" si="26"/>
        <v>1E-3</v>
      </c>
      <c r="AS29" s="480">
        <f t="shared" si="27"/>
        <v>1</v>
      </c>
      <c r="AT29" s="480">
        <f t="shared" si="28"/>
        <v>0</v>
      </c>
      <c r="AU29" s="471" t="str">
        <f t="shared" si="4"/>
        <v>0,1 %</v>
      </c>
      <c r="AV29" s="52"/>
      <c r="AW29" s="79">
        <v>153</v>
      </c>
      <c r="AX29" s="49" t="s">
        <v>3077</v>
      </c>
      <c r="AY29" s="50">
        <f t="shared" si="5"/>
        <v>0</v>
      </c>
      <c r="AZ29" s="50">
        <f t="shared" si="6"/>
        <v>0</v>
      </c>
      <c r="BA29" s="50">
        <f t="shared" si="7"/>
        <v>143</v>
      </c>
      <c r="BB29" s="50">
        <f t="shared" si="8"/>
        <v>168</v>
      </c>
      <c r="BC29" s="50">
        <f t="shared" si="9"/>
        <v>147</v>
      </c>
      <c r="BD29" s="50">
        <f t="shared" si="10"/>
        <v>167</v>
      </c>
      <c r="BE29" s="50">
        <f t="shared" si="11"/>
        <v>161</v>
      </c>
      <c r="BF29" s="50">
        <f t="shared" si="12"/>
        <v>160</v>
      </c>
      <c r="BG29" s="50">
        <f t="shared" si="13"/>
        <v>154</v>
      </c>
      <c r="BH29" s="50">
        <f t="shared" si="14"/>
        <v>168</v>
      </c>
      <c r="BI29" s="50">
        <f t="shared" si="15"/>
        <v>162</v>
      </c>
      <c r="BJ29" s="50">
        <f t="shared" si="16"/>
        <v>134</v>
      </c>
      <c r="BK29" s="50">
        <f t="shared" si="17"/>
        <v>153</v>
      </c>
      <c r="BL29" s="50">
        <f t="shared" si="18"/>
        <v>151</v>
      </c>
      <c r="BM29" s="50">
        <f t="shared" si="19"/>
        <v>166</v>
      </c>
      <c r="BN29" s="53">
        <f t="shared" si="29"/>
        <v>2034</v>
      </c>
      <c r="BO29" s="50">
        <f t="shared" si="20"/>
        <v>15</v>
      </c>
      <c r="BP29" s="166">
        <f t="shared" si="30"/>
        <v>0</v>
      </c>
      <c r="BQ29" s="404">
        <v>153</v>
      </c>
      <c r="BR29" s="405" t="s">
        <v>3077</v>
      </c>
      <c r="BS29" s="405"/>
    </row>
    <row r="30" spans="1:71" ht="14.1" customHeight="1" x14ac:dyDescent="0.2">
      <c r="A30" s="28">
        <v>21</v>
      </c>
      <c r="B30" s="41">
        <v>192</v>
      </c>
      <c r="C30" s="67">
        <v>1031</v>
      </c>
      <c r="D30" s="46" t="s">
        <v>1894</v>
      </c>
      <c r="E30" s="29">
        <v>0</v>
      </c>
      <c r="F30" s="29">
        <v>0</v>
      </c>
      <c r="G30" s="29">
        <v>0</v>
      </c>
      <c r="H30" s="29">
        <v>1</v>
      </c>
      <c r="I30" s="29">
        <v>0</v>
      </c>
      <c r="J30" s="29">
        <v>1</v>
      </c>
      <c r="K30" s="29">
        <v>1</v>
      </c>
      <c r="L30" s="29">
        <v>1</v>
      </c>
      <c r="M30" s="29">
        <v>3</v>
      </c>
      <c r="N30" s="29">
        <v>4</v>
      </c>
      <c r="O30" s="29">
        <v>1</v>
      </c>
      <c r="P30" s="29">
        <v>1</v>
      </c>
      <c r="Q30" s="29">
        <v>0</v>
      </c>
      <c r="R30" s="29">
        <v>0</v>
      </c>
      <c r="S30" s="29">
        <v>0</v>
      </c>
      <c r="T30" s="29">
        <v>0</v>
      </c>
      <c r="V30" s="48">
        <f t="shared" si="1"/>
        <v>13</v>
      </c>
      <c r="W30" s="105">
        <f t="shared" si="2"/>
        <v>1</v>
      </c>
      <c r="X30" s="48">
        <f t="shared" si="3"/>
        <v>0</v>
      </c>
      <c r="Y30" s="33" t="str">
        <f t="shared" si="21"/>
        <v/>
      </c>
      <c r="Z30" s="608">
        <v>1031</v>
      </c>
      <c r="AA30" s="609" t="s">
        <v>1894</v>
      </c>
      <c r="AB30" s="608">
        <v>7</v>
      </c>
      <c r="AC30" s="85"/>
      <c r="AD30" s="225" t="str">
        <f t="shared" si="22"/>
        <v/>
      </c>
      <c r="AE30" s="85">
        <v>192</v>
      </c>
      <c r="AF30" s="85">
        <v>1031</v>
      </c>
      <c r="AG30" s="213" t="s">
        <v>1894</v>
      </c>
      <c r="AH30" s="85"/>
      <c r="AI30" s="41"/>
      <c r="AJ30" s="41">
        <v>121</v>
      </c>
      <c r="AK30" s="118" t="s">
        <v>650</v>
      </c>
      <c r="AL30" s="477" t="s">
        <v>1662</v>
      </c>
      <c r="AM30" s="478">
        <v>18</v>
      </c>
      <c r="AN30" s="478">
        <v>3472</v>
      </c>
      <c r="AO30" s="574">
        <f t="shared" si="23"/>
        <v>18</v>
      </c>
      <c r="AP30" s="575">
        <f t="shared" si="24"/>
        <v>3463</v>
      </c>
      <c r="AQ30" s="479">
        <f t="shared" si="25"/>
        <v>-9</v>
      </c>
      <c r="AR30" s="462">
        <f t="shared" si="26"/>
        <v>-3.0000000000000001E-3</v>
      </c>
      <c r="AS30" s="480">
        <f t="shared" si="27"/>
        <v>0</v>
      </c>
      <c r="AT30" s="480">
        <f t="shared" si="28"/>
        <v>1</v>
      </c>
      <c r="AU30" s="471" t="str">
        <f t="shared" si="4"/>
        <v>(0,3 %)</v>
      </c>
      <c r="AV30" s="52"/>
      <c r="AW30" s="79">
        <v>154</v>
      </c>
      <c r="AX30" s="49" t="s">
        <v>3078</v>
      </c>
      <c r="AY30" s="50">
        <f t="shared" si="5"/>
        <v>0</v>
      </c>
      <c r="AZ30" s="50">
        <f t="shared" si="6"/>
        <v>0</v>
      </c>
      <c r="BA30" s="50">
        <f t="shared" si="7"/>
        <v>275</v>
      </c>
      <c r="BB30" s="50">
        <f t="shared" si="8"/>
        <v>287</v>
      </c>
      <c r="BC30" s="50">
        <f t="shared" si="9"/>
        <v>267</v>
      </c>
      <c r="BD30" s="50">
        <f t="shared" si="10"/>
        <v>280</v>
      </c>
      <c r="BE30" s="50">
        <f t="shared" si="11"/>
        <v>278</v>
      </c>
      <c r="BF30" s="50">
        <f t="shared" si="12"/>
        <v>286</v>
      </c>
      <c r="BG30" s="50">
        <f t="shared" si="13"/>
        <v>274</v>
      </c>
      <c r="BH30" s="50">
        <f t="shared" si="14"/>
        <v>321</v>
      </c>
      <c r="BI30" s="50">
        <f t="shared" si="15"/>
        <v>316</v>
      </c>
      <c r="BJ30" s="50">
        <f t="shared" si="16"/>
        <v>296</v>
      </c>
      <c r="BK30" s="50">
        <f t="shared" si="17"/>
        <v>319</v>
      </c>
      <c r="BL30" s="50">
        <f t="shared" si="18"/>
        <v>309</v>
      </c>
      <c r="BM30" s="50">
        <f t="shared" si="19"/>
        <v>375</v>
      </c>
      <c r="BN30" s="53">
        <f t="shared" si="29"/>
        <v>3883</v>
      </c>
      <c r="BO30" s="50">
        <f t="shared" si="20"/>
        <v>15</v>
      </c>
      <c r="BP30" s="166">
        <f t="shared" si="30"/>
        <v>0</v>
      </c>
      <c r="BQ30" s="404">
        <v>154</v>
      </c>
      <c r="BR30" s="405" t="s">
        <v>3078</v>
      </c>
      <c r="BS30" s="405"/>
    </row>
    <row r="31" spans="1:71" ht="14.1" customHeight="1" x14ac:dyDescent="0.2">
      <c r="A31" s="28">
        <v>22</v>
      </c>
      <c r="B31" s="41">
        <v>192</v>
      </c>
      <c r="C31" s="67">
        <v>1032</v>
      </c>
      <c r="D31" s="46" t="s">
        <v>1439</v>
      </c>
      <c r="E31" s="29">
        <v>0</v>
      </c>
      <c r="F31" s="29">
        <v>0</v>
      </c>
      <c r="G31" s="29">
        <v>26</v>
      </c>
      <c r="H31" s="29">
        <v>21</v>
      </c>
      <c r="I31" s="29">
        <v>16</v>
      </c>
      <c r="J31" s="29">
        <v>18</v>
      </c>
      <c r="K31" s="29">
        <v>15</v>
      </c>
      <c r="L31" s="29">
        <v>17</v>
      </c>
      <c r="M31" s="29">
        <v>19</v>
      </c>
      <c r="N31" s="29">
        <v>27</v>
      </c>
      <c r="O31" s="29">
        <v>23</v>
      </c>
      <c r="P31" s="29">
        <v>15</v>
      </c>
      <c r="Q31" s="29">
        <v>18</v>
      </c>
      <c r="R31" s="29">
        <v>25</v>
      </c>
      <c r="S31" s="29">
        <v>0</v>
      </c>
      <c r="T31" s="29">
        <v>0</v>
      </c>
      <c r="V31" s="48">
        <f t="shared" si="1"/>
        <v>240</v>
      </c>
      <c r="W31" s="105">
        <f t="shared" si="2"/>
        <v>1</v>
      </c>
      <c r="X31" s="48">
        <f t="shared" si="3"/>
        <v>0</v>
      </c>
      <c r="Y31" s="33" t="str">
        <f t="shared" si="21"/>
        <v/>
      </c>
      <c r="Z31" s="608">
        <v>1032</v>
      </c>
      <c r="AA31" s="609" t="s">
        <v>1439</v>
      </c>
      <c r="AB31" s="608">
        <v>7</v>
      </c>
      <c r="AC31" s="85"/>
      <c r="AD31" s="225" t="str">
        <f t="shared" si="22"/>
        <v/>
      </c>
      <c r="AE31" s="85">
        <v>192</v>
      </c>
      <c r="AF31" s="85">
        <v>1032</v>
      </c>
      <c r="AG31" s="213" t="s">
        <v>1439</v>
      </c>
      <c r="AH31" s="85"/>
      <c r="AI31" s="41"/>
      <c r="AJ31" s="41">
        <v>195</v>
      </c>
      <c r="AK31" s="119" t="s">
        <v>1009</v>
      </c>
      <c r="AL31" s="477" t="s">
        <v>1684</v>
      </c>
      <c r="AM31" s="478">
        <v>26</v>
      </c>
      <c r="AN31" s="478">
        <v>2323</v>
      </c>
      <c r="AO31" s="574">
        <f t="shared" si="23"/>
        <v>26</v>
      </c>
      <c r="AP31" s="575">
        <f t="shared" si="24"/>
        <v>2376</v>
      </c>
      <c r="AQ31" s="479">
        <f t="shared" si="25"/>
        <v>53</v>
      </c>
      <c r="AR31" s="462">
        <f t="shared" si="26"/>
        <v>2.3E-2</v>
      </c>
      <c r="AS31" s="480">
        <f t="shared" si="27"/>
        <v>1</v>
      </c>
      <c r="AT31" s="480">
        <f t="shared" si="28"/>
        <v>0</v>
      </c>
      <c r="AU31" s="471" t="str">
        <f t="shared" si="4"/>
        <v>2,3 %</v>
      </c>
      <c r="AV31" s="52"/>
      <c r="AW31" s="79">
        <v>155</v>
      </c>
      <c r="AX31" s="49" t="s">
        <v>3079</v>
      </c>
      <c r="AY31" s="50">
        <f t="shared" si="5"/>
        <v>0</v>
      </c>
      <c r="AZ31" s="50">
        <f t="shared" si="6"/>
        <v>0</v>
      </c>
      <c r="BA31" s="50">
        <f t="shared" si="7"/>
        <v>212</v>
      </c>
      <c r="BB31" s="50">
        <f t="shared" si="8"/>
        <v>219</v>
      </c>
      <c r="BC31" s="50">
        <f t="shared" si="9"/>
        <v>239</v>
      </c>
      <c r="BD31" s="50">
        <f t="shared" si="10"/>
        <v>239</v>
      </c>
      <c r="BE31" s="50">
        <f t="shared" si="11"/>
        <v>224</v>
      </c>
      <c r="BF31" s="50">
        <f t="shared" si="12"/>
        <v>266</v>
      </c>
      <c r="BG31" s="50">
        <f t="shared" si="13"/>
        <v>230</v>
      </c>
      <c r="BH31" s="50">
        <f t="shared" si="14"/>
        <v>224</v>
      </c>
      <c r="BI31" s="50">
        <f t="shared" si="15"/>
        <v>203</v>
      </c>
      <c r="BJ31" s="50">
        <f t="shared" si="16"/>
        <v>216</v>
      </c>
      <c r="BK31" s="50">
        <f t="shared" si="17"/>
        <v>219</v>
      </c>
      <c r="BL31" s="50">
        <f t="shared" si="18"/>
        <v>202</v>
      </c>
      <c r="BM31" s="50">
        <f t="shared" si="19"/>
        <v>238</v>
      </c>
      <c r="BN31" s="53">
        <f t="shared" si="29"/>
        <v>2931</v>
      </c>
      <c r="BO31" s="50">
        <f t="shared" si="20"/>
        <v>22</v>
      </c>
      <c r="BP31" s="166">
        <f t="shared" si="30"/>
        <v>0</v>
      </c>
      <c r="BQ31" s="404">
        <v>155</v>
      </c>
      <c r="BR31" s="405" t="s">
        <v>3079</v>
      </c>
      <c r="BS31" s="405"/>
    </row>
    <row r="32" spans="1:71" ht="14.1" customHeight="1" x14ac:dyDescent="0.2">
      <c r="A32" s="28">
        <v>23</v>
      </c>
      <c r="B32" s="41">
        <v>102</v>
      </c>
      <c r="C32" s="67">
        <v>1033</v>
      </c>
      <c r="D32" s="46" t="s">
        <v>1369</v>
      </c>
      <c r="E32" s="29">
        <v>0</v>
      </c>
      <c r="F32" s="29">
        <v>0</v>
      </c>
      <c r="G32" s="29">
        <v>0</v>
      </c>
      <c r="H32" s="29">
        <v>47</v>
      </c>
      <c r="I32" s="29">
        <v>49</v>
      </c>
      <c r="J32" s="29">
        <v>39</v>
      </c>
      <c r="K32" s="29">
        <v>64</v>
      </c>
      <c r="L32" s="29">
        <v>45</v>
      </c>
      <c r="M32" s="29">
        <v>51</v>
      </c>
      <c r="N32" s="29">
        <v>38</v>
      </c>
      <c r="O32" s="29">
        <v>42</v>
      </c>
      <c r="P32" s="29">
        <v>16</v>
      </c>
      <c r="Q32" s="29">
        <v>0</v>
      </c>
      <c r="R32" s="29">
        <v>0</v>
      </c>
      <c r="S32" s="29">
        <v>0</v>
      </c>
      <c r="T32" s="29">
        <v>0</v>
      </c>
      <c r="V32" s="48">
        <f t="shared" si="1"/>
        <v>391</v>
      </c>
      <c r="W32" s="105">
        <f t="shared" si="2"/>
        <v>1</v>
      </c>
      <c r="X32" s="48">
        <f t="shared" si="3"/>
        <v>0</v>
      </c>
      <c r="Y32" s="33" t="str">
        <f t="shared" si="21"/>
        <v/>
      </c>
      <c r="Z32" s="608">
        <v>1033</v>
      </c>
      <c r="AA32" s="609" t="s">
        <v>1369</v>
      </c>
      <c r="AB32" s="608">
        <v>2</v>
      </c>
      <c r="AC32" s="85"/>
      <c r="AD32" s="225" t="str">
        <f t="shared" si="22"/>
        <v/>
      </c>
      <c r="AE32" s="85">
        <v>102</v>
      </c>
      <c r="AF32" s="85">
        <v>1033</v>
      </c>
      <c r="AG32" s="213" t="s">
        <v>1369</v>
      </c>
      <c r="AH32" s="85"/>
      <c r="AI32" s="41"/>
      <c r="AJ32" s="41">
        <v>193</v>
      </c>
      <c r="AK32" s="118" t="s">
        <v>1448</v>
      </c>
      <c r="AL32" s="477" t="s">
        <v>1675</v>
      </c>
      <c r="AM32" s="478">
        <v>29</v>
      </c>
      <c r="AN32" s="478">
        <v>2137</v>
      </c>
      <c r="AO32" s="574">
        <f t="shared" si="23"/>
        <v>29</v>
      </c>
      <c r="AP32" s="575">
        <f t="shared" si="24"/>
        <v>2143</v>
      </c>
      <c r="AQ32" s="479">
        <f t="shared" si="25"/>
        <v>6</v>
      </c>
      <c r="AR32" s="462">
        <f t="shared" si="26"/>
        <v>3.0000000000000001E-3</v>
      </c>
      <c r="AS32" s="480">
        <f t="shared" si="27"/>
        <v>1</v>
      </c>
      <c r="AT32" s="480">
        <f t="shared" si="28"/>
        <v>0</v>
      </c>
      <c r="AU32" s="471" t="str">
        <f t="shared" si="4"/>
        <v>0,3 %</v>
      </c>
      <c r="AV32" s="52"/>
      <c r="AW32" s="79">
        <v>156</v>
      </c>
      <c r="AX32" s="49" t="s">
        <v>3080</v>
      </c>
      <c r="AY32" s="50">
        <f t="shared" si="5"/>
        <v>0</v>
      </c>
      <c r="AZ32" s="50">
        <f t="shared" si="6"/>
        <v>0</v>
      </c>
      <c r="BA32" s="50">
        <f t="shared" si="7"/>
        <v>157</v>
      </c>
      <c r="BB32" s="50">
        <f t="shared" si="8"/>
        <v>150</v>
      </c>
      <c r="BC32" s="50">
        <f t="shared" si="9"/>
        <v>140</v>
      </c>
      <c r="BD32" s="50">
        <f t="shared" si="10"/>
        <v>130</v>
      </c>
      <c r="BE32" s="50">
        <f t="shared" si="11"/>
        <v>133</v>
      </c>
      <c r="BF32" s="50">
        <f t="shared" si="12"/>
        <v>167</v>
      </c>
      <c r="BG32" s="50">
        <f t="shared" si="13"/>
        <v>139</v>
      </c>
      <c r="BH32" s="50">
        <f t="shared" si="14"/>
        <v>150</v>
      </c>
      <c r="BI32" s="50">
        <f t="shared" si="15"/>
        <v>120</v>
      </c>
      <c r="BJ32" s="50">
        <f t="shared" si="16"/>
        <v>138</v>
      </c>
      <c r="BK32" s="50">
        <f t="shared" si="17"/>
        <v>123</v>
      </c>
      <c r="BL32" s="50">
        <f t="shared" si="18"/>
        <v>128</v>
      </c>
      <c r="BM32" s="50">
        <f t="shared" si="19"/>
        <v>120</v>
      </c>
      <c r="BN32" s="53">
        <f t="shared" si="29"/>
        <v>1795</v>
      </c>
      <c r="BO32" s="50">
        <f t="shared" si="20"/>
        <v>17</v>
      </c>
      <c r="BP32" s="166">
        <f t="shared" si="30"/>
        <v>0</v>
      </c>
      <c r="BQ32" s="404">
        <v>156</v>
      </c>
      <c r="BR32" s="405" t="s">
        <v>3080</v>
      </c>
      <c r="BS32" s="405"/>
    </row>
    <row r="33" spans="1:71" ht="14.1" customHeight="1" x14ac:dyDescent="0.2">
      <c r="A33" s="28">
        <v>24</v>
      </c>
      <c r="B33" s="41">
        <v>190</v>
      </c>
      <c r="C33" s="67">
        <v>1035</v>
      </c>
      <c r="D33" s="46" t="s">
        <v>635</v>
      </c>
      <c r="E33" s="29">
        <v>0</v>
      </c>
      <c r="F33" s="29">
        <v>0</v>
      </c>
      <c r="G33" s="29">
        <v>0</v>
      </c>
      <c r="H33" s="29">
        <v>31</v>
      </c>
      <c r="I33" s="29">
        <v>18</v>
      </c>
      <c r="J33" s="29">
        <v>32</v>
      </c>
      <c r="K33" s="29">
        <v>30</v>
      </c>
      <c r="L33" s="29">
        <v>36</v>
      </c>
      <c r="M33" s="29">
        <v>33</v>
      </c>
      <c r="N33" s="29">
        <v>26</v>
      </c>
      <c r="O33" s="29">
        <v>31</v>
      </c>
      <c r="P33" s="29">
        <v>19</v>
      </c>
      <c r="Q33" s="29">
        <v>0</v>
      </c>
      <c r="R33" s="29">
        <v>0</v>
      </c>
      <c r="S33" s="29">
        <v>0</v>
      </c>
      <c r="T33" s="29">
        <v>0</v>
      </c>
      <c r="V33" s="48">
        <f t="shared" si="1"/>
        <v>256</v>
      </c>
      <c r="W33" s="105">
        <f t="shared" si="2"/>
        <v>1</v>
      </c>
      <c r="X33" s="48">
        <f t="shared" si="3"/>
        <v>0</v>
      </c>
      <c r="Y33" s="33" t="str">
        <f t="shared" si="21"/>
        <v/>
      </c>
      <c r="Z33" s="608">
        <v>1035</v>
      </c>
      <c r="AA33" s="609" t="s">
        <v>635</v>
      </c>
      <c r="AB33" s="608">
        <v>1</v>
      </c>
      <c r="AC33" s="85"/>
      <c r="AD33" s="225" t="str">
        <f t="shared" si="22"/>
        <v/>
      </c>
      <c r="AE33" s="85">
        <v>190</v>
      </c>
      <c r="AF33" s="85">
        <v>1035</v>
      </c>
      <c r="AG33" s="213" t="s">
        <v>635</v>
      </c>
      <c r="AH33" s="85"/>
      <c r="AI33" s="41"/>
      <c r="AJ33" s="41">
        <v>190</v>
      </c>
      <c r="AK33" s="119" t="s">
        <v>966</v>
      </c>
      <c r="AL33" s="477" t="s">
        <v>1685</v>
      </c>
      <c r="AM33" s="478">
        <v>15</v>
      </c>
      <c r="AN33" s="478">
        <v>2260</v>
      </c>
      <c r="AO33" s="574">
        <f t="shared" si="23"/>
        <v>14</v>
      </c>
      <c r="AP33" s="575">
        <f t="shared" si="24"/>
        <v>2324</v>
      </c>
      <c r="AQ33" s="479">
        <f t="shared" si="25"/>
        <v>64</v>
      </c>
      <c r="AR33" s="462">
        <f t="shared" si="26"/>
        <v>2.8000000000000001E-2</v>
      </c>
      <c r="AS33" s="480">
        <f t="shared" si="27"/>
        <v>1</v>
      </c>
      <c r="AT33" s="480">
        <f t="shared" si="28"/>
        <v>0</v>
      </c>
      <c r="AU33" s="471" t="str">
        <f t="shared" si="4"/>
        <v>2,8 %</v>
      </c>
      <c r="AV33" s="52"/>
      <c r="AW33" s="79">
        <v>171</v>
      </c>
      <c r="AX33" s="49" t="s">
        <v>3081</v>
      </c>
      <c r="AY33" s="50">
        <f t="shared" si="5"/>
        <v>0</v>
      </c>
      <c r="AZ33" s="50">
        <f t="shared" si="6"/>
        <v>0</v>
      </c>
      <c r="BA33" s="50">
        <f t="shared" si="7"/>
        <v>105</v>
      </c>
      <c r="BB33" s="50">
        <f t="shared" si="8"/>
        <v>119</v>
      </c>
      <c r="BC33" s="50">
        <f t="shared" si="9"/>
        <v>128</v>
      </c>
      <c r="BD33" s="50">
        <f t="shared" si="10"/>
        <v>111</v>
      </c>
      <c r="BE33" s="50">
        <f t="shared" si="11"/>
        <v>108</v>
      </c>
      <c r="BF33" s="50">
        <f t="shared" si="12"/>
        <v>126</v>
      </c>
      <c r="BG33" s="50">
        <f t="shared" si="13"/>
        <v>101</v>
      </c>
      <c r="BH33" s="50">
        <f t="shared" si="14"/>
        <v>134</v>
      </c>
      <c r="BI33" s="50">
        <f t="shared" si="15"/>
        <v>101</v>
      </c>
      <c r="BJ33" s="50">
        <f t="shared" si="16"/>
        <v>160</v>
      </c>
      <c r="BK33" s="50">
        <f t="shared" si="17"/>
        <v>120</v>
      </c>
      <c r="BL33" s="50">
        <f t="shared" si="18"/>
        <v>90</v>
      </c>
      <c r="BM33" s="50">
        <f t="shared" si="19"/>
        <v>115</v>
      </c>
      <c r="BN33" s="53">
        <f t="shared" si="29"/>
        <v>1518</v>
      </c>
      <c r="BO33" s="50">
        <f t="shared" si="20"/>
        <v>5</v>
      </c>
      <c r="BP33" s="166">
        <f t="shared" si="30"/>
        <v>0</v>
      </c>
      <c r="BQ33" s="404">
        <v>171</v>
      </c>
      <c r="BR33" s="405" t="s">
        <v>3081</v>
      </c>
      <c r="BS33" s="405"/>
    </row>
    <row r="34" spans="1:71" ht="14.1" customHeight="1" x14ac:dyDescent="0.2">
      <c r="A34" s="28">
        <v>25</v>
      </c>
      <c r="B34" s="41">
        <v>119</v>
      </c>
      <c r="C34" s="67">
        <v>1037</v>
      </c>
      <c r="D34" s="46" t="s">
        <v>2079</v>
      </c>
      <c r="E34" s="29">
        <v>0</v>
      </c>
      <c r="F34" s="29">
        <v>0</v>
      </c>
      <c r="G34" s="29">
        <v>0</v>
      </c>
      <c r="H34" s="29">
        <v>1</v>
      </c>
      <c r="I34" s="29">
        <v>4</v>
      </c>
      <c r="J34" s="29">
        <v>2</v>
      </c>
      <c r="K34" s="29">
        <v>3</v>
      </c>
      <c r="L34" s="29">
        <v>2</v>
      </c>
      <c r="M34" s="29">
        <v>7</v>
      </c>
      <c r="N34" s="29">
        <v>0</v>
      </c>
      <c r="O34" s="29">
        <v>3</v>
      </c>
      <c r="P34" s="29">
        <v>1</v>
      </c>
      <c r="Q34" s="29">
        <v>4</v>
      </c>
      <c r="R34" s="29">
        <v>4</v>
      </c>
      <c r="S34" s="29">
        <v>3</v>
      </c>
      <c r="T34" s="29">
        <v>2</v>
      </c>
      <c r="V34" s="48">
        <f t="shared" si="1"/>
        <v>36</v>
      </c>
      <c r="W34" s="105">
        <f t="shared" si="2"/>
        <v>1</v>
      </c>
      <c r="X34" s="48">
        <f t="shared" si="3"/>
        <v>0</v>
      </c>
      <c r="Y34" s="33" t="str">
        <f t="shared" si="21"/>
        <v/>
      </c>
      <c r="Z34" s="608">
        <v>1037</v>
      </c>
      <c r="AA34" s="609" t="s">
        <v>2079</v>
      </c>
      <c r="AB34" s="608">
        <v>5</v>
      </c>
      <c r="AC34" s="85"/>
      <c r="AD34" s="225" t="str">
        <f t="shared" si="22"/>
        <v/>
      </c>
      <c r="AE34" s="85">
        <v>119</v>
      </c>
      <c r="AF34" s="85">
        <v>1037</v>
      </c>
      <c r="AG34" s="213" t="s">
        <v>2079</v>
      </c>
      <c r="AH34" s="85"/>
      <c r="AI34" s="41"/>
      <c r="AJ34" s="41">
        <v>196</v>
      </c>
      <c r="AK34" s="120" t="s">
        <v>1442</v>
      </c>
      <c r="AL34" s="477" t="s">
        <v>1686</v>
      </c>
      <c r="AM34" s="478">
        <v>42</v>
      </c>
      <c r="AN34" s="478">
        <v>16672</v>
      </c>
      <c r="AO34" s="574">
        <f t="shared" si="23"/>
        <v>42</v>
      </c>
      <c r="AP34" s="575">
        <f t="shared" si="24"/>
        <v>16851</v>
      </c>
      <c r="AQ34" s="479">
        <f t="shared" si="25"/>
        <v>179</v>
      </c>
      <c r="AR34" s="462">
        <f t="shared" si="26"/>
        <v>1.0999999999999999E-2</v>
      </c>
      <c r="AS34" s="480">
        <f t="shared" si="27"/>
        <v>1</v>
      </c>
      <c r="AT34" s="480">
        <f t="shared" si="28"/>
        <v>0</v>
      </c>
      <c r="AU34" s="471" t="str">
        <f t="shared" si="4"/>
        <v>1,1 %</v>
      </c>
      <c r="AV34" s="52"/>
      <c r="AW34" s="79">
        <v>174</v>
      </c>
      <c r="AX34" s="49" t="s">
        <v>3082</v>
      </c>
      <c r="AY34" s="50">
        <f t="shared" si="5"/>
        <v>0</v>
      </c>
      <c r="AZ34" s="50">
        <f t="shared" si="6"/>
        <v>0</v>
      </c>
      <c r="BA34" s="50">
        <f t="shared" si="7"/>
        <v>663</v>
      </c>
      <c r="BB34" s="50">
        <f t="shared" si="8"/>
        <v>665</v>
      </c>
      <c r="BC34" s="50">
        <f t="shared" si="9"/>
        <v>603</v>
      </c>
      <c r="BD34" s="50">
        <f t="shared" si="10"/>
        <v>689</v>
      </c>
      <c r="BE34" s="50">
        <f t="shared" si="11"/>
        <v>657</v>
      </c>
      <c r="BF34" s="50">
        <f t="shared" si="12"/>
        <v>699</v>
      </c>
      <c r="BG34" s="50">
        <f t="shared" si="13"/>
        <v>693</v>
      </c>
      <c r="BH34" s="50">
        <f t="shared" si="14"/>
        <v>644</v>
      </c>
      <c r="BI34" s="50">
        <f t="shared" si="15"/>
        <v>612</v>
      </c>
      <c r="BJ34" s="50">
        <f t="shared" si="16"/>
        <v>672</v>
      </c>
      <c r="BK34" s="50">
        <f t="shared" si="17"/>
        <v>596</v>
      </c>
      <c r="BL34" s="50">
        <f t="shared" si="18"/>
        <v>612</v>
      </c>
      <c r="BM34" s="50">
        <f t="shared" si="19"/>
        <v>548</v>
      </c>
      <c r="BN34" s="53">
        <f t="shared" si="29"/>
        <v>8353</v>
      </c>
      <c r="BO34" s="50">
        <f t="shared" si="20"/>
        <v>19</v>
      </c>
      <c r="BP34" s="166">
        <f t="shared" si="30"/>
        <v>0</v>
      </c>
      <c r="BQ34" s="404">
        <v>174</v>
      </c>
      <c r="BR34" s="405" t="s">
        <v>3082</v>
      </c>
      <c r="BS34" s="405"/>
    </row>
    <row r="35" spans="1:71" ht="14.1" customHeight="1" x14ac:dyDescent="0.2">
      <c r="A35" s="28">
        <v>26</v>
      </c>
      <c r="B35" s="41">
        <v>186</v>
      </c>
      <c r="C35" s="67">
        <v>1039</v>
      </c>
      <c r="D35" s="46" t="s">
        <v>2069</v>
      </c>
      <c r="E35" s="29">
        <v>18</v>
      </c>
      <c r="F35" s="29">
        <v>0</v>
      </c>
      <c r="G35" s="29">
        <v>0</v>
      </c>
      <c r="H35" s="29">
        <v>24</v>
      </c>
      <c r="I35" s="29">
        <v>17</v>
      </c>
      <c r="J35" s="29">
        <v>22</v>
      </c>
      <c r="K35" s="29">
        <v>34</v>
      </c>
      <c r="L35" s="29">
        <v>23</v>
      </c>
      <c r="M35" s="29">
        <v>30</v>
      </c>
      <c r="N35" s="29">
        <v>22</v>
      </c>
      <c r="O35" s="29">
        <v>24</v>
      </c>
      <c r="P35" s="29">
        <v>27</v>
      </c>
      <c r="Q35" s="29">
        <v>0</v>
      </c>
      <c r="R35" s="29">
        <v>0</v>
      </c>
      <c r="S35" s="29">
        <v>0</v>
      </c>
      <c r="T35" s="29">
        <v>0</v>
      </c>
      <c r="V35" s="48">
        <f t="shared" si="1"/>
        <v>241</v>
      </c>
      <c r="W35" s="105">
        <f t="shared" si="2"/>
        <v>1</v>
      </c>
      <c r="X35" s="48">
        <f t="shared" si="3"/>
        <v>18</v>
      </c>
      <c r="Y35" s="33" t="str">
        <f t="shared" si="21"/>
        <v/>
      </c>
      <c r="Z35" s="608">
        <v>1039</v>
      </c>
      <c r="AA35" s="609" t="s">
        <v>2069</v>
      </c>
      <c r="AB35" s="608">
        <v>1</v>
      </c>
      <c r="AC35" s="85"/>
      <c r="AD35" s="225" t="str">
        <f t="shared" si="22"/>
        <v/>
      </c>
      <c r="AE35" s="85">
        <v>186</v>
      </c>
      <c r="AF35" s="85">
        <v>1039</v>
      </c>
      <c r="AG35" s="213" t="s">
        <v>2069</v>
      </c>
      <c r="AH35" s="85"/>
      <c r="AI35" s="41"/>
      <c r="AJ35" s="41">
        <v>156</v>
      </c>
      <c r="AK35" s="118" t="s">
        <v>651</v>
      </c>
      <c r="AL35" s="477" t="s">
        <v>1667</v>
      </c>
      <c r="AM35" s="478">
        <v>17</v>
      </c>
      <c r="AN35" s="478">
        <v>1755</v>
      </c>
      <c r="AO35" s="574">
        <f t="shared" si="23"/>
        <v>17</v>
      </c>
      <c r="AP35" s="575">
        <f t="shared" si="24"/>
        <v>1795</v>
      </c>
      <c r="AQ35" s="479">
        <f t="shared" si="25"/>
        <v>40</v>
      </c>
      <c r="AR35" s="462">
        <f t="shared" si="26"/>
        <v>2.3E-2</v>
      </c>
      <c r="AS35" s="480">
        <f t="shared" si="27"/>
        <v>1</v>
      </c>
      <c r="AT35" s="480">
        <f t="shared" si="28"/>
        <v>0</v>
      </c>
      <c r="AU35" s="471" t="str">
        <f t="shared" si="4"/>
        <v>2,3 %</v>
      </c>
      <c r="AV35" s="52"/>
      <c r="AW35" s="79">
        <v>185</v>
      </c>
      <c r="AX35" s="49" t="s">
        <v>3083</v>
      </c>
      <c r="AY35" s="50">
        <f t="shared" si="5"/>
        <v>0</v>
      </c>
      <c r="AZ35" s="50">
        <f t="shared" si="6"/>
        <v>0</v>
      </c>
      <c r="BA35" s="50">
        <f t="shared" si="7"/>
        <v>144</v>
      </c>
      <c r="BB35" s="50">
        <f t="shared" si="8"/>
        <v>170</v>
      </c>
      <c r="BC35" s="50">
        <f t="shared" si="9"/>
        <v>187</v>
      </c>
      <c r="BD35" s="50">
        <f t="shared" si="10"/>
        <v>169</v>
      </c>
      <c r="BE35" s="50">
        <f t="shared" si="11"/>
        <v>178</v>
      </c>
      <c r="BF35" s="50">
        <f t="shared" si="12"/>
        <v>183</v>
      </c>
      <c r="BG35" s="50">
        <f t="shared" si="13"/>
        <v>149</v>
      </c>
      <c r="BH35" s="50">
        <f t="shared" si="14"/>
        <v>168</v>
      </c>
      <c r="BI35" s="50">
        <f t="shared" si="15"/>
        <v>177</v>
      </c>
      <c r="BJ35" s="50">
        <f t="shared" si="16"/>
        <v>193</v>
      </c>
      <c r="BK35" s="50">
        <f t="shared" si="17"/>
        <v>155</v>
      </c>
      <c r="BL35" s="50">
        <f t="shared" si="18"/>
        <v>185</v>
      </c>
      <c r="BM35" s="50">
        <f t="shared" si="19"/>
        <v>196</v>
      </c>
      <c r="BN35" s="53">
        <f t="shared" si="29"/>
        <v>2254</v>
      </c>
      <c r="BO35" s="50">
        <f t="shared" si="20"/>
        <v>16</v>
      </c>
      <c r="BP35" s="166">
        <f t="shared" si="30"/>
        <v>0</v>
      </c>
      <c r="BQ35" s="404">
        <v>185</v>
      </c>
      <c r="BR35" s="405" t="s">
        <v>3083</v>
      </c>
      <c r="BS35" s="405"/>
    </row>
    <row r="36" spans="1:71" ht="14.1" customHeight="1" x14ac:dyDescent="0.2">
      <c r="A36" s="28">
        <v>27</v>
      </c>
      <c r="B36" s="41">
        <v>154</v>
      </c>
      <c r="C36" s="67">
        <v>1040</v>
      </c>
      <c r="D36" s="46" t="s">
        <v>1337</v>
      </c>
      <c r="E36" s="29">
        <v>0</v>
      </c>
      <c r="F36" s="29">
        <v>0</v>
      </c>
      <c r="G36" s="29">
        <v>0</v>
      </c>
      <c r="H36" s="29">
        <v>21</v>
      </c>
      <c r="I36" s="29">
        <v>15</v>
      </c>
      <c r="J36" s="29">
        <v>17</v>
      </c>
      <c r="K36" s="29">
        <v>15</v>
      </c>
      <c r="L36" s="29">
        <v>18</v>
      </c>
      <c r="M36" s="29">
        <v>14</v>
      </c>
      <c r="N36" s="29">
        <v>13</v>
      </c>
      <c r="O36" s="29">
        <v>0</v>
      </c>
      <c r="P36" s="29">
        <v>0</v>
      </c>
      <c r="Q36" s="29">
        <v>0</v>
      </c>
      <c r="R36" s="29">
        <v>0</v>
      </c>
      <c r="S36" s="29">
        <v>0</v>
      </c>
      <c r="T36" s="29">
        <v>0</v>
      </c>
      <c r="V36" s="48">
        <f t="shared" si="1"/>
        <v>113</v>
      </c>
      <c r="W36" s="105">
        <f t="shared" si="2"/>
        <v>1</v>
      </c>
      <c r="X36" s="48">
        <f t="shared" si="3"/>
        <v>0</v>
      </c>
      <c r="Y36" s="33" t="str">
        <f t="shared" si="21"/>
        <v/>
      </c>
      <c r="Z36" s="608">
        <v>1040</v>
      </c>
      <c r="AA36" s="609" t="s">
        <v>1337</v>
      </c>
      <c r="AB36" s="608">
        <v>1</v>
      </c>
      <c r="AC36" s="85"/>
      <c r="AD36" s="225" t="str">
        <f t="shared" si="22"/>
        <v/>
      </c>
      <c r="AE36" s="85">
        <v>154</v>
      </c>
      <c r="AF36" s="85">
        <v>1040</v>
      </c>
      <c r="AG36" s="213" t="s">
        <v>1337</v>
      </c>
      <c r="AH36" s="85"/>
      <c r="AI36" s="41"/>
      <c r="AJ36" s="41">
        <v>136</v>
      </c>
      <c r="AK36" s="119" t="s">
        <v>289</v>
      </c>
      <c r="AL36" s="477" t="s">
        <v>1658</v>
      </c>
      <c r="AM36" s="478">
        <v>15</v>
      </c>
      <c r="AN36" s="478">
        <v>4513</v>
      </c>
      <c r="AO36" s="574">
        <f t="shared" si="23"/>
        <v>15</v>
      </c>
      <c r="AP36" s="575">
        <f t="shared" si="24"/>
        <v>4481</v>
      </c>
      <c r="AQ36" s="479">
        <f t="shared" si="25"/>
        <v>-32</v>
      </c>
      <c r="AR36" s="462">
        <f t="shared" si="26"/>
        <v>-7.0000000000000001E-3</v>
      </c>
      <c r="AS36" s="480">
        <f t="shared" si="27"/>
        <v>0</v>
      </c>
      <c r="AT36" s="480">
        <f t="shared" si="28"/>
        <v>1</v>
      </c>
      <c r="AU36" s="471" t="str">
        <f t="shared" si="4"/>
        <v>(0,7 %)</v>
      </c>
      <c r="AV36" s="52"/>
      <c r="AW36" s="79">
        <v>186</v>
      </c>
      <c r="AX36" s="49" t="s">
        <v>3084</v>
      </c>
      <c r="AY36" s="50">
        <f t="shared" si="5"/>
        <v>251</v>
      </c>
      <c r="AZ36" s="50">
        <f t="shared" si="6"/>
        <v>0</v>
      </c>
      <c r="BA36" s="50">
        <f t="shared" si="7"/>
        <v>1113</v>
      </c>
      <c r="BB36" s="50">
        <f t="shared" si="8"/>
        <v>1137</v>
      </c>
      <c r="BC36" s="50">
        <f t="shared" si="9"/>
        <v>1206</v>
      </c>
      <c r="BD36" s="50">
        <f t="shared" si="10"/>
        <v>1172</v>
      </c>
      <c r="BE36" s="50">
        <f t="shared" si="11"/>
        <v>1140</v>
      </c>
      <c r="BF36" s="50">
        <f t="shared" si="12"/>
        <v>1240</v>
      </c>
      <c r="BG36" s="50">
        <f t="shared" si="13"/>
        <v>1141</v>
      </c>
      <c r="BH36" s="50">
        <f t="shared" si="14"/>
        <v>1174</v>
      </c>
      <c r="BI36" s="50">
        <f t="shared" si="15"/>
        <v>1153</v>
      </c>
      <c r="BJ36" s="50">
        <f t="shared" si="16"/>
        <v>1082</v>
      </c>
      <c r="BK36" s="50">
        <f t="shared" si="17"/>
        <v>1171</v>
      </c>
      <c r="BL36" s="50">
        <f t="shared" si="18"/>
        <v>1220</v>
      </c>
      <c r="BM36" s="50">
        <f t="shared" si="19"/>
        <v>1419</v>
      </c>
      <c r="BN36" s="53">
        <f t="shared" si="29"/>
        <v>15619</v>
      </c>
      <c r="BO36" s="50">
        <f t="shared" si="20"/>
        <v>40</v>
      </c>
      <c r="BP36" s="166">
        <f t="shared" si="30"/>
        <v>0</v>
      </c>
      <c r="BQ36" s="404">
        <v>186</v>
      </c>
      <c r="BR36" s="405" t="s">
        <v>3084</v>
      </c>
      <c r="BS36" s="405"/>
    </row>
    <row r="37" spans="1:71" ht="14.1" customHeight="1" x14ac:dyDescent="0.2">
      <c r="A37" s="28">
        <v>28</v>
      </c>
      <c r="B37" s="41">
        <v>194</v>
      </c>
      <c r="C37" s="67">
        <v>1042</v>
      </c>
      <c r="D37" s="46" t="s">
        <v>1373</v>
      </c>
      <c r="E37" s="29">
        <v>0</v>
      </c>
      <c r="F37" s="29">
        <v>0</v>
      </c>
      <c r="G37" s="29">
        <v>0</v>
      </c>
      <c r="H37" s="29">
        <v>0</v>
      </c>
      <c r="I37" s="29">
        <v>0</v>
      </c>
      <c r="J37" s="29">
        <v>0</v>
      </c>
      <c r="K37" s="29">
        <v>0</v>
      </c>
      <c r="L37" s="29">
        <v>0</v>
      </c>
      <c r="M37" s="29">
        <v>7</v>
      </c>
      <c r="N37" s="29">
        <v>15</v>
      </c>
      <c r="O37" s="29">
        <v>19</v>
      </c>
      <c r="P37" s="29">
        <v>13</v>
      </c>
      <c r="Q37" s="29">
        <v>24</v>
      </c>
      <c r="R37" s="29">
        <v>21</v>
      </c>
      <c r="S37" s="29">
        <v>28</v>
      </c>
      <c r="T37" s="29">
        <v>21</v>
      </c>
      <c r="V37" s="48">
        <f t="shared" si="1"/>
        <v>148</v>
      </c>
      <c r="W37" s="105">
        <f t="shared" si="2"/>
        <v>1</v>
      </c>
      <c r="X37" s="48">
        <f t="shared" si="3"/>
        <v>0</v>
      </c>
      <c r="Y37" s="33" t="str">
        <f t="shared" si="21"/>
        <v/>
      </c>
      <c r="Z37" s="608">
        <v>1042</v>
      </c>
      <c r="AA37" s="609" t="s">
        <v>1373</v>
      </c>
      <c r="AB37" s="608">
        <v>4</v>
      </c>
      <c r="AC37" s="85"/>
      <c r="AD37" s="225" t="str">
        <f t="shared" si="22"/>
        <v/>
      </c>
      <c r="AE37" s="85">
        <v>194</v>
      </c>
      <c r="AF37" s="85">
        <v>1042</v>
      </c>
      <c r="AG37" s="213" t="s">
        <v>1373</v>
      </c>
      <c r="AH37" s="85"/>
      <c r="AI37" s="41"/>
      <c r="AJ37" s="41">
        <v>118</v>
      </c>
      <c r="AK37" s="118" t="s">
        <v>652</v>
      </c>
      <c r="AL37" s="477" t="s">
        <v>1656</v>
      </c>
      <c r="AM37" s="478">
        <v>25</v>
      </c>
      <c r="AN37" s="478">
        <v>11705</v>
      </c>
      <c r="AO37" s="574">
        <f t="shared" si="23"/>
        <v>25</v>
      </c>
      <c r="AP37" s="575">
        <f t="shared" si="24"/>
        <v>11800</v>
      </c>
      <c r="AQ37" s="479">
        <f t="shared" si="25"/>
        <v>95</v>
      </c>
      <c r="AR37" s="462">
        <f t="shared" si="26"/>
        <v>8.0000000000000002E-3</v>
      </c>
      <c r="AS37" s="480">
        <f t="shared" si="27"/>
        <v>1</v>
      </c>
      <c r="AT37" s="480">
        <f t="shared" si="28"/>
        <v>0</v>
      </c>
      <c r="AU37" s="471" t="str">
        <f t="shared" si="4"/>
        <v>0,8 %</v>
      </c>
      <c r="AV37" s="52"/>
      <c r="AW37" s="79">
        <v>187</v>
      </c>
      <c r="AX37" s="49" t="s">
        <v>3085</v>
      </c>
      <c r="AY37" s="50">
        <f t="shared" si="5"/>
        <v>0</v>
      </c>
      <c r="AZ37" s="50">
        <f t="shared" si="6"/>
        <v>0</v>
      </c>
      <c r="BA37" s="50">
        <f t="shared" si="7"/>
        <v>241</v>
      </c>
      <c r="BB37" s="50">
        <f t="shared" si="8"/>
        <v>217</v>
      </c>
      <c r="BC37" s="50">
        <f t="shared" si="9"/>
        <v>216</v>
      </c>
      <c r="BD37" s="50">
        <f t="shared" si="10"/>
        <v>222</v>
      </c>
      <c r="BE37" s="50">
        <f t="shared" si="11"/>
        <v>218</v>
      </c>
      <c r="BF37" s="50">
        <f t="shared" si="12"/>
        <v>257</v>
      </c>
      <c r="BG37" s="50">
        <f t="shared" si="13"/>
        <v>252</v>
      </c>
      <c r="BH37" s="50">
        <f t="shared" si="14"/>
        <v>237</v>
      </c>
      <c r="BI37" s="50">
        <f t="shared" si="15"/>
        <v>266</v>
      </c>
      <c r="BJ37" s="50">
        <f t="shared" si="16"/>
        <v>269</v>
      </c>
      <c r="BK37" s="50">
        <f t="shared" si="17"/>
        <v>236</v>
      </c>
      <c r="BL37" s="50">
        <f t="shared" si="18"/>
        <v>262</v>
      </c>
      <c r="BM37" s="50">
        <f t="shared" si="19"/>
        <v>290</v>
      </c>
      <c r="BN37" s="53">
        <f t="shared" si="29"/>
        <v>3183</v>
      </c>
      <c r="BO37" s="50">
        <f t="shared" si="20"/>
        <v>16</v>
      </c>
      <c r="BP37" s="166">
        <f t="shared" si="30"/>
        <v>0</v>
      </c>
      <c r="BQ37" s="404">
        <v>187</v>
      </c>
      <c r="BR37" s="405" t="s">
        <v>3085</v>
      </c>
      <c r="BS37" s="405"/>
    </row>
    <row r="38" spans="1:71" ht="14.1" customHeight="1" x14ac:dyDescent="0.2">
      <c r="A38" s="28">
        <v>29</v>
      </c>
      <c r="B38" s="41">
        <v>103</v>
      </c>
      <c r="C38" s="67">
        <v>1043</v>
      </c>
      <c r="D38" s="46" t="s">
        <v>822</v>
      </c>
      <c r="E38" s="29">
        <v>0</v>
      </c>
      <c r="F38" s="29">
        <v>0</v>
      </c>
      <c r="G38" s="29">
        <v>0</v>
      </c>
      <c r="H38" s="29">
        <v>0</v>
      </c>
      <c r="I38" s="29">
        <v>0</v>
      </c>
      <c r="J38" s="29">
        <v>0</v>
      </c>
      <c r="K38" s="29">
        <v>0</v>
      </c>
      <c r="L38" s="29">
        <v>0</v>
      </c>
      <c r="M38" s="29">
        <v>0</v>
      </c>
      <c r="N38" s="29">
        <v>0</v>
      </c>
      <c r="O38" s="29">
        <v>0</v>
      </c>
      <c r="P38" s="29">
        <v>0</v>
      </c>
      <c r="Q38" s="29">
        <v>68</v>
      </c>
      <c r="R38" s="29">
        <v>76</v>
      </c>
      <c r="S38" s="29">
        <v>78</v>
      </c>
      <c r="T38" s="29">
        <v>82</v>
      </c>
      <c r="V38" s="48">
        <f t="shared" si="1"/>
        <v>304</v>
      </c>
      <c r="W38" s="105">
        <f t="shared" si="2"/>
        <v>1</v>
      </c>
      <c r="X38" s="48">
        <f t="shared" si="3"/>
        <v>0</v>
      </c>
      <c r="Y38" s="33" t="str">
        <f t="shared" si="21"/>
        <v/>
      </c>
      <c r="Z38" s="608">
        <v>1043</v>
      </c>
      <c r="AA38" s="609" t="s">
        <v>822</v>
      </c>
      <c r="AB38" s="608">
        <v>4</v>
      </c>
      <c r="AC38" s="85"/>
      <c r="AD38" s="225" t="str">
        <f t="shared" si="22"/>
        <v/>
      </c>
      <c r="AE38" s="85">
        <v>103</v>
      </c>
      <c r="AF38" s="85">
        <v>1043</v>
      </c>
      <c r="AG38" s="213" t="s">
        <v>822</v>
      </c>
      <c r="AH38" s="85"/>
      <c r="AI38" s="41"/>
      <c r="AJ38" s="41">
        <v>191</v>
      </c>
      <c r="AK38" s="118" t="s">
        <v>1444</v>
      </c>
      <c r="AL38" s="477" t="s">
        <v>1032</v>
      </c>
      <c r="AM38" s="478">
        <v>13</v>
      </c>
      <c r="AN38" s="478">
        <v>1557</v>
      </c>
      <c r="AO38" s="574">
        <f t="shared" si="23"/>
        <v>13</v>
      </c>
      <c r="AP38" s="575">
        <f t="shared" si="24"/>
        <v>1565</v>
      </c>
      <c r="AQ38" s="479">
        <f t="shared" si="25"/>
        <v>8</v>
      </c>
      <c r="AR38" s="462">
        <f t="shared" si="26"/>
        <v>5.0000000000000001E-3</v>
      </c>
      <c r="AS38" s="480">
        <f t="shared" si="27"/>
        <v>1</v>
      </c>
      <c r="AT38" s="480">
        <f t="shared" si="28"/>
        <v>0</v>
      </c>
      <c r="AU38" s="471" t="str">
        <f t="shared" si="4"/>
        <v>0,5 %</v>
      </c>
      <c r="AV38" s="52"/>
      <c r="AW38" s="79">
        <v>188</v>
      </c>
      <c r="AX38" s="49" t="s">
        <v>3086</v>
      </c>
      <c r="AY38" s="50">
        <f t="shared" si="5"/>
        <v>1</v>
      </c>
      <c r="AZ38" s="50">
        <f t="shared" si="6"/>
        <v>0</v>
      </c>
      <c r="BA38" s="50">
        <f t="shared" si="7"/>
        <v>1062</v>
      </c>
      <c r="BB38" s="50">
        <f t="shared" si="8"/>
        <v>1088</v>
      </c>
      <c r="BC38" s="50">
        <f t="shared" si="9"/>
        <v>1160</v>
      </c>
      <c r="BD38" s="50">
        <f t="shared" si="10"/>
        <v>1033</v>
      </c>
      <c r="BE38" s="50">
        <f t="shared" si="11"/>
        <v>1100</v>
      </c>
      <c r="BF38" s="50">
        <f t="shared" si="12"/>
        <v>1200</v>
      </c>
      <c r="BG38" s="50">
        <f t="shared" si="13"/>
        <v>1149</v>
      </c>
      <c r="BH38" s="50">
        <f t="shared" si="14"/>
        <v>1202</v>
      </c>
      <c r="BI38" s="50">
        <f t="shared" si="15"/>
        <v>1116</v>
      </c>
      <c r="BJ38" s="50">
        <f t="shared" si="16"/>
        <v>1077</v>
      </c>
      <c r="BK38" s="50">
        <f t="shared" si="17"/>
        <v>1179</v>
      </c>
      <c r="BL38" s="50">
        <f t="shared" si="18"/>
        <v>1143</v>
      </c>
      <c r="BM38" s="50">
        <f t="shared" si="19"/>
        <v>1406</v>
      </c>
      <c r="BN38" s="53">
        <f t="shared" si="29"/>
        <v>14916</v>
      </c>
      <c r="BO38" s="50">
        <f t="shared" si="20"/>
        <v>34</v>
      </c>
      <c r="BP38" s="166">
        <f t="shared" si="30"/>
        <v>0</v>
      </c>
      <c r="BQ38" s="404">
        <v>188</v>
      </c>
      <c r="BR38" s="405" t="s">
        <v>3086</v>
      </c>
      <c r="BS38" s="405"/>
    </row>
    <row r="39" spans="1:71" ht="14.1" customHeight="1" x14ac:dyDescent="0.2">
      <c r="A39" s="28">
        <v>30</v>
      </c>
      <c r="B39" s="41">
        <v>151</v>
      </c>
      <c r="C39" s="67">
        <v>1046</v>
      </c>
      <c r="D39" s="46" t="s">
        <v>2408</v>
      </c>
      <c r="E39" s="29">
        <v>0</v>
      </c>
      <c r="F39" s="29">
        <v>0</v>
      </c>
      <c r="G39" s="29">
        <v>54</v>
      </c>
      <c r="H39" s="29">
        <v>53</v>
      </c>
      <c r="I39" s="29">
        <v>51</v>
      </c>
      <c r="J39" s="29">
        <v>63</v>
      </c>
      <c r="K39" s="29">
        <v>64</v>
      </c>
      <c r="L39" s="29">
        <v>41</v>
      </c>
      <c r="M39" s="29">
        <v>58</v>
      </c>
      <c r="N39" s="29">
        <v>45</v>
      </c>
      <c r="O39" s="29">
        <v>42</v>
      </c>
      <c r="P39" s="29">
        <v>26</v>
      </c>
      <c r="Q39" s="29">
        <v>0</v>
      </c>
      <c r="R39" s="29">
        <v>0</v>
      </c>
      <c r="S39" s="29">
        <v>0</v>
      </c>
      <c r="T39" s="29">
        <v>0</v>
      </c>
      <c r="V39" s="48">
        <f t="shared" si="1"/>
        <v>497</v>
      </c>
      <c r="W39" s="105">
        <f t="shared" si="2"/>
        <v>1</v>
      </c>
      <c r="X39" s="48">
        <f t="shared" si="3"/>
        <v>0</v>
      </c>
      <c r="Y39" s="33" t="str">
        <f t="shared" si="21"/>
        <v/>
      </c>
      <c r="Z39" s="608">
        <v>1046</v>
      </c>
      <c r="AA39" s="609" t="s">
        <v>2408</v>
      </c>
      <c r="AB39" s="608">
        <v>3</v>
      </c>
      <c r="AC39" s="85"/>
      <c r="AD39" s="225" t="str">
        <f t="shared" si="22"/>
        <v/>
      </c>
      <c r="AE39" s="85">
        <v>151</v>
      </c>
      <c r="AF39" s="85">
        <v>1046</v>
      </c>
      <c r="AG39" s="213" t="s">
        <v>2408</v>
      </c>
      <c r="AH39" s="85"/>
      <c r="AI39" s="41"/>
      <c r="AJ39" s="41">
        <v>114</v>
      </c>
      <c r="AK39" s="118" t="s">
        <v>653</v>
      </c>
      <c r="AL39" s="477" t="s">
        <v>1655</v>
      </c>
      <c r="AM39" s="478">
        <v>26</v>
      </c>
      <c r="AN39" s="478">
        <v>8529</v>
      </c>
      <c r="AO39" s="574">
        <f t="shared" si="23"/>
        <v>26</v>
      </c>
      <c r="AP39" s="575">
        <f t="shared" si="24"/>
        <v>8459</v>
      </c>
      <c r="AQ39" s="479">
        <f t="shared" si="25"/>
        <v>-70</v>
      </c>
      <c r="AR39" s="462">
        <f t="shared" si="26"/>
        <v>-8.0000000000000002E-3</v>
      </c>
      <c r="AS39" s="480">
        <f t="shared" si="27"/>
        <v>0</v>
      </c>
      <c r="AT39" s="480">
        <f t="shared" si="28"/>
        <v>1</v>
      </c>
      <c r="AU39" s="471" t="str">
        <f t="shared" si="4"/>
        <v>(0,8 %)</v>
      </c>
      <c r="AV39" s="52"/>
      <c r="AW39" s="79">
        <v>189</v>
      </c>
      <c r="AX39" s="49" t="s">
        <v>3087</v>
      </c>
      <c r="AY39" s="50">
        <f t="shared" si="5"/>
        <v>42</v>
      </c>
      <c r="AZ39" s="50">
        <f t="shared" si="6"/>
        <v>0</v>
      </c>
      <c r="BA39" s="50">
        <f t="shared" si="7"/>
        <v>393</v>
      </c>
      <c r="BB39" s="50">
        <f t="shared" si="8"/>
        <v>374</v>
      </c>
      <c r="BC39" s="50">
        <f t="shared" si="9"/>
        <v>351</v>
      </c>
      <c r="BD39" s="50">
        <f t="shared" si="10"/>
        <v>402</v>
      </c>
      <c r="BE39" s="50">
        <f t="shared" si="11"/>
        <v>389</v>
      </c>
      <c r="BF39" s="50">
        <f t="shared" si="12"/>
        <v>354</v>
      </c>
      <c r="BG39" s="50">
        <f t="shared" si="13"/>
        <v>371</v>
      </c>
      <c r="BH39" s="50">
        <f t="shared" si="14"/>
        <v>363</v>
      </c>
      <c r="BI39" s="50">
        <f t="shared" si="15"/>
        <v>354</v>
      </c>
      <c r="BJ39" s="50">
        <f t="shared" si="16"/>
        <v>320</v>
      </c>
      <c r="BK39" s="50">
        <f t="shared" si="17"/>
        <v>336</v>
      </c>
      <c r="BL39" s="50">
        <f t="shared" si="18"/>
        <v>331</v>
      </c>
      <c r="BM39" s="50">
        <f t="shared" si="19"/>
        <v>322</v>
      </c>
      <c r="BN39" s="53">
        <f t="shared" si="29"/>
        <v>4702</v>
      </c>
      <c r="BO39" s="50">
        <f t="shared" si="20"/>
        <v>19</v>
      </c>
      <c r="BP39" s="166">
        <f t="shared" si="30"/>
        <v>0</v>
      </c>
      <c r="BQ39" s="404">
        <v>189</v>
      </c>
      <c r="BR39" s="405" t="s">
        <v>3087</v>
      </c>
      <c r="BS39" s="405"/>
    </row>
    <row r="40" spans="1:71" ht="14.1" customHeight="1" x14ac:dyDescent="0.2">
      <c r="A40" s="28">
        <v>31</v>
      </c>
      <c r="B40" s="41">
        <v>118</v>
      </c>
      <c r="C40" s="67">
        <v>1050</v>
      </c>
      <c r="D40" s="46" t="s">
        <v>607</v>
      </c>
      <c r="E40" s="29">
        <v>0</v>
      </c>
      <c r="F40" s="29">
        <v>0</v>
      </c>
      <c r="G40" s="29">
        <v>0</v>
      </c>
      <c r="H40" s="29">
        <v>29</v>
      </c>
      <c r="I40" s="29">
        <v>29</v>
      </c>
      <c r="J40" s="29">
        <v>38</v>
      </c>
      <c r="K40" s="29">
        <v>33</v>
      </c>
      <c r="L40" s="29">
        <v>48</v>
      </c>
      <c r="M40" s="29">
        <v>41</v>
      </c>
      <c r="N40" s="29">
        <v>0</v>
      </c>
      <c r="O40" s="29">
        <v>0</v>
      </c>
      <c r="P40" s="29">
        <v>0</v>
      </c>
      <c r="Q40" s="29">
        <v>0</v>
      </c>
      <c r="R40" s="29">
        <v>0</v>
      </c>
      <c r="S40" s="29">
        <v>0</v>
      </c>
      <c r="T40" s="29">
        <v>0</v>
      </c>
      <c r="V40" s="48">
        <f t="shared" si="1"/>
        <v>218</v>
      </c>
      <c r="W40" s="105">
        <f t="shared" si="2"/>
        <v>1</v>
      </c>
      <c r="X40" s="48">
        <f t="shared" si="3"/>
        <v>0</v>
      </c>
      <c r="Y40" s="33" t="str">
        <f t="shared" si="21"/>
        <v/>
      </c>
      <c r="Z40" s="608">
        <v>1050</v>
      </c>
      <c r="AA40" s="609" t="s">
        <v>607</v>
      </c>
      <c r="AB40" s="608">
        <v>1</v>
      </c>
      <c r="AC40" s="85"/>
      <c r="AD40" s="225" t="str">
        <f t="shared" si="22"/>
        <v/>
      </c>
      <c r="AE40" s="85">
        <v>118</v>
      </c>
      <c r="AF40" s="85">
        <v>1050</v>
      </c>
      <c r="AG40" s="213" t="s">
        <v>607</v>
      </c>
      <c r="AH40" s="85"/>
      <c r="AI40" s="41"/>
      <c r="AJ40" s="41">
        <v>189</v>
      </c>
      <c r="AK40" s="79" t="s">
        <v>1446</v>
      </c>
      <c r="AL40" s="477" t="s">
        <v>1033</v>
      </c>
      <c r="AM40" s="478">
        <v>19</v>
      </c>
      <c r="AN40" s="478">
        <v>4617</v>
      </c>
      <c r="AO40" s="574">
        <f t="shared" si="23"/>
        <v>19</v>
      </c>
      <c r="AP40" s="575">
        <f t="shared" si="24"/>
        <v>4702</v>
      </c>
      <c r="AQ40" s="479">
        <f t="shared" si="25"/>
        <v>85</v>
      </c>
      <c r="AR40" s="462">
        <f t="shared" si="26"/>
        <v>1.7999999999999999E-2</v>
      </c>
      <c r="AS40" s="480">
        <f t="shared" si="27"/>
        <v>1</v>
      </c>
      <c r="AT40" s="480">
        <f t="shared" si="28"/>
        <v>0</v>
      </c>
      <c r="AU40" s="471" t="str">
        <f t="shared" si="4"/>
        <v>1,8 %</v>
      </c>
      <c r="AV40" s="52"/>
      <c r="AW40" s="79">
        <v>190</v>
      </c>
      <c r="AX40" s="49" t="s">
        <v>3088</v>
      </c>
      <c r="AY40" s="50">
        <f t="shared" si="5"/>
        <v>0</v>
      </c>
      <c r="AZ40" s="50">
        <f t="shared" si="6"/>
        <v>0</v>
      </c>
      <c r="BA40" s="50">
        <f t="shared" si="7"/>
        <v>184</v>
      </c>
      <c r="BB40" s="50">
        <f t="shared" si="8"/>
        <v>152</v>
      </c>
      <c r="BC40" s="50">
        <f t="shared" si="9"/>
        <v>180</v>
      </c>
      <c r="BD40" s="50">
        <f t="shared" si="10"/>
        <v>173</v>
      </c>
      <c r="BE40" s="50">
        <f t="shared" si="11"/>
        <v>195</v>
      </c>
      <c r="BF40" s="50">
        <f t="shared" si="12"/>
        <v>182</v>
      </c>
      <c r="BG40" s="50">
        <f t="shared" si="13"/>
        <v>182</v>
      </c>
      <c r="BH40" s="50">
        <f t="shared" si="14"/>
        <v>193</v>
      </c>
      <c r="BI40" s="50">
        <f t="shared" si="15"/>
        <v>145</v>
      </c>
      <c r="BJ40" s="50">
        <f t="shared" si="16"/>
        <v>176</v>
      </c>
      <c r="BK40" s="50">
        <f t="shared" si="17"/>
        <v>180</v>
      </c>
      <c r="BL40" s="50">
        <f t="shared" si="18"/>
        <v>191</v>
      </c>
      <c r="BM40" s="50">
        <f t="shared" si="19"/>
        <v>191</v>
      </c>
      <c r="BN40" s="53">
        <f t="shared" si="29"/>
        <v>2324</v>
      </c>
      <c r="BO40" s="50">
        <f t="shared" si="20"/>
        <v>14</v>
      </c>
      <c r="BP40" s="166">
        <f t="shared" si="30"/>
        <v>0</v>
      </c>
      <c r="BQ40" s="404">
        <v>190</v>
      </c>
      <c r="BR40" s="405" t="s">
        <v>3088</v>
      </c>
      <c r="BS40" s="405"/>
    </row>
    <row r="41" spans="1:71" ht="14.1" customHeight="1" x14ac:dyDescent="0.2">
      <c r="A41" s="28">
        <v>32</v>
      </c>
      <c r="B41" s="41">
        <v>195</v>
      </c>
      <c r="C41" s="67">
        <v>1052</v>
      </c>
      <c r="D41" s="46" t="s">
        <v>969</v>
      </c>
      <c r="E41" s="29">
        <v>0</v>
      </c>
      <c r="F41" s="29">
        <v>0</v>
      </c>
      <c r="G41" s="29">
        <v>0</v>
      </c>
      <c r="H41" s="29">
        <v>1</v>
      </c>
      <c r="I41" s="29">
        <v>4</v>
      </c>
      <c r="J41" s="29">
        <v>5</v>
      </c>
      <c r="K41" s="29">
        <v>4</v>
      </c>
      <c r="L41" s="29">
        <v>6</v>
      </c>
      <c r="M41" s="29">
        <v>2</v>
      </c>
      <c r="N41" s="29">
        <v>7</v>
      </c>
      <c r="O41" s="29">
        <v>5</v>
      </c>
      <c r="P41" s="29">
        <v>4</v>
      </c>
      <c r="Q41" s="29">
        <v>4</v>
      </c>
      <c r="R41" s="29">
        <v>2</v>
      </c>
      <c r="S41" s="29">
        <v>4</v>
      </c>
      <c r="T41" s="29">
        <v>1</v>
      </c>
      <c r="V41" s="48">
        <f t="shared" si="1"/>
        <v>49</v>
      </c>
      <c r="W41" s="105">
        <f t="shared" si="2"/>
        <v>1</v>
      </c>
      <c r="X41" s="48">
        <f t="shared" si="3"/>
        <v>0</v>
      </c>
      <c r="Y41" s="33" t="str">
        <f t="shared" si="21"/>
        <v/>
      </c>
      <c r="Z41" s="608">
        <v>1052</v>
      </c>
      <c r="AA41" s="609" t="s">
        <v>969</v>
      </c>
      <c r="AB41" s="608">
        <v>5</v>
      </c>
      <c r="AC41" s="85"/>
      <c r="AD41" s="225" t="str">
        <f t="shared" si="22"/>
        <v/>
      </c>
      <c r="AE41" s="85">
        <v>195</v>
      </c>
      <c r="AF41" s="85">
        <v>1052</v>
      </c>
      <c r="AG41" s="213" t="s">
        <v>969</v>
      </c>
      <c r="AH41" s="85"/>
      <c r="AI41" s="41"/>
      <c r="AJ41" s="41">
        <v>120</v>
      </c>
      <c r="AK41" s="118" t="s">
        <v>654</v>
      </c>
      <c r="AL41" s="477" t="s">
        <v>1666</v>
      </c>
      <c r="AM41" s="478">
        <v>8</v>
      </c>
      <c r="AN41" s="478">
        <v>1441</v>
      </c>
      <c r="AO41" s="574">
        <f t="shared" si="23"/>
        <v>7</v>
      </c>
      <c r="AP41" s="575">
        <f t="shared" si="24"/>
        <v>1416</v>
      </c>
      <c r="AQ41" s="479">
        <f t="shared" si="25"/>
        <v>-25</v>
      </c>
      <c r="AR41" s="462">
        <f t="shared" si="26"/>
        <v>-1.7000000000000001E-2</v>
      </c>
      <c r="AS41" s="480">
        <f t="shared" si="27"/>
        <v>0</v>
      </c>
      <c r="AT41" s="480">
        <f t="shared" si="28"/>
        <v>1</v>
      </c>
      <c r="AU41" s="471" t="str">
        <f t="shared" si="4"/>
        <v>(1,7 %)</v>
      </c>
      <c r="AV41" s="52"/>
      <c r="AW41" s="79">
        <v>191</v>
      </c>
      <c r="AX41" s="49" t="s">
        <v>3089</v>
      </c>
      <c r="AY41" s="50">
        <f t="shared" si="5"/>
        <v>0</v>
      </c>
      <c r="AZ41" s="50">
        <f t="shared" si="6"/>
        <v>0</v>
      </c>
      <c r="BA41" s="50">
        <f t="shared" si="7"/>
        <v>136</v>
      </c>
      <c r="BB41" s="50">
        <f t="shared" si="8"/>
        <v>106</v>
      </c>
      <c r="BC41" s="50">
        <f t="shared" si="9"/>
        <v>141</v>
      </c>
      <c r="BD41" s="50">
        <f t="shared" si="10"/>
        <v>113</v>
      </c>
      <c r="BE41" s="50">
        <f t="shared" si="11"/>
        <v>120</v>
      </c>
      <c r="BF41" s="50">
        <f t="shared" si="12"/>
        <v>123</v>
      </c>
      <c r="BG41" s="50">
        <f t="shared" si="13"/>
        <v>111</v>
      </c>
      <c r="BH41" s="50">
        <f t="shared" si="14"/>
        <v>138</v>
      </c>
      <c r="BI41" s="50">
        <f t="shared" si="15"/>
        <v>125</v>
      </c>
      <c r="BJ41" s="50">
        <f t="shared" si="16"/>
        <v>111</v>
      </c>
      <c r="BK41" s="50">
        <f t="shared" si="17"/>
        <v>115</v>
      </c>
      <c r="BL41" s="50">
        <f t="shared" si="18"/>
        <v>115</v>
      </c>
      <c r="BM41" s="50">
        <f t="shared" si="19"/>
        <v>111</v>
      </c>
      <c r="BN41" s="53">
        <f t="shared" si="29"/>
        <v>1565</v>
      </c>
      <c r="BO41" s="50">
        <f t="shared" si="20"/>
        <v>13</v>
      </c>
      <c r="BP41" s="166">
        <f t="shared" si="30"/>
        <v>0</v>
      </c>
      <c r="BQ41" s="404">
        <v>191</v>
      </c>
      <c r="BR41" s="405" t="s">
        <v>3089</v>
      </c>
      <c r="BS41" s="405"/>
    </row>
    <row r="42" spans="1:71" ht="14.1" customHeight="1" x14ac:dyDescent="0.2">
      <c r="A42" s="28">
        <v>33</v>
      </c>
      <c r="B42" s="41">
        <v>195</v>
      </c>
      <c r="C42" s="67">
        <v>1053</v>
      </c>
      <c r="D42" s="46" t="s">
        <v>970</v>
      </c>
      <c r="E42" s="29">
        <v>0</v>
      </c>
      <c r="F42" s="29">
        <v>0</v>
      </c>
      <c r="G42" s="29">
        <v>0</v>
      </c>
      <c r="H42" s="29">
        <v>2</v>
      </c>
      <c r="I42" s="29">
        <v>3</v>
      </c>
      <c r="J42" s="29">
        <v>2</v>
      </c>
      <c r="K42" s="29">
        <v>1</v>
      </c>
      <c r="L42" s="29">
        <v>4</v>
      </c>
      <c r="M42" s="29">
        <v>1</v>
      </c>
      <c r="N42" s="29">
        <v>4</v>
      </c>
      <c r="O42" s="29">
        <v>2</v>
      </c>
      <c r="P42" s="29">
        <v>2</v>
      </c>
      <c r="Q42" s="29">
        <v>1</v>
      </c>
      <c r="R42" s="29">
        <v>5</v>
      </c>
      <c r="S42" s="29">
        <v>4</v>
      </c>
      <c r="T42" s="29">
        <v>0</v>
      </c>
      <c r="V42" s="48">
        <f t="shared" si="1"/>
        <v>31</v>
      </c>
      <c r="W42" s="105">
        <f t="shared" si="2"/>
        <v>1</v>
      </c>
      <c r="X42" s="48">
        <f t="shared" si="3"/>
        <v>0</v>
      </c>
      <c r="Y42" s="33" t="str">
        <f t="shared" si="21"/>
        <v/>
      </c>
      <c r="Z42" s="608">
        <v>1053</v>
      </c>
      <c r="AA42" s="609" t="s">
        <v>970</v>
      </c>
      <c r="AB42" s="608">
        <v>5</v>
      </c>
      <c r="AC42" s="85"/>
      <c r="AD42" s="225" t="str">
        <f t="shared" si="22"/>
        <v/>
      </c>
      <c r="AE42" s="85">
        <v>195</v>
      </c>
      <c r="AF42" s="85">
        <v>1053</v>
      </c>
      <c r="AG42" s="213" t="s">
        <v>970</v>
      </c>
      <c r="AH42" s="85"/>
      <c r="AI42" s="41"/>
      <c r="AJ42" s="41">
        <v>141</v>
      </c>
      <c r="AK42" s="118" t="s">
        <v>656</v>
      </c>
      <c r="AL42" s="477" t="s">
        <v>1670</v>
      </c>
      <c r="AM42" s="478">
        <v>7</v>
      </c>
      <c r="AN42" s="478">
        <v>1031</v>
      </c>
      <c r="AO42" s="574">
        <f t="shared" si="23"/>
        <v>7</v>
      </c>
      <c r="AP42" s="575">
        <f t="shared" si="24"/>
        <v>1043</v>
      </c>
      <c r="AQ42" s="479">
        <f t="shared" si="25"/>
        <v>12</v>
      </c>
      <c r="AR42" s="462">
        <f t="shared" si="26"/>
        <v>1.2E-2</v>
      </c>
      <c r="AS42" s="480">
        <f t="shared" si="27"/>
        <v>1</v>
      </c>
      <c r="AT42" s="480">
        <f t="shared" si="28"/>
        <v>0</v>
      </c>
      <c r="AU42" s="471" t="str">
        <f t="shared" si="4"/>
        <v>1,2 %</v>
      </c>
      <c r="AV42" s="52"/>
      <c r="AW42" s="79">
        <v>192</v>
      </c>
      <c r="AX42" s="49" t="s">
        <v>3090</v>
      </c>
      <c r="AY42" s="50">
        <f t="shared" si="5"/>
        <v>0</v>
      </c>
      <c r="AZ42" s="50">
        <f t="shared" si="6"/>
        <v>439</v>
      </c>
      <c r="BA42" s="50">
        <f t="shared" si="7"/>
        <v>485</v>
      </c>
      <c r="BB42" s="50">
        <f t="shared" si="8"/>
        <v>543</v>
      </c>
      <c r="BC42" s="50">
        <f t="shared" si="9"/>
        <v>484</v>
      </c>
      <c r="BD42" s="50">
        <f t="shared" si="10"/>
        <v>505</v>
      </c>
      <c r="BE42" s="50">
        <f t="shared" si="11"/>
        <v>509</v>
      </c>
      <c r="BF42" s="50">
        <f t="shared" si="12"/>
        <v>560</v>
      </c>
      <c r="BG42" s="50">
        <f t="shared" si="13"/>
        <v>534</v>
      </c>
      <c r="BH42" s="50">
        <f t="shared" si="14"/>
        <v>496</v>
      </c>
      <c r="BI42" s="50">
        <f t="shared" si="15"/>
        <v>466</v>
      </c>
      <c r="BJ42" s="50">
        <f t="shared" si="16"/>
        <v>515</v>
      </c>
      <c r="BK42" s="50">
        <f t="shared" si="17"/>
        <v>439</v>
      </c>
      <c r="BL42" s="50">
        <f t="shared" si="18"/>
        <v>315</v>
      </c>
      <c r="BM42" s="50">
        <f t="shared" si="19"/>
        <v>380</v>
      </c>
      <c r="BN42" s="53">
        <f t="shared" si="29"/>
        <v>6670</v>
      </c>
      <c r="BO42" s="50">
        <f t="shared" si="20"/>
        <v>40</v>
      </c>
      <c r="BP42" s="166">
        <f t="shared" si="30"/>
        <v>0</v>
      </c>
      <c r="BQ42" s="404">
        <v>192</v>
      </c>
      <c r="BR42" s="405" t="s">
        <v>3090</v>
      </c>
      <c r="BS42" s="405"/>
    </row>
    <row r="43" spans="1:71" ht="14.1" customHeight="1" x14ac:dyDescent="0.2">
      <c r="A43" s="28">
        <v>34</v>
      </c>
      <c r="B43" s="41">
        <v>195</v>
      </c>
      <c r="C43" s="67">
        <v>1054</v>
      </c>
      <c r="D43" s="46" t="s">
        <v>2439</v>
      </c>
      <c r="E43" s="29">
        <v>0</v>
      </c>
      <c r="F43" s="29">
        <v>0</v>
      </c>
      <c r="G43" s="29">
        <v>0</v>
      </c>
      <c r="H43" s="29">
        <v>25</v>
      </c>
      <c r="I43" s="29">
        <v>24</v>
      </c>
      <c r="J43" s="29">
        <v>26</v>
      </c>
      <c r="K43" s="29">
        <v>19</v>
      </c>
      <c r="L43" s="29">
        <v>24</v>
      </c>
      <c r="M43" s="29">
        <v>27</v>
      </c>
      <c r="N43" s="29">
        <v>21</v>
      </c>
      <c r="O43" s="29">
        <v>0</v>
      </c>
      <c r="P43" s="29">
        <v>0</v>
      </c>
      <c r="Q43" s="29">
        <v>0</v>
      </c>
      <c r="R43" s="29">
        <v>0</v>
      </c>
      <c r="S43" s="29">
        <v>0</v>
      </c>
      <c r="T43" s="29">
        <v>0</v>
      </c>
      <c r="V43" s="48">
        <f t="shared" si="1"/>
        <v>166</v>
      </c>
      <c r="W43" s="105">
        <f t="shared" si="2"/>
        <v>1</v>
      </c>
      <c r="X43" s="48">
        <f t="shared" si="3"/>
        <v>0</v>
      </c>
      <c r="Y43" s="33" t="str">
        <f t="shared" si="21"/>
        <v/>
      </c>
      <c r="Z43" s="608">
        <v>1054</v>
      </c>
      <c r="AA43" s="609" t="s">
        <v>2439</v>
      </c>
      <c r="AB43" s="608">
        <v>1</v>
      </c>
      <c r="AC43" s="85"/>
      <c r="AD43" s="225" t="str">
        <f t="shared" si="22"/>
        <v/>
      </c>
      <c r="AE43" s="85">
        <v>195</v>
      </c>
      <c r="AF43" s="85">
        <v>1054</v>
      </c>
      <c r="AG43" s="213" t="s">
        <v>2439</v>
      </c>
      <c r="AH43" s="85"/>
      <c r="AI43" s="41"/>
      <c r="AJ43" s="41">
        <v>128</v>
      </c>
      <c r="AK43" s="118" t="s">
        <v>655</v>
      </c>
      <c r="AL43" s="477" t="s">
        <v>1034</v>
      </c>
      <c r="AM43" s="478">
        <v>7</v>
      </c>
      <c r="AN43" s="478">
        <v>740</v>
      </c>
      <c r="AO43" s="574">
        <f t="shared" si="23"/>
        <v>7</v>
      </c>
      <c r="AP43" s="575">
        <f t="shared" si="24"/>
        <v>732</v>
      </c>
      <c r="AQ43" s="479">
        <f t="shared" si="25"/>
        <v>-8</v>
      </c>
      <c r="AR43" s="462">
        <f t="shared" si="26"/>
        <v>-1.0999999999999999E-2</v>
      </c>
      <c r="AS43" s="480">
        <f t="shared" si="27"/>
        <v>0</v>
      </c>
      <c r="AT43" s="480">
        <f t="shared" si="28"/>
        <v>1</v>
      </c>
      <c r="AU43" s="471" t="str">
        <f t="shared" si="4"/>
        <v>(1,1 %)</v>
      </c>
      <c r="AV43" s="52"/>
      <c r="AW43" s="79">
        <v>193</v>
      </c>
      <c r="AX43" s="49" t="s">
        <v>3091</v>
      </c>
      <c r="AY43" s="50">
        <f t="shared" si="5"/>
        <v>0</v>
      </c>
      <c r="AZ43" s="50">
        <f t="shared" si="6"/>
        <v>0</v>
      </c>
      <c r="BA43" s="50">
        <f t="shared" si="7"/>
        <v>174</v>
      </c>
      <c r="BB43" s="50">
        <f t="shared" si="8"/>
        <v>177</v>
      </c>
      <c r="BC43" s="50">
        <f t="shared" si="9"/>
        <v>144</v>
      </c>
      <c r="BD43" s="50">
        <f t="shared" si="10"/>
        <v>173</v>
      </c>
      <c r="BE43" s="50">
        <f t="shared" si="11"/>
        <v>176</v>
      </c>
      <c r="BF43" s="50">
        <f t="shared" si="12"/>
        <v>167</v>
      </c>
      <c r="BG43" s="50">
        <f t="shared" si="13"/>
        <v>170</v>
      </c>
      <c r="BH43" s="50">
        <f t="shared" si="14"/>
        <v>153</v>
      </c>
      <c r="BI43" s="50">
        <f t="shared" si="15"/>
        <v>177</v>
      </c>
      <c r="BJ43" s="50">
        <f t="shared" si="16"/>
        <v>149</v>
      </c>
      <c r="BK43" s="50">
        <f t="shared" si="17"/>
        <v>181</v>
      </c>
      <c r="BL43" s="50">
        <f t="shared" si="18"/>
        <v>154</v>
      </c>
      <c r="BM43" s="50">
        <f t="shared" si="19"/>
        <v>148</v>
      </c>
      <c r="BN43" s="53">
        <f t="shared" si="29"/>
        <v>2143</v>
      </c>
      <c r="BO43" s="50">
        <f t="shared" si="20"/>
        <v>29</v>
      </c>
      <c r="BP43" s="166">
        <f t="shared" si="30"/>
        <v>0</v>
      </c>
      <c r="BQ43" s="404">
        <v>193</v>
      </c>
      <c r="BR43" s="405" t="s">
        <v>3091</v>
      </c>
      <c r="BS43" s="405"/>
    </row>
    <row r="44" spans="1:71" ht="14.1" customHeight="1" x14ac:dyDescent="0.2">
      <c r="A44" s="28">
        <v>35</v>
      </c>
      <c r="B44" s="41">
        <v>121</v>
      </c>
      <c r="C44" s="67">
        <v>1055</v>
      </c>
      <c r="D44" s="46" t="s">
        <v>1417</v>
      </c>
      <c r="E44" s="29">
        <v>0</v>
      </c>
      <c r="F44" s="29">
        <v>0</v>
      </c>
      <c r="G44" s="29">
        <v>0</v>
      </c>
      <c r="H44" s="29">
        <v>4</v>
      </c>
      <c r="I44" s="29">
        <v>2</v>
      </c>
      <c r="J44" s="29">
        <v>4</v>
      </c>
      <c r="K44" s="29">
        <v>1</v>
      </c>
      <c r="L44" s="29">
        <v>3</v>
      </c>
      <c r="M44" s="29">
        <v>4</v>
      </c>
      <c r="N44" s="29">
        <v>2</v>
      </c>
      <c r="O44" s="29">
        <v>2</v>
      </c>
      <c r="P44" s="29">
        <v>0</v>
      </c>
      <c r="Q44" s="29">
        <v>0</v>
      </c>
      <c r="R44" s="29">
        <v>1</v>
      </c>
      <c r="S44" s="29">
        <v>1</v>
      </c>
      <c r="T44" s="29">
        <v>1</v>
      </c>
      <c r="V44" s="48">
        <f t="shared" si="1"/>
        <v>25</v>
      </c>
      <c r="W44" s="105">
        <f t="shared" si="2"/>
        <v>1</v>
      </c>
      <c r="X44" s="48">
        <f t="shared" si="3"/>
        <v>0</v>
      </c>
      <c r="Y44" s="33" t="str">
        <f t="shared" si="21"/>
        <v/>
      </c>
      <c r="Z44" s="608">
        <v>1055</v>
      </c>
      <c r="AA44" s="609" t="s">
        <v>1417</v>
      </c>
      <c r="AB44" s="608">
        <v>5</v>
      </c>
      <c r="AC44" s="85"/>
      <c r="AD44" s="225" t="str">
        <f t="shared" si="22"/>
        <v/>
      </c>
      <c r="AE44" s="85">
        <v>121</v>
      </c>
      <c r="AF44" s="85">
        <v>1055</v>
      </c>
      <c r="AG44" s="213" t="s">
        <v>1417</v>
      </c>
      <c r="AH44" s="85"/>
      <c r="AI44" s="41"/>
      <c r="AJ44" s="41">
        <v>123</v>
      </c>
      <c r="AK44" s="118" t="s">
        <v>998</v>
      </c>
      <c r="AL44" s="477" t="s">
        <v>1673</v>
      </c>
      <c r="AM44" s="478">
        <v>4</v>
      </c>
      <c r="AN44" s="478">
        <v>1878</v>
      </c>
      <c r="AO44" s="574">
        <f t="shared" si="23"/>
        <v>4</v>
      </c>
      <c r="AP44" s="575">
        <f t="shared" si="24"/>
        <v>2009</v>
      </c>
      <c r="AQ44" s="479">
        <f t="shared" si="25"/>
        <v>131</v>
      </c>
      <c r="AR44" s="462">
        <f t="shared" si="26"/>
        <v>7.0000000000000007E-2</v>
      </c>
      <c r="AS44" s="480">
        <f t="shared" si="27"/>
        <v>1</v>
      </c>
      <c r="AT44" s="480">
        <f t="shared" si="28"/>
        <v>0</v>
      </c>
      <c r="AU44" s="471" t="str">
        <f t="shared" si="4"/>
        <v>7,0 %</v>
      </c>
      <c r="AV44" s="52"/>
      <c r="AW44" s="79">
        <v>194</v>
      </c>
      <c r="AX44" s="49" t="s">
        <v>3092</v>
      </c>
      <c r="AY44" s="50">
        <f t="shared" si="5"/>
        <v>0</v>
      </c>
      <c r="AZ44" s="50">
        <f t="shared" si="6"/>
        <v>29</v>
      </c>
      <c r="BA44" s="50">
        <f t="shared" si="7"/>
        <v>162</v>
      </c>
      <c r="BB44" s="50">
        <f t="shared" si="8"/>
        <v>157</v>
      </c>
      <c r="BC44" s="50">
        <f t="shared" si="9"/>
        <v>151</v>
      </c>
      <c r="BD44" s="50">
        <f t="shared" si="10"/>
        <v>166</v>
      </c>
      <c r="BE44" s="50">
        <f t="shared" si="11"/>
        <v>174</v>
      </c>
      <c r="BF44" s="50">
        <f t="shared" si="12"/>
        <v>131</v>
      </c>
      <c r="BG44" s="50">
        <f t="shared" si="13"/>
        <v>161</v>
      </c>
      <c r="BH44" s="50">
        <f t="shared" si="14"/>
        <v>177</v>
      </c>
      <c r="BI44" s="50">
        <f t="shared" si="15"/>
        <v>137</v>
      </c>
      <c r="BJ44" s="50">
        <f t="shared" si="16"/>
        <v>181</v>
      </c>
      <c r="BK44" s="50">
        <f t="shared" si="17"/>
        <v>160</v>
      </c>
      <c r="BL44" s="50">
        <f t="shared" si="18"/>
        <v>152</v>
      </c>
      <c r="BM44" s="50">
        <f t="shared" si="19"/>
        <v>160</v>
      </c>
      <c r="BN44" s="53">
        <f t="shared" si="29"/>
        <v>2098</v>
      </c>
      <c r="BO44" s="50">
        <f t="shared" si="20"/>
        <v>15</v>
      </c>
      <c r="BP44" s="166">
        <f t="shared" si="30"/>
        <v>0</v>
      </c>
      <c r="BQ44" s="404">
        <v>194</v>
      </c>
      <c r="BR44" s="405" t="s">
        <v>3092</v>
      </c>
      <c r="BS44" s="405"/>
    </row>
    <row r="45" spans="1:71" ht="14.1" customHeight="1" x14ac:dyDescent="0.2">
      <c r="A45" s="28">
        <v>36</v>
      </c>
      <c r="B45" s="41">
        <v>194</v>
      </c>
      <c r="C45" s="67">
        <v>1057</v>
      </c>
      <c r="D45" s="46" t="s">
        <v>1378</v>
      </c>
      <c r="E45" s="29">
        <v>0</v>
      </c>
      <c r="F45" s="29">
        <v>0</v>
      </c>
      <c r="G45" s="29">
        <v>0</v>
      </c>
      <c r="H45" s="29">
        <v>6</v>
      </c>
      <c r="I45" s="29">
        <v>7</v>
      </c>
      <c r="J45" s="29">
        <v>3</v>
      </c>
      <c r="K45" s="29">
        <v>7</v>
      </c>
      <c r="L45" s="29">
        <v>7</v>
      </c>
      <c r="M45" s="29">
        <v>1</v>
      </c>
      <c r="N45" s="29">
        <v>7</v>
      </c>
      <c r="O45" s="29">
        <v>6</v>
      </c>
      <c r="P45" s="29">
        <v>4</v>
      </c>
      <c r="Q45" s="29">
        <v>0</v>
      </c>
      <c r="R45" s="29">
        <v>0</v>
      </c>
      <c r="S45" s="29">
        <v>0</v>
      </c>
      <c r="T45" s="29">
        <v>0</v>
      </c>
      <c r="V45" s="48">
        <f t="shared" si="1"/>
        <v>48</v>
      </c>
      <c r="W45" s="105">
        <f t="shared" si="2"/>
        <v>1</v>
      </c>
      <c r="X45" s="48">
        <f t="shared" si="3"/>
        <v>0</v>
      </c>
      <c r="Y45" s="33" t="str">
        <f t="shared" si="21"/>
        <v/>
      </c>
      <c r="Z45" s="608">
        <v>1057</v>
      </c>
      <c r="AA45" s="609" t="s">
        <v>1378</v>
      </c>
      <c r="AB45" s="608">
        <v>1</v>
      </c>
      <c r="AC45" s="85"/>
      <c r="AD45" s="225" t="str">
        <f t="shared" si="22"/>
        <v/>
      </c>
      <c r="AE45" s="85">
        <v>194</v>
      </c>
      <c r="AF45" s="85">
        <v>1057</v>
      </c>
      <c r="AG45" s="213" t="s">
        <v>1378</v>
      </c>
      <c r="AH45" s="85"/>
      <c r="AI45" s="41"/>
      <c r="AJ45" s="41">
        <v>151</v>
      </c>
      <c r="AK45" s="119" t="s">
        <v>999</v>
      </c>
      <c r="AL45" s="477" t="s">
        <v>1654</v>
      </c>
      <c r="AM45" s="478">
        <v>80</v>
      </c>
      <c r="AN45" s="478">
        <v>33093</v>
      </c>
      <c r="AO45" s="574">
        <f t="shared" si="23"/>
        <v>80</v>
      </c>
      <c r="AP45" s="575">
        <f t="shared" si="24"/>
        <v>32743</v>
      </c>
      <c r="AQ45" s="479">
        <f t="shared" si="25"/>
        <v>-350</v>
      </c>
      <c r="AR45" s="462">
        <f t="shared" si="26"/>
        <v>-1.0999999999999999E-2</v>
      </c>
      <c r="AS45" s="480">
        <f t="shared" si="27"/>
        <v>0</v>
      </c>
      <c r="AT45" s="480">
        <f t="shared" si="28"/>
        <v>1</v>
      </c>
      <c r="AU45" s="471" t="str">
        <f t="shared" si="4"/>
        <v>(1,1 %)</v>
      </c>
      <c r="AV45" s="52"/>
      <c r="AW45" s="79">
        <v>195</v>
      </c>
      <c r="AX45" s="49" t="s">
        <v>3093</v>
      </c>
      <c r="AY45" s="50">
        <f t="shared" si="5"/>
        <v>0</v>
      </c>
      <c r="AZ45" s="50">
        <f t="shared" si="6"/>
        <v>0</v>
      </c>
      <c r="BA45" s="50">
        <f t="shared" si="7"/>
        <v>200</v>
      </c>
      <c r="BB45" s="50">
        <f t="shared" si="8"/>
        <v>204</v>
      </c>
      <c r="BC45" s="50">
        <f t="shared" si="9"/>
        <v>202</v>
      </c>
      <c r="BD45" s="50">
        <f t="shared" si="10"/>
        <v>195</v>
      </c>
      <c r="BE45" s="50">
        <f t="shared" si="11"/>
        <v>207</v>
      </c>
      <c r="BF45" s="50">
        <f t="shared" si="12"/>
        <v>194</v>
      </c>
      <c r="BG45" s="50">
        <f t="shared" si="13"/>
        <v>215</v>
      </c>
      <c r="BH45" s="50">
        <f t="shared" si="14"/>
        <v>167</v>
      </c>
      <c r="BI45" s="50">
        <f t="shared" si="15"/>
        <v>189</v>
      </c>
      <c r="BJ45" s="50">
        <f t="shared" si="16"/>
        <v>166</v>
      </c>
      <c r="BK45" s="50">
        <f t="shared" si="17"/>
        <v>147</v>
      </c>
      <c r="BL45" s="50">
        <f t="shared" si="18"/>
        <v>156</v>
      </c>
      <c r="BM45" s="50">
        <f t="shared" si="19"/>
        <v>134</v>
      </c>
      <c r="BN45" s="53">
        <f t="shared" si="29"/>
        <v>2376</v>
      </c>
      <c r="BO45" s="50">
        <f t="shared" si="20"/>
        <v>26</v>
      </c>
      <c r="BP45" s="166">
        <f t="shared" si="30"/>
        <v>0</v>
      </c>
      <c r="BQ45" s="404">
        <v>195</v>
      </c>
      <c r="BR45" s="405" t="s">
        <v>3093</v>
      </c>
      <c r="BS45" s="405"/>
    </row>
    <row r="46" spans="1:71" ht="14.1" customHeight="1" x14ac:dyDescent="0.2">
      <c r="A46" s="28">
        <v>37</v>
      </c>
      <c r="B46" s="41">
        <v>185</v>
      </c>
      <c r="C46" s="67">
        <v>1059</v>
      </c>
      <c r="D46" s="46" t="s">
        <v>2530</v>
      </c>
      <c r="E46" s="29">
        <v>0</v>
      </c>
      <c r="F46" s="29">
        <v>0</v>
      </c>
      <c r="G46" s="29">
        <v>0</v>
      </c>
      <c r="H46" s="29">
        <v>11</v>
      </c>
      <c r="I46" s="29">
        <v>15</v>
      </c>
      <c r="J46" s="29">
        <v>9</v>
      </c>
      <c r="K46" s="29">
        <v>13</v>
      </c>
      <c r="L46" s="29">
        <v>16</v>
      </c>
      <c r="M46" s="29">
        <v>8</v>
      </c>
      <c r="N46" s="29">
        <v>12</v>
      </c>
      <c r="O46" s="29">
        <v>11</v>
      </c>
      <c r="P46" s="29">
        <v>11</v>
      </c>
      <c r="Q46" s="29">
        <v>10</v>
      </c>
      <c r="R46" s="29">
        <v>11</v>
      </c>
      <c r="S46" s="29">
        <v>10</v>
      </c>
      <c r="T46" s="29">
        <v>8</v>
      </c>
      <c r="V46" s="48">
        <f t="shared" si="1"/>
        <v>145</v>
      </c>
      <c r="W46" s="105">
        <f t="shared" si="2"/>
        <v>1</v>
      </c>
      <c r="X46" s="48">
        <f t="shared" si="3"/>
        <v>0</v>
      </c>
      <c r="Y46" s="33" t="str">
        <f t="shared" si="21"/>
        <v/>
      </c>
      <c r="Z46" s="608">
        <v>1059</v>
      </c>
      <c r="AA46" s="609" t="s">
        <v>2530</v>
      </c>
      <c r="AB46" s="608">
        <v>1</v>
      </c>
      <c r="AC46" s="85"/>
      <c r="AD46" s="225" t="str">
        <f t="shared" si="22"/>
        <v/>
      </c>
      <c r="AE46" s="85">
        <v>185</v>
      </c>
      <c r="AF46" s="85">
        <v>1059</v>
      </c>
      <c r="AG46" s="213" t="s">
        <v>2530</v>
      </c>
      <c r="AH46" s="85"/>
      <c r="AI46" s="41"/>
      <c r="AJ46" s="41">
        <v>113</v>
      </c>
      <c r="AK46" s="121" t="s">
        <v>2401</v>
      </c>
      <c r="AL46" s="481" t="s">
        <v>1677</v>
      </c>
      <c r="AM46" s="482">
        <v>2</v>
      </c>
      <c r="AN46" s="482">
        <v>204</v>
      </c>
      <c r="AO46" s="525">
        <f t="shared" si="23"/>
        <v>2</v>
      </c>
      <c r="AP46" s="526">
        <f t="shared" si="24"/>
        <v>211</v>
      </c>
      <c r="AQ46" s="483">
        <f t="shared" si="25"/>
        <v>7</v>
      </c>
      <c r="AR46" s="484">
        <f t="shared" si="26"/>
        <v>3.4000000000000002E-2</v>
      </c>
      <c r="AS46" s="485">
        <f t="shared" si="27"/>
        <v>1</v>
      </c>
      <c r="AT46" s="485">
        <f t="shared" si="28"/>
        <v>0</v>
      </c>
      <c r="AU46" s="486" t="str">
        <f t="shared" si="4"/>
        <v>3,4 %</v>
      </c>
      <c r="AV46" s="52"/>
      <c r="AW46" s="79">
        <v>196</v>
      </c>
      <c r="AX46" s="49" t="s">
        <v>3094</v>
      </c>
      <c r="AY46" s="50">
        <f t="shared" si="5"/>
        <v>72</v>
      </c>
      <c r="AZ46" s="50">
        <f t="shared" si="6"/>
        <v>0</v>
      </c>
      <c r="BA46" s="50">
        <f t="shared" si="7"/>
        <v>1248</v>
      </c>
      <c r="BB46" s="50">
        <f t="shared" si="8"/>
        <v>1285</v>
      </c>
      <c r="BC46" s="50">
        <f t="shared" si="9"/>
        <v>1327</v>
      </c>
      <c r="BD46" s="50">
        <f t="shared" si="10"/>
        <v>1246</v>
      </c>
      <c r="BE46" s="50">
        <f t="shared" si="11"/>
        <v>1233</v>
      </c>
      <c r="BF46" s="50">
        <f t="shared" si="12"/>
        <v>1307</v>
      </c>
      <c r="BG46" s="50">
        <f t="shared" si="13"/>
        <v>1236</v>
      </c>
      <c r="BH46" s="50">
        <f t="shared" si="14"/>
        <v>1266</v>
      </c>
      <c r="BI46" s="50">
        <f t="shared" si="15"/>
        <v>1283</v>
      </c>
      <c r="BJ46" s="50">
        <f t="shared" si="16"/>
        <v>1265</v>
      </c>
      <c r="BK46" s="50">
        <f t="shared" si="17"/>
        <v>1272</v>
      </c>
      <c r="BL46" s="50">
        <f t="shared" si="18"/>
        <v>1344</v>
      </c>
      <c r="BM46" s="50">
        <f t="shared" si="19"/>
        <v>1467</v>
      </c>
      <c r="BN46" s="53">
        <f t="shared" si="29"/>
        <v>16851</v>
      </c>
      <c r="BO46" s="50">
        <f t="shared" si="20"/>
        <v>42</v>
      </c>
      <c r="BP46" s="166">
        <f t="shared" si="30"/>
        <v>0</v>
      </c>
      <c r="BQ46" s="404">
        <v>196</v>
      </c>
      <c r="BR46" s="405" t="s">
        <v>3094</v>
      </c>
      <c r="BS46" s="405"/>
    </row>
    <row r="47" spans="1:71" ht="14.1" customHeight="1" x14ac:dyDescent="0.2">
      <c r="A47" s="28">
        <v>38</v>
      </c>
      <c r="B47" s="41">
        <v>151</v>
      </c>
      <c r="C47" s="67">
        <v>1060</v>
      </c>
      <c r="D47" s="46" t="s">
        <v>591</v>
      </c>
      <c r="E47" s="29">
        <v>0</v>
      </c>
      <c r="F47" s="29">
        <v>0</v>
      </c>
      <c r="G47" s="29">
        <v>0</v>
      </c>
      <c r="H47" s="29">
        <v>0</v>
      </c>
      <c r="I47" s="29">
        <v>0</v>
      </c>
      <c r="J47" s="29">
        <v>0</v>
      </c>
      <c r="K47" s="29">
        <v>0</v>
      </c>
      <c r="L47" s="29">
        <v>0</v>
      </c>
      <c r="M47" s="29">
        <v>0</v>
      </c>
      <c r="N47" s="29">
        <v>0</v>
      </c>
      <c r="O47" s="29">
        <v>0</v>
      </c>
      <c r="P47" s="29">
        <v>0</v>
      </c>
      <c r="Q47" s="29">
        <v>0</v>
      </c>
      <c r="R47" s="29">
        <v>16</v>
      </c>
      <c r="S47" s="29">
        <v>31</v>
      </c>
      <c r="T47" s="29">
        <v>81</v>
      </c>
      <c r="V47" s="48">
        <f t="shared" si="1"/>
        <v>128</v>
      </c>
      <c r="W47" s="105">
        <f t="shared" si="2"/>
        <v>1</v>
      </c>
      <c r="X47" s="48">
        <f t="shared" si="3"/>
        <v>0</v>
      </c>
      <c r="Y47" s="33" t="str">
        <f t="shared" si="21"/>
        <v/>
      </c>
      <c r="Z47" s="608">
        <v>1060</v>
      </c>
      <c r="AA47" s="609" t="s">
        <v>591</v>
      </c>
      <c r="AB47" s="608">
        <v>2</v>
      </c>
      <c r="AC47" s="85"/>
      <c r="AD47" s="225" t="str">
        <f t="shared" si="22"/>
        <v/>
      </c>
      <c r="AE47" s="85">
        <v>151</v>
      </c>
      <c r="AF47" s="85">
        <v>1060</v>
      </c>
      <c r="AG47" s="213" t="s">
        <v>591</v>
      </c>
      <c r="AH47" s="85"/>
      <c r="AI47" s="41"/>
      <c r="AJ47" s="41"/>
      <c r="AM47" s="53">
        <f>SUM(AM10:AM46)</f>
        <v>699</v>
      </c>
      <c r="AN47" s="53">
        <f>SUM(AN10:AN46)</f>
        <v>188744</v>
      </c>
      <c r="AO47" s="527">
        <f>SUM(AO10:AO46)</f>
        <v>701</v>
      </c>
      <c r="AP47" s="528">
        <f>SUM(AP10:AP46)</f>
        <v>190114</v>
      </c>
      <c r="AQ47" s="53">
        <f>SUM(AQ10:AQ46)</f>
        <v>1370</v>
      </c>
      <c r="AR47" s="476">
        <f t="shared" si="26"/>
        <v>7.0000000000000001E-3</v>
      </c>
      <c r="AS47" s="53">
        <f>SUM(AS10:AS46)</f>
        <v>26</v>
      </c>
      <c r="AT47" s="53">
        <f>SUM(AT10:AT46)</f>
        <v>11</v>
      </c>
      <c r="AU47" s="488" t="str">
        <f t="shared" si="4"/>
        <v>0,7 %</v>
      </c>
      <c r="AV47" s="52"/>
      <c r="AW47" s="80"/>
      <c r="AY47" s="53">
        <f>SUM(AY10:AY46)</f>
        <v>701</v>
      </c>
      <c r="AZ47" s="53">
        <f t="shared" ref="AZ47:BO47" si="31">SUM(AZ10:AZ46)</f>
        <v>2220</v>
      </c>
      <c r="BA47" s="53">
        <f t="shared" si="31"/>
        <v>14080</v>
      </c>
      <c r="BB47" s="53">
        <f t="shared" si="31"/>
        <v>14476</v>
      </c>
      <c r="BC47" s="53">
        <f t="shared" si="31"/>
        <v>14442</v>
      </c>
      <c r="BD47" s="53">
        <f t="shared" si="31"/>
        <v>14274</v>
      </c>
      <c r="BE47" s="53">
        <f t="shared" si="31"/>
        <v>14194</v>
      </c>
      <c r="BF47" s="53">
        <f t="shared" si="31"/>
        <v>14501</v>
      </c>
      <c r="BG47" s="53">
        <f t="shared" si="31"/>
        <v>14334</v>
      </c>
      <c r="BH47" s="53">
        <f t="shared" si="31"/>
        <v>14266</v>
      </c>
      <c r="BI47" s="53">
        <f t="shared" si="31"/>
        <v>13781</v>
      </c>
      <c r="BJ47" s="53">
        <f t="shared" si="31"/>
        <v>13829</v>
      </c>
      <c r="BK47" s="53">
        <f t="shared" si="31"/>
        <v>13969</v>
      </c>
      <c r="BL47" s="53">
        <f t="shared" si="31"/>
        <v>14148</v>
      </c>
      <c r="BM47" s="53">
        <f t="shared" si="31"/>
        <v>16899</v>
      </c>
      <c r="BN47" s="53">
        <f t="shared" si="31"/>
        <v>190114</v>
      </c>
      <c r="BO47" s="53">
        <f t="shared" si="31"/>
        <v>701</v>
      </c>
      <c r="BP47" s="166"/>
      <c r="BQ47" s="404"/>
      <c r="BR47" s="405"/>
      <c r="BS47" s="405"/>
    </row>
    <row r="48" spans="1:71" ht="14.1" customHeight="1" x14ac:dyDescent="0.2">
      <c r="A48" s="28">
        <v>39</v>
      </c>
      <c r="B48" s="41">
        <v>151</v>
      </c>
      <c r="C48" s="67">
        <v>1061</v>
      </c>
      <c r="D48" s="46" t="s">
        <v>590</v>
      </c>
      <c r="E48" s="29">
        <v>0</v>
      </c>
      <c r="F48" s="29">
        <v>0</v>
      </c>
      <c r="G48" s="29">
        <v>0</v>
      </c>
      <c r="H48" s="29">
        <v>0</v>
      </c>
      <c r="I48" s="29">
        <v>0</v>
      </c>
      <c r="J48" s="29">
        <v>0</v>
      </c>
      <c r="K48" s="29">
        <v>0</v>
      </c>
      <c r="L48" s="29">
        <v>0</v>
      </c>
      <c r="M48" s="29">
        <v>0</v>
      </c>
      <c r="N48" s="29">
        <v>0</v>
      </c>
      <c r="O48" s="29">
        <v>141</v>
      </c>
      <c r="P48" s="29">
        <v>131</v>
      </c>
      <c r="Q48" s="29">
        <v>110</v>
      </c>
      <c r="R48" s="29">
        <v>0</v>
      </c>
      <c r="S48" s="29">
        <v>0</v>
      </c>
      <c r="T48" s="29">
        <v>0</v>
      </c>
      <c r="V48" s="48">
        <f t="shared" si="1"/>
        <v>382</v>
      </c>
      <c r="W48" s="105">
        <f t="shared" si="2"/>
        <v>1</v>
      </c>
      <c r="X48" s="48">
        <f t="shared" si="3"/>
        <v>0</v>
      </c>
      <c r="Y48" s="33" t="str">
        <f t="shared" si="21"/>
        <v/>
      </c>
      <c r="Z48" s="608">
        <v>1061</v>
      </c>
      <c r="AA48" s="609" t="s">
        <v>590</v>
      </c>
      <c r="AB48" s="608">
        <v>3</v>
      </c>
      <c r="AC48" s="85"/>
      <c r="AD48" s="225" t="str">
        <f t="shared" si="22"/>
        <v/>
      </c>
      <c r="AE48" s="85">
        <v>151</v>
      </c>
      <c r="AF48" s="85">
        <v>1061</v>
      </c>
      <c r="AG48" s="213" t="s">
        <v>590</v>
      </c>
      <c r="AH48" s="85"/>
      <c r="AI48" s="41"/>
      <c r="AQ48" s="53"/>
      <c r="AR48" s="53"/>
      <c r="AS48" s="53"/>
      <c r="AT48" s="53"/>
      <c r="AU48" s="53"/>
      <c r="AV48" s="53"/>
      <c r="AW48" s="52"/>
      <c r="BQ48" s="404"/>
      <c r="BR48" s="405"/>
      <c r="BS48" s="405"/>
    </row>
    <row r="49" spans="1:71" ht="14.1" customHeight="1" x14ac:dyDescent="0.2">
      <c r="A49" s="28">
        <v>40</v>
      </c>
      <c r="B49" s="41">
        <v>188</v>
      </c>
      <c r="C49" s="67">
        <v>1062</v>
      </c>
      <c r="D49" s="46" t="s">
        <v>1391</v>
      </c>
      <c r="E49" s="29">
        <v>0</v>
      </c>
      <c r="F49" s="29">
        <v>0</v>
      </c>
      <c r="G49" s="29">
        <v>0</v>
      </c>
      <c r="H49" s="29">
        <v>0</v>
      </c>
      <c r="I49" s="29">
        <v>0</v>
      </c>
      <c r="J49" s="29">
        <v>0</v>
      </c>
      <c r="K49" s="29">
        <v>0</v>
      </c>
      <c r="L49" s="29">
        <v>0</v>
      </c>
      <c r="M49" s="29">
        <v>0</v>
      </c>
      <c r="N49" s="29">
        <v>0</v>
      </c>
      <c r="O49" s="29">
        <v>0</v>
      </c>
      <c r="P49" s="29">
        <v>0</v>
      </c>
      <c r="Q49" s="29">
        <v>99</v>
      </c>
      <c r="R49" s="29">
        <v>373</v>
      </c>
      <c r="S49" s="29">
        <v>346</v>
      </c>
      <c r="T49" s="29">
        <v>398</v>
      </c>
      <c r="V49" s="48">
        <f t="shared" si="1"/>
        <v>1216</v>
      </c>
      <c r="W49" s="105">
        <f t="shared" si="2"/>
        <v>1</v>
      </c>
      <c r="X49" s="48">
        <f t="shared" si="3"/>
        <v>0</v>
      </c>
      <c r="Y49" s="33" t="str">
        <f t="shared" si="21"/>
        <v/>
      </c>
      <c r="Z49" s="608">
        <v>1062</v>
      </c>
      <c r="AA49" s="609" t="s">
        <v>1391</v>
      </c>
      <c r="AB49" s="608">
        <v>4</v>
      </c>
      <c r="AC49" s="85"/>
      <c r="AD49" s="225" t="str">
        <f t="shared" si="22"/>
        <v/>
      </c>
      <c r="AE49" s="85">
        <v>188</v>
      </c>
      <c r="AF49" s="85">
        <v>1062</v>
      </c>
      <c r="AG49" s="213" t="s">
        <v>1391</v>
      </c>
      <c r="AH49" s="85"/>
      <c r="AI49" s="41"/>
      <c r="AJ49" s="52"/>
      <c r="AP49" s="51"/>
      <c r="AW49" s="45" t="s">
        <v>2851</v>
      </c>
      <c r="BQ49" s="405"/>
      <c r="BR49" s="33" t="s">
        <v>3095</v>
      </c>
      <c r="BS49" s="405"/>
    </row>
    <row r="50" spans="1:71" ht="14.1" customHeight="1" x14ac:dyDescent="0.2">
      <c r="A50" s="28">
        <v>41</v>
      </c>
      <c r="B50" s="41">
        <v>128</v>
      </c>
      <c r="C50" s="67">
        <v>1063</v>
      </c>
      <c r="D50" s="46" t="s">
        <v>582</v>
      </c>
      <c r="E50" s="29">
        <v>0</v>
      </c>
      <c r="F50" s="29">
        <v>0</v>
      </c>
      <c r="G50" s="29">
        <v>2</v>
      </c>
      <c r="H50" s="29">
        <v>7</v>
      </c>
      <c r="I50" s="29">
        <v>5</v>
      </c>
      <c r="J50" s="29">
        <v>8</v>
      </c>
      <c r="K50" s="29">
        <v>4</v>
      </c>
      <c r="L50" s="29">
        <v>7</v>
      </c>
      <c r="M50" s="29">
        <v>10</v>
      </c>
      <c r="N50" s="29">
        <v>7</v>
      </c>
      <c r="O50" s="29">
        <v>9</v>
      </c>
      <c r="P50" s="29">
        <v>13</v>
      </c>
      <c r="Q50" s="29">
        <v>8</v>
      </c>
      <c r="R50" s="29">
        <v>14</v>
      </c>
      <c r="S50" s="29">
        <v>2</v>
      </c>
      <c r="T50" s="29">
        <v>7</v>
      </c>
      <c r="V50" s="48">
        <f t="shared" si="1"/>
        <v>103</v>
      </c>
      <c r="W50" s="105">
        <f t="shared" si="2"/>
        <v>1</v>
      </c>
      <c r="X50" s="48">
        <f t="shared" si="3"/>
        <v>0</v>
      </c>
      <c r="Y50" s="33" t="str">
        <f t="shared" si="21"/>
        <v/>
      </c>
      <c r="Z50" s="608">
        <v>1063</v>
      </c>
      <c r="AA50" s="609" t="s">
        <v>582</v>
      </c>
      <c r="AB50" s="608">
        <v>1</v>
      </c>
      <c r="AC50" s="85"/>
      <c r="AD50" s="225" t="str">
        <f t="shared" si="22"/>
        <v/>
      </c>
      <c r="AE50" s="85">
        <v>128</v>
      </c>
      <c r="AF50" s="85">
        <v>1063</v>
      </c>
      <c r="AG50" s="213" t="s">
        <v>582</v>
      </c>
      <c r="AH50" s="85"/>
      <c r="AI50" s="41"/>
      <c r="AJ50" s="52"/>
      <c r="AP50" s="51"/>
      <c r="AW50" s="187">
        <v>192</v>
      </c>
      <c r="AX50" s="170" t="s">
        <v>1674</v>
      </c>
      <c r="BQ50" s="405"/>
      <c r="BR50" s="33" t="s">
        <v>3096</v>
      </c>
      <c r="BS50" s="405"/>
    </row>
    <row r="51" spans="1:71" ht="14.1" customHeight="1" x14ac:dyDescent="0.2">
      <c r="A51" s="28">
        <v>42</v>
      </c>
      <c r="B51" s="41">
        <v>191</v>
      </c>
      <c r="C51" s="67">
        <v>1066</v>
      </c>
      <c r="D51" s="46" t="s">
        <v>1999</v>
      </c>
      <c r="E51" s="29">
        <v>0</v>
      </c>
      <c r="F51" s="29">
        <v>0</v>
      </c>
      <c r="G51" s="29">
        <v>0</v>
      </c>
      <c r="H51" s="29">
        <v>3</v>
      </c>
      <c r="I51" s="29">
        <v>7</v>
      </c>
      <c r="J51" s="29">
        <v>4</v>
      </c>
      <c r="K51" s="29">
        <v>2</v>
      </c>
      <c r="L51" s="29">
        <v>4</v>
      </c>
      <c r="M51" s="29">
        <v>2</v>
      </c>
      <c r="N51" s="29">
        <v>4</v>
      </c>
      <c r="O51" s="29">
        <v>5</v>
      </c>
      <c r="P51" s="29">
        <v>2</v>
      </c>
      <c r="Q51" s="29">
        <v>1</v>
      </c>
      <c r="R51" s="29">
        <v>3</v>
      </c>
      <c r="S51" s="29">
        <v>1</v>
      </c>
      <c r="T51" s="29">
        <v>0</v>
      </c>
      <c r="V51" s="48">
        <f t="shared" si="1"/>
        <v>38</v>
      </c>
      <c r="W51" s="105">
        <f t="shared" si="2"/>
        <v>1</v>
      </c>
      <c r="X51" s="48">
        <f t="shared" si="3"/>
        <v>0</v>
      </c>
      <c r="Y51" s="33" t="str">
        <f t="shared" si="21"/>
        <v/>
      </c>
      <c r="Z51" s="608">
        <v>1066</v>
      </c>
      <c r="AA51" s="609" t="s">
        <v>1999</v>
      </c>
      <c r="AB51" s="608">
        <v>5</v>
      </c>
      <c r="AC51" s="85"/>
      <c r="AD51" s="225" t="str">
        <f t="shared" si="22"/>
        <v/>
      </c>
      <c r="AE51" s="85">
        <v>191</v>
      </c>
      <c r="AF51" s="85">
        <v>1066</v>
      </c>
      <c r="AG51" s="213" t="s">
        <v>1999</v>
      </c>
      <c r="AH51" s="85"/>
      <c r="AJ51" s="52"/>
      <c r="AP51" s="51"/>
      <c r="AW51" s="187">
        <v>194</v>
      </c>
      <c r="AX51" s="170" t="s">
        <v>1682</v>
      </c>
      <c r="BQ51" s="405"/>
      <c r="BR51" s="405"/>
      <c r="BS51" s="405"/>
    </row>
    <row r="52" spans="1:71" ht="14.1" customHeight="1" x14ac:dyDescent="0.2">
      <c r="A52" s="28">
        <v>43</v>
      </c>
      <c r="B52" s="41">
        <v>190</v>
      </c>
      <c r="C52" s="67">
        <v>1069</v>
      </c>
      <c r="D52" s="46" t="s">
        <v>641</v>
      </c>
      <c r="E52" s="29">
        <v>0</v>
      </c>
      <c r="F52" s="29">
        <v>0</v>
      </c>
      <c r="G52" s="29">
        <v>0</v>
      </c>
      <c r="H52" s="29">
        <v>2</v>
      </c>
      <c r="I52" s="29">
        <v>6</v>
      </c>
      <c r="J52" s="29">
        <v>2</v>
      </c>
      <c r="K52" s="29">
        <v>4</v>
      </c>
      <c r="L52" s="29">
        <v>5</v>
      </c>
      <c r="M52" s="29">
        <v>4</v>
      </c>
      <c r="N52" s="29">
        <v>2</v>
      </c>
      <c r="O52" s="29">
        <v>3</v>
      </c>
      <c r="P52" s="29">
        <v>2</v>
      </c>
      <c r="Q52" s="29">
        <v>6</v>
      </c>
      <c r="R52" s="29">
        <v>1</v>
      </c>
      <c r="S52" s="29">
        <v>5</v>
      </c>
      <c r="T52" s="29">
        <v>0</v>
      </c>
      <c r="V52" s="48">
        <f t="shared" si="1"/>
        <v>42</v>
      </c>
      <c r="W52" s="105">
        <f t="shared" si="2"/>
        <v>1</v>
      </c>
      <c r="X52" s="48">
        <f t="shared" si="3"/>
        <v>0</v>
      </c>
      <c r="Y52" s="33" t="str">
        <f t="shared" si="21"/>
        <v/>
      </c>
      <c r="Z52" s="608">
        <v>1069</v>
      </c>
      <c r="AA52" s="609" t="s">
        <v>641</v>
      </c>
      <c r="AB52" s="608">
        <v>5</v>
      </c>
      <c r="AC52" s="85"/>
      <c r="AD52" s="225" t="str">
        <f t="shared" si="22"/>
        <v/>
      </c>
      <c r="AE52" s="85">
        <v>190</v>
      </c>
      <c r="AF52" s="85">
        <v>1069</v>
      </c>
      <c r="AG52" s="213" t="s">
        <v>641</v>
      </c>
      <c r="AH52" s="85"/>
      <c r="AJ52" s="52"/>
      <c r="AP52" s="51"/>
      <c r="BQ52" s="405"/>
      <c r="BR52" s="405"/>
      <c r="BS52" s="405"/>
    </row>
    <row r="53" spans="1:71" ht="14.1" customHeight="1" x14ac:dyDescent="0.2">
      <c r="A53" s="28">
        <v>44</v>
      </c>
      <c r="B53" s="41">
        <v>195</v>
      </c>
      <c r="C53" s="67">
        <v>1070</v>
      </c>
      <c r="D53" s="46" t="s">
        <v>2441</v>
      </c>
      <c r="E53" s="29">
        <v>0</v>
      </c>
      <c r="F53" s="29">
        <v>0</v>
      </c>
      <c r="G53" s="29">
        <v>0</v>
      </c>
      <c r="H53" s="29">
        <v>0</v>
      </c>
      <c r="I53" s="29">
        <v>0</v>
      </c>
      <c r="J53" s="29">
        <v>0</v>
      </c>
      <c r="K53" s="29">
        <v>0</v>
      </c>
      <c r="L53" s="29">
        <v>0</v>
      </c>
      <c r="M53" s="29">
        <v>0</v>
      </c>
      <c r="N53" s="29">
        <v>0</v>
      </c>
      <c r="O53" s="29">
        <v>34</v>
      </c>
      <c r="P53" s="29">
        <v>29</v>
      </c>
      <c r="Q53" s="29">
        <v>35</v>
      </c>
      <c r="R53" s="29">
        <v>30</v>
      </c>
      <c r="S53" s="29">
        <v>27</v>
      </c>
      <c r="T53" s="29">
        <v>18</v>
      </c>
      <c r="V53" s="48">
        <f t="shared" si="1"/>
        <v>173</v>
      </c>
      <c r="W53" s="105">
        <f t="shared" si="2"/>
        <v>1</v>
      </c>
      <c r="X53" s="48">
        <f t="shared" si="3"/>
        <v>0</v>
      </c>
      <c r="Y53" s="33" t="str">
        <f t="shared" si="21"/>
        <v/>
      </c>
      <c r="Z53" s="608">
        <v>1070</v>
      </c>
      <c r="AA53" s="609" t="s">
        <v>2441</v>
      </c>
      <c r="AB53" s="608">
        <v>4</v>
      </c>
      <c r="AC53" s="85"/>
      <c r="AD53" s="225" t="str">
        <f t="shared" si="22"/>
        <v/>
      </c>
      <c r="AE53" s="85">
        <v>195</v>
      </c>
      <c r="AF53" s="85">
        <v>1070</v>
      </c>
      <c r="AG53" s="213" t="s">
        <v>2441</v>
      </c>
      <c r="AH53" s="85"/>
      <c r="AJ53" s="52"/>
      <c r="AP53" s="51"/>
      <c r="BQ53" s="405"/>
      <c r="BR53" s="405"/>
      <c r="BS53" s="405"/>
    </row>
    <row r="54" spans="1:71" ht="14.1" customHeight="1" x14ac:dyDescent="0.2">
      <c r="A54" s="28">
        <v>45</v>
      </c>
      <c r="B54" s="41">
        <v>187</v>
      </c>
      <c r="C54" s="67">
        <v>1072</v>
      </c>
      <c r="D54" s="46" t="s">
        <v>1351</v>
      </c>
      <c r="E54" s="29">
        <v>0</v>
      </c>
      <c r="F54" s="29">
        <v>0</v>
      </c>
      <c r="G54" s="29">
        <v>0</v>
      </c>
      <c r="H54" s="29">
        <v>0</v>
      </c>
      <c r="I54" s="29">
        <v>0</v>
      </c>
      <c r="J54" s="29">
        <v>0</v>
      </c>
      <c r="K54" s="29">
        <v>0</v>
      </c>
      <c r="L54" s="29">
        <v>0</v>
      </c>
      <c r="M54" s="29">
        <v>0</v>
      </c>
      <c r="N54" s="29">
        <v>0</v>
      </c>
      <c r="O54" s="29">
        <v>0</v>
      </c>
      <c r="P54" s="29">
        <v>0</v>
      </c>
      <c r="Q54" s="29">
        <v>143</v>
      </c>
      <c r="R54" s="29">
        <v>142</v>
      </c>
      <c r="S54" s="29">
        <v>159</v>
      </c>
      <c r="T54" s="29">
        <v>208</v>
      </c>
      <c r="V54" s="48">
        <f t="shared" si="1"/>
        <v>652</v>
      </c>
      <c r="W54" s="105">
        <f t="shared" si="2"/>
        <v>1</v>
      </c>
      <c r="X54" s="48">
        <f t="shared" si="3"/>
        <v>0</v>
      </c>
      <c r="Y54" s="33" t="str">
        <f t="shared" si="21"/>
        <v/>
      </c>
      <c r="Z54" s="608">
        <v>1072</v>
      </c>
      <c r="AA54" s="609" t="s">
        <v>1351</v>
      </c>
      <c r="AB54" s="608">
        <v>4</v>
      </c>
      <c r="AC54" s="85"/>
      <c r="AD54" s="225" t="str">
        <f t="shared" si="22"/>
        <v/>
      </c>
      <c r="AE54" s="85">
        <v>187</v>
      </c>
      <c r="AF54" s="85">
        <v>1072</v>
      </c>
      <c r="AG54" s="213" t="s">
        <v>1351</v>
      </c>
      <c r="AH54" s="85"/>
      <c r="AJ54" s="52"/>
      <c r="AP54" s="51"/>
      <c r="BQ54" s="405"/>
      <c r="BR54" s="405"/>
      <c r="BS54" s="405"/>
    </row>
    <row r="55" spans="1:71" ht="14.1" customHeight="1" x14ac:dyDescent="0.2">
      <c r="A55" s="28">
        <v>46</v>
      </c>
      <c r="B55" s="41">
        <v>192</v>
      </c>
      <c r="C55" s="67">
        <v>1073</v>
      </c>
      <c r="D55" s="46" t="s">
        <v>1946</v>
      </c>
      <c r="E55" s="29">
        <v>0</v>
      </c>
      <c r="F55" s="29">
        <v>0</v>
      </c>
      <c r="G55" s="29">
        <v>0</v>
      </c>
      <c r="H55" s="29">
        <v>10</v>
      </c>
      <c r="I55" s="29">
        <v>21</v>
      </c>
      <c r="J55" s="29">
        <v>20</v>
      </c>
      <c r="K55" s="29">
        <v>11</v>
      </c>
      <c r="L55" s="29">
        <v>21</v>
      </c>
      <c r="M55" s="29">
        <v>18</v>
      </c>
      <c r="N55" s="29">
        <v>16</v>
      </c>
      <c r="O55" s="29">
        <v>13</v>
      </c>
      <c r="P55" s="29">
        <v>16</v>
      </c>
      <c r="Q55" s="29">
        <v>13</v>
      </c>
      <c r="R55" s="29">
        <v>12</v>
      </c>
      <c r="S55" s="29">
        <v>8</v>
      </c>
      <c r="T55" s="29">
        <v>13</v>
      </c>
      <c r="V55" s="48">
        <f t="shared" si="1"/>
        <v>192</v>
      </c>
      <c r="W55" s="105">
        <f t="shared" si="2"/>
        <v>1</v>
      </c>
      <c r="X55" s="48">
        <f t="shared" si="3"/>
        <v>0</v>
      </c>
      <c r="Y55" s="33" t="str">
        <f t="shared" si="21"/>
        <v/>
      </c>
      <c r="Z55" s="608">
        <v>1073</v>
      </c>
      <c r="AA55" s="609" t="s">
        <v>1946</v>
      </c>
      <c r="AB55" s="608">
        <v>7</v>
      </c>
      <c r="AC55" s="85"/>
      <c r="AD55" s="225" t="str">
        <f t="shared" si="22"/>
        <v/>
      </c>
      <c r="AE55" s="85">
        <v>192</v>
      </c>
      <c r="AF55" s="85">
        <v>1073</v>
      </c>
      <c r="AG55" s="213" t="s">
        <v>1946</v>
      </c>
      <c r="AH55" s="85"/>
      <c r="AJ55" s="52"/>
      <c r="AP55" s="51"/>
      <c r="BQ55" s="405"/>
      <c r="BR55" s="405"/>
      <c r="BS55" s="405"/>
    </row>
    <row r="56" spans="1:71" ht="14.1" customHeight="1" x14ac:dyDescent="0.2">
      <c r="A56" s="28">
        <v>47</v>
      </c>
      <c r="B56" s="41">
        <v>114</v>
      </c>
      <c r="C56" s="67">
        <v>1076</v>
      </c>
      <c r="D56" s="46" t="s">
        <v>2637</v>
      </c>
      <c r="E56" s="29">
        <v>0</v>
      </c>
      <c r="F56" s="29">
        <v>0</v>
      </c>
      <c r="G56" s="29">
        <v>0</v>
      </c>
      <c r="H56" s="29">
        <v>0</v>
      </c>
      <c r="I56" s="29">
        <v>0</v>
      </c>
      <c r="J56" s="29">
        <v>0</v>
      </c>
      <c r="K56" s="29">
        <v>0</v>
      </c>
      <c r="L56" s="29">
        <v>0</v>
      </c>
      <c r="M56" s="29">
        <v>0</v>
      </c>
      <c r="N56" s="29">
        <v>0</v>
      </c>
      <c r="O56" s="29">
        <v>0</v>
      </c>
      <c r="P56" s="29">
        <v>0</v>
      </c>
      <c r="Q56" s="29">
        <v>161</v>
      </c>
      <c r="R56" s="29">
        <v>163</v>
      </c>
      <c r="S56" s="29">
        <v>174</v>
      </c>
      <c r="T56" s="29">
        <v>148</v>
      </c>
      <c r="V56" s="48">
        <f t="shared" si="1"/>
        <v>646</v>
      </c>
      <c r="W56" s="105">
        <f t="shared" si="2"/>
        <v>1</v>
      </c>
      <c r="X56" s="48">
        <f t="shared" si="3"/>
        <v>0</v>
      </c>
      <c r="Y56" s="33" t="str">
        <f t="shared" si="21"/>
        <v/>
      </c>
      <c r="Z56" s="608">
        <v>1076</v>
      </c>
      <c r="AA56" s="609" t="s">
        <v>2637</v>
      </c>
      <c r="AB56" s="608">
        <v>4</v>
      </c>
      <c r="AC56" s="85"/>
      <c r="AD56" s="225" t="str">
        <f t="shared" si="22"/>
        <v/>
      </c>
      <c r="AE56" s="85">
        <v>114</v>
      </c>
      <c r="AF56" s="85">
        <v>1076</v>
      </c>
      <c r="AG56" s="213" t="s">
        <v>2637</v>
      </c>
      <c r="AH56" s="85"/>
      <c r="AJ56" s="52"/>
      <c r="AP56" s="51"/>
      <c r="BQ56" s="405"/>
      <c r="BR56" s="405"/>
      <c r="BS56" s="405"/>
    </row>
    <row r="57" spans="1:71" ht="14.1" customHeight="1" x14ac:dyDescent="0.2">
      <c r="A57" s="28">
        <v>48</v>
      </c>
      <c r="B57" s="41">
        <v>118</v>
      </c>
      <c r="C57" s="67">
        <v>1078</v>
      </c>
      <c r="D57" s="46" t="s">
        <v>3262</v>
      </c>
      <c r="E57" s="29">
        <v>0</v>
      </c>
      <c r="F57" s="29">
        <v>0</v>
      </c>
      <c r="G57" s="29">
        <v>0</v>
      </c>
      <c r="H57" s="29">
        <v>44</v>
      </c>
      <c r="I57" s="29">
        <v>50</v>
      </c>
      <c r="J57" s="29">
        <v>41</v>
      </c>
      <c r="K57" s="29">
        <v>41</v>
      </c>
      <c r="L57" s="29">
        <v>52</v>
      </c>
      <c r="M57" s="29">
        <v>59</v>
      </c>
      <c r="N57" s="29">
        <v>15</v>
      </c>
      <c r="O57" s="29">
        <v>0</v>
      </c>
      <c r="P57" s="29">
        <v>0</v>
      </c>
      <c r="Q57" s="29">
        <v>0</v>
      </c>
      <c r="R57" s="29">
        <v>0</v>
      </c>
      <c r="S57" s="29">
        <v>0</v>
      </c>
      <c r="T57" s="29">
        <v>0</v>
      </c>
      <c r="V57" s="48">
        <f t="shared" si="1"/>
        <v>302</v>
      </c>
      <c r="W57" s="105">
        <f t="shared" si="2"/>
        <v>1</v>
      </c>
      <c r="X57" s="48">
        <f t="shared" si="3"/>
        <v>0</v>
      </c>
      <c r="Y57" s="33" t="str">
        <f t="shared" si="21"/>
        <v/>
      </c>
      <c r="Z57" s="608">
        <v>1078</v>
      </c>
      <c r="AA57" s="609" t="s">
        <v>619</v>
      </c>
      <c r="AB57" s="608">
        <v>1</v>
      </c>
      <c r="AC57" s="85"/>
      <c r="AD57" s="225">
        <f t="shared" si="22"/>
        <v>1</v>
      </c>
      <c r="AE57" s="85">
        <v>118</v>
      </c>
      <c r="AF57" s="85">
        <v>1078</v>
      </c>
      <c r="AG57" s="213" t="s">
        <v>619</v>
      </c>
      <c r="AH57" s="85"/>
      <c r="AJ57" s="52"/>
      <c r="AP57" s="51"/>
      <c r="BQ57" s="405"/>
      <c r="BR57" s="405"/>
      <c r="BS57" s="405"/>
    </row>
    <row r="58" spans="1:71" ht="14.1" customHeight="1" x14ac:dyDescent="0.2">
      <c r="A58" s="28">
        <v>49</v>
      </c>
      <c r="B58" s="41">
        <v>118</v>
      </c>
      <c r="C58" s="67">
        <v>1079</v>
      </c>
      <c r="D58" s="46" t="s">
        <v>621</v>
      </c>
      <c r="E58" s="29">
        <v>0</v>
      </c>
      <c r="F58" s="29">
        <v>0</v>
      </c>
      <c r="G58" s="29">
        <v>0</v>
      </c>
      <c r="H58" s="29">
        <v>43</v>
      </c>
      <c r="I58" s="29">
        <v>36</v>
      </c>
      <c r="J58" s="29">
        <v>41</v>
      </c>
      <c r="K58" s="29">
        <v>34</v>
      </c>
      <c r="L58" s="29">
        <v>38</v>
      </c>
      <c r="M58" s="29">
        <v>46</v>
      </c>
      <c r="N58" s="29">
        <v>0</v>
      </c>
      <c r="O58" s="29">
        <v>0</v>
      </c>
      <c r="P58" s="29">
        <v>0</v>
      </c>
      <c r="Q58" s="29">
        <v>0</v>
      </c>
      <c r="R58" s="29">
        <v>0</v>
      </c>
      <c r="S58" s="29">
        <v>0</v>
      </c>
      <c r="T58" s="29">
        <v>0</v>
      </c>
      <c r="V58" s="48">
        <f t="shared" si="1"/>
        <v>238</v>
      </c>
      <c r="W58" s="105">
        <f t="shared" si="2"/>
        <v>1</v>
      </c>
      <c r="X58" s="48">
        <f t="shared" si="3"/>
        <v>0</v>
      </c>
      <c r="Y58" s="33" t="str">
        <f t="shared" si="21"/>
        <v/>
      </c>
      <c r="Z58" s="608">
        <v>1079</v>
      </c>
      <c r="AA58" s="609" t="s">
        <v>621</v>
      </c>
      <c r="AB58" s="608">
        <v>1</v>
      </c>
      <c r="AC58" s="85"/>
      <c r="AD58" s="225" t="str">
        <f t="shared" si="22"/>
        <v/>
      </c>
      <c r="AE58" s="85">
        <v>118</v>
      </c>
      <c r="AF58" s="85">
        <v>1079</v>
      </c>
      <c r="AG58" s="213" t="s">
        <v>621</v>
      </c>
      <c r="AH58" s="85"/>
      <c r="AJ58" s="52"/>
      <c r="AP58" s="51"/>
      <c r="BQ58" s="405"/>
      <c r="BR58" s="405"/>
      <c r="BS58" s="405"/>
    </row>
    <row r="59" spans="1:71" ht="14.1" customHeight="1" x14ac:dyDescent="0.2">
      <c r="A59" s="28">
        <v>50</v>
      </c>
      <c r="B59" s="41">
        <v>118</v>
      </c>
      <c r="C59" s="67">
        <v>1080</v>
      </c>
      <c r="D59" s="46" t="s">
        <v>618</v>
      </c>
      <c r="E59" s="29">
        <v>0</v>
      </c>
      <c r="F59" s="29">
        <v>0</v>
      </c>
      <c r="G59" s="29">
        <v>0</v>
      </c>
      <c r="H59" s="29">
        <v>45</v>
      </c>
      <c r="I59" s="29">
        <v>47</v>
      </c>
      <c r="J59" s="29">
        <v>56</v>
      </c>
      <c r="K59" s="29">
        <v>52</v>
      </c>
      <c r="L59" s="29">
        <v>54</v>
      </c>
      <c r="M59" s="29">
        <v>54</v>
      </c>
      <c r="N59" s="29">
        <v>57</v>
      </c>
      <c r="O59" s="29">
        <v>55</v>
      </c>
      <c r="P59" s="29">
        <v>64</v>
      </c>
      <c r="Q59" s="29">
        <v>0</v>
      </c>
      <c r="R59" s="29">
        <v>0</v>
      </c>
      <c r="S59" s="29">
        <v>0</v>
      </c>
      <c r="T59" s="29">
        <v>0</v>
      </c>
      <c r="V59" s="48">
        <f t="shared" si="1"/>
        <v>484</v>
      </c>
      <c r="W59" s="105">
        <f t="shared" si="2"/>
        <v>1</v>
      </c>
      <c r="X59" s="48">
        <f t="shared" si="3"/>
        <v>0</v>
      </c>
      <c r="Y59" s="33" t="str">
        <f t="shared" si="21"/>
        <v/>
      </c>
      <c r="Z59" s="608">
        <v>1080</v>
      </c>
      <c r="AA59" s="609" t="s">
        <v>618</v>
      </c>
      <c r="AB59" s="608">
        <v>1</v>
      </c>
      <c r="AC59" s="85"/>
      <c r="AD59" s="225" t="str">
        <f t="shared" si="22"/>
        <v/>
      </c>
      <c r="AE59" s="85">
        <v>118</v>
      </c>
      <c r="AF59" s="85">
        <v>1080</v>
      </c>
      <c r="AG59" s="213" t="s">
        <v>618</v>
      </c>
      <c r="AH59" s="85"/>
      <c r="AJ59" s="52"/>
      <c r="AP59" s="51"/>
      <c r="BQ59" s="405"/>
      <c r="BR59" s="405"/>
      <c r="BS59" s="405"/>
    </row>
    <row r="60" spans="1:71" ht="14.1" customHeight="1" x14ac:dyDescent="0.2">
      <c r="A60" s="28">
        <v>51</v>
      </c>
      <c r="B60" s="41">
        <v>196</v>
      </c>
      <c r="C60" s="67">
        <v>1081</v>
      </c>
      <c r="D60" s="46" t="s">
        <v>377</v>
      </c>
      <c r="E60" s="29">
        <v>0</v>
      </c>
      <c r="F60" s="29">
        <v>8</v>
      </c>
      <c r="G60" s="29">
        <v>0</v>
      </c>
      <c r="H60" s="29">
        <v>0</v>
      </c>
      <c r="I60" s="29">
        <v>0</v>
      </c>
      <c r="J60" s="29">
        <v>0</v>
      </c>
      <c r="K60" s="29">
        <v>0</v>
      </c>
      <c r="L60" s="29">
        <v>0</v>
      </c>
      <c r="M60" s="29">
        <v>0</v>
      </c>
      <c r="N60" s="29">
        <v>0</v>
      </c>
      <c r="O60" s="29">
        <v>0</v>
      </c>
      <c r="P60" s="29">
        <v>0</v>
      </c>
      <c r="Q60" s="29">
        <v>139</v>
      </c>
      <c r="R60" s="29">
        <v>135</v>
      </c>
      <c r="S60" s="29">
        <v>177</v>
      </c>
      <c r="T60" s="29">
        <v>188</v>
      </c>
      <c r="V60" s="48">
        <f t="shared" si="1"/>
        <v>647</v>
      </c>
      <c r="W60" s="105">
        <f t="shared" si="2"/>
        <v>1</v>
      </c>
      <c r="X60" s="48">
        <f t="shared" si="3"/>
        <v>8</v>
      </c>
      <c r="Y60" s="33" t="str">
        <f t="shared" si="21"/>
        <v/>
      </c>
      <c r="Z60" s="608">
        <v>1081</v>
      </c>
      <c r="AA60" s="609" t="s">
        <v>377</v>
      </c>
      <c r="AB60" s="608">
        <v>4</v>
      </c>
      <c r="AC60" s="85"/>
      <c r="AD60" s="225" t="str">
        <f t="shared" si="22"/>
        <v/>
      </c>
      <c r="AE60" s="85">
        <v>196</v>
      </c>
      <c r="AF60" s="85">
        <v>1081</v>
      </c>
      <c r="AG60" s="213" t="s">
        <v>377</v>
      </c>
      <c r="AH60" s="85"/>
      <c r="AJ60" s="52"/>
      <c r="AP60" s="51"/>
      <c r="BQ60" s="405"/>
      <c r="BR60" s="405"/>
      <c r="BS60" s="405"/>
    </row>
    <row r="61" spans="1:71" ht="14.1" customHeight="1" x14ac:dyDescent="0.2">
      <c r="A61" s="28">
        <v>52</v>
      </c>
      <c r="B61" s="41">
        <v>190</v>
      </c>
      <c r="C61" s="67">
        <v>1084</v>
      </c>
      <c r="D61" s="46" t="s">
        <v>639</v>
      </c>
      <c r="E61" s="29">
        <v>0</v>
      </c>
      <c r="F61" s="29">
        <v>0</v>
      </c>
      <c r="G61" s="29">
        <v>0</v>
      </c>
      <c r="H61" s="29">
        <v>32</v>
      </c>
      <c r="I61" s="29">
        <v>25</v>
      </c>
      <c r="J61" s="29">
        <v>33</v>
      </c>
      <c r="K61" s="29">
        <v>30</v>
      </c>
      <c r="L61" s="29">
        <v>17</v>
      </c>
      <c r="M61" s="29">
        <v>27</v>
      </c>
      <c r="N61" s="29">
        <v>28</v>
      </c>
      <c r="O61" s="29">
        <v>33</v>
      </c>
      <c r="P61" s="29">
        <v>26</v>
      </c>
      <c r="Q61" s="29">
        <v>31</v>
      </c>
      <c r="R61" s="29">
        <v>48</v>
      </c>
      <c r="S61" s="29">
        <v>53</v>
      </c>
      <c r="T61" s="29">
        <v>63</v>
      </c>
      <c r="V61" s="48">
        <f t="shared" si="1"/>
        <v>446</v>
      </c>
      <c r="W61" s="105">
        <f t="shared" si="2"/>
        <v>1</v>
      </c>
      <c r="X61" s="48">
        <f t="shared" si="3"/>
        <v>0</v>
      </c>
      <c r="Y61" s="33" t="str">
        <f t="shared" si="21"/>
        <v/>
      </c>
      <c r="Z61" s="608">
        <v>1084</v>
      </c>
      <c r="AA61" s="609" t="s">
        <v>639</v>
      </c>
      <c r="AB61" s="608">
        <v>1</v>
      </c>
      <c r="AC61" s="85"/>
      <c r="AD61" s="225">
        <f t="shared" si="22"/>
        <v>1</v>
      </c>
      <c r="AE61" s="85">
        <v>189</v>
      </c>
      <c r="AF61" s="85">
        <v>1082</v>
      </c>
      <c r="AG61" s="213" t="s">
        <v>2214</v>
      </c>
      <c r="AH61" s="85"/>
      <c r="AJ61" s="52"/>
      <c r="AP61" s="51"/>
      <c r="BQ61" s="405"/>
      <c r="BR61" s="405"/>
      <c r="BS61" s="405"/>
    </row>
    <row r="62" spans="1:71" ht="14.1" customHeight="1" x14ac:dyDescent="0.2">
      <c r="A62" s="28">
        <v>53</v>
      </c>
      <c r="B62" s="41">
        <v>120</v>
      </c>
      <c r="C62" s="67">
        <v>1085</v>
      </c>
      <c r="D62" s="46" t="s">
        <v>572</v>
      </c>
      <c r="E62" s="29">
        <v>0</v>
      </c>
      <c r="F62" s="29">
        <v>0</v>
      </c>
      <c r="G62" s="29">
        <v>0</v>
      </c>
      <c r="H62" s="29">
        <v>28</v>
      </c>
      <c r="I62" s="29">
        <v>48</v>
      </c>
      <c r="J62" s="29">
        <v>41</v>
      </c>
      <c r="K62" s="29">
        <v>38</v>
      </c>
      <c r="L62" s="29">
        <v>37</v>
      </c>
      <c r="M62" s="29">
        <v>38</v>
      </c>
      <c r="N62" s="29">
        <v>0</v>
      </c>
      <c r="O62" s="29">
        <v>0</v>
      </c>
      <c r="P62" s="29">
        <v>0</v>
      </c>
      <c r="Q62" s="29">
        <v>0</v>
      </c>
      <c r="R62" s="29">
        <v>0</v>
      </c>
      <c r="S62" s="29">
        <v>0</v>
      </c>
      <c r="T62" s="29">
        <v>0</v>
      </c>
      <c r="V62" s="48">
        <f t="shared" si="1"/>
        <v>230</v>
      </c>
      <c r="W62" s="105">
        <f t="shared" si="2"/>
        <v>1</v>
      </c>
      <c r="X62" s="48">
        <f t="shared" si="3"/>
        <v>0</v>
      </c>
      <c r="Y62" s="33" t="str">
        <f t="shared" si="21"/>
        <v/>
      </c>
      <c r="Z62" s="608">
        <v>1085</v>
      </c>
      <c r="AA62" s="609" t="s">
        <v>572</v>
      </c>
      <c r="AB62" s="608">
        <v>1</v>
      </c>
      <c r="AC62" s="85"/>
      <c r="AD62" s="225">
        <f t="shared" si="22"/>
        <v>1</v>
      </c>
      <c r="AE62" s="85">
        <v>190</v>
      </c>
      <c r="AF62" s="85">
        <v>1084</v>
      </c>
      <c r="AG62" s="213" t="s">
        <v>639</v>
      </c>
      <c r="AH62" s="85"/>
      <c r="AJ62" s="52"/>
      <c r="AP62" s="51"/>
      <c r="BQ62" s="405"/>
      <c r="BR62" s="405"/>
      <c r="BS62" s="405"/>
    </row>
    <row r="63" spans="1:71" ht="14.1" customHeight="1" x14ac:dyDescent="0.2">
      <c r="A63" s="28">
        <v>54</v>
      </c>
      <c r="B63" s="41">
        <v>118</v>
      </c>
      <c r="C63" s="67">
        <v>1088</v>
      </c>
      <c r="D63" s="46" t="s">
        <v>2598</v>
      </c>
      <c r="E63" s="29">
        <v>0</v>
      </c>
      <c r="F63" s="29">
        <v>0</v>
      </c>
      <c r="G63" s="29">
        <v>0</v>
      </c>
      <c r="H63" s="29">
        <v>52</v>
      </c>
      <c r="I63" s="29">
        <v>69</v>
      </c>
      <c r="J63" s="29">
        <v>62</v>
      </c>
      <c r="K63" s="29">
        <v>59</v>
      </c>
      <c r="L63" s="29">
        <v>64</v>
      </c>
      <c r="M63" s="29">
        <v>56</v>
      </c>
      <c r="N63" s="29">
        <v>65</v>
      </c>
      <c r="O63" s="29">
        <v>60</v>
      </c>
      <c r="P63" s="29">
        <v>52</v>
      </c>
      <c r="Q63" s="29">
        <v>0</v>
      </c>
      <c r="R63" s="29">
        <v>0</v>
      </c>
      <c r="S63" s="29">
        <v>0</v>
      </c>
      <c r="T63" s="29">
        <v>0</v>
      </c>
      <c r="V63" s="48">
        <f t="shared" si="1"/>
        <v>539</v>
      </c>
      <c r="W63" s="105">
        <f t="shared" si="2"/>
        <v>1</v>
      </c>
      <c r="X63" s="48">
        <f t="shared" si="3"/>
        <v>0</v>
      </c>
      <c r="Y63" s="33" t="str">
        <f t="shared" si="21"/>
        <v/>
      </c>
      <c r="Z63" s="608">
        <v>1088</v>
      </c>
      <c r="AA63" s="609" t="s">
        <v>2598</v>
      </c>
      <c r="AB63" s="608">
        <v>1</v>
      </c>
      <c r="AC63" s="85"/>
      <c r="AD63" s="225">
        <f t="shared" si="22"/>
        <v>1</v>
      </c>
      <c r="AE63" s="85">
        <v>120</v>
      </c>
      <c r="AF63" s="85">
        <v>1085</v>
      </c>
      <c r="AG63" s="213" t="s">
        <v>572</v>
      </c>
      <c r="AH63" s="85"/>
      <c r="AJ63" s="52"/>
      <c r="AP63" s="51"/>
      <c r="BQ63" s="405"/>
      <c r="BR63" s="405"/>
      <c r="BS63" s="405"/>
    </row>
    <row r="64" spans="1:71" ht="14.1" customHeight="1" x14ac:dyDescent="0.2">
      <c r="A64" s="28">
        <v>55</v>
      </c>
      <c r="B64" s="41">
        <v>149</v>
      </c>
      <c r="C64" s="67">
        <v>1090</v>
      </c>
      <c r="D64" s="46" t="s">
        <v>1327</v>
      </c>
      <c r="E64" s="29">
        <v>0</v>
      </c>
      <c r="F64" s="29">
        <v>0</v>
      </c>
      <c r="G64" s="29">
        <v>0</v>
      </c>
      <c r="H64" s="29">
        <v>0</v>
      </c>
      <c r="I64" s="29">
        <v>0</v>
      </c>
      <c r="J64" s="29">
        <v>0</v>
      </c>
      <c r="K64" s="29">
        <v>0</v>
      </c>
      <c r="L64" s="29">
        <v>0</v>
      </c>
      <c r="M64" s="29">
        <v>12</v>
      </c>
      <c r="N64" s="29">
        <v>17</v>
      </c>
      <c r="O64" s="29">
        <v>13</v>
      </c>
      <c r="P64" s="29">
        <v>21</v>
      </c>
      <c r="Q64" s="29">
        <v>33</v>
      </c>
      <c r="R64" s="29">
        <v>35</v>
      </c>
      <c r="S64" s="29">
        <v>24</v>
      </c>
      <c r="T64" s="29">
        <v>24</v>
      </c>
      <c r="V64" s="48">
        <f t="shared" si="1"/>
        <v>179</v>
      </c>
      <c r="W64" s="105">
        <f t="shared" si="2"/>
        <v>1</v>
      </c>
      <c r="X64" s="48">
        <f t="shared" si="3"/>
        <v>0</v>
      </c>
      <c r="Y64" s="33" t="str">
        <f t="shared" si="21"/>
        <v/>
      </c>
      <c r="Z64" s="608">
        <v>1090</v>
      </c>
      <c r="AA64" s="609" t="s">
        <v>1327</v>
      </c>
      <c r="AB64" s="608">
        <v>4</v>
      </c>
      <c r="AC64" s="85"/>
      <c r="AD64" s="225">
        <f t="shared" si="22"/>
        <v>1</v>
      </c>
      <c r="AE64" s="85">
        <v>118</v>
      </c>
      <c r="AF64" s="85">
        <v>1088</v>
      </c>
      <c r="AG64" s="213" t="s">
        <v>2598</v>
      </c>
      <c r="AH64" s="85"/>
      <c r="AJ64" s="51"/>
      <c r="AP64" s="51"/>
      <c r="BQ64" s="405"/>
      <c r="BR64" s="405"/>
      <c r="BS64" s="405"/>
    </row>
    <row r="65" spans="1:71" ht="14.1" customHeight="1" x14ac:dyDescent="0.2">
      <c r="A65" s="28">
        <v>56</v>
      </c>
      <c r="B65" s="41">
        <v>105</v>
      </c>
      <c r="C65" s="67">
        <v>1091</v>
      </c>
      <c r="D65" s="46" t="s">
        <v>1955</v>
      </c>
      <c r="E65" s="29">
        <v>0</v>
      </c>
      <c r="F65" s="29">
        <v>0</v>
      </c>
      <c r="G65" s="29">
        <v>0</v>
      </c>
      <c r="H65" s="29">
        <v>63</v>
      </c>
      <c r="I65" s="29">
        <v>40</v>
      </c>
      <c r="J65" s="29">
        <v>57</v>
      </c>
      <c r="K65" s="29">
        <v>61</v>
      </c>
      <c r="L65" s="29">
        <v>0</v>
      </c>
      <c r="M65" s="29">
        <v>0</v>
      </c>
      <c r="N65" s="29">
        <v>0</v>
      </c>
      <c r="O65" s="29">
        <v>0</v>
      </c>
      <c r="P65" s="29">
        <v>0</v>
      </c>
      <c r="Q65" s="29">
        <v>0</v>
      </c>
      <c r="R65" s="29">
        <v>0</v>
      </c>
      <c r="S65" s="29">
        <v>0</v>
      </c>
      <c r="T65" s="29">
        <v>0</v>
      </c>
      <c r="V65" s="48">
        <f t="shared" si="1"/>
        <v>221</v>
      </c>
      <c r="W65" s="105">
        <f t="shared" si="2"/>
        <v>1</v>
      </c>
      <c r="X65" s="48">
        <f t="shared" si="3"/>
        <v>0</v>
      </c>
      <c r="Y65" s="33" t="str">
        <f t="shared" si="21"/>
        <v/>
      </c>
      <c r="Z65" s="608">
        <v>1091</v>
      </c>
      <c r="AA65" s="609" t="s">
        <v>1955</v>
      </c>
      <c r="AB65" s="608">
        <v>1</v>
      </c>
      <c r="AC65" s="85"/>
      <c r="AD65" s="225">
        <f t="shared" si="22"/>
        <v>1</v>
      </c>
      <c r="AE65" s="85">
        <v>149</v>
      </c>
      <c r="AF65" s="85">
        <v>1090</v>
      </c>
      <c r="AG65" s="213" t="s">
        <v>1327</v>
      </c>
      <c r="AH65" s="85"/>
      <c r="AP65" s="51"/>
      <c r="BQ65" s="405"/>
      <c r="BR65" s="405"/>
      <c r="BS65" s="405"/>
    </row>
    <row r="66" spans="1:71" ht="14.1" customHeight="1" x14ac:dyDescent="0.2">
      <c r="A66" s="28">
        <v>57</v>
      </c>
      <c r="B66" s="41">
        <v>193</v>
      </c>
      <c r="C66" s="67">
        <v>1092</v>
      </c>
      <c r="D66" s="46" t="s">
        <v>2445</v>
      </c>
      <c r="E66" s="29">
        <v>0</v>
      </c>
      <c r="F66" s="29">
        <v>0</v>
      </c>
      <c r="G66" s="29">
        <v>0</v>
      </c>
      <c r="H66" s="29">
        <v>5</v>
      </c>
      <c r="I66" s="29">
        <v>3</v>
      </c>
      <c r="J66" s="29">
        <v>1</v>
      </c>
      <c r="K66" s="29">
        <v>5</v>
      </c>
      <c r="L66" s="29">
        <v>3</v>
      </c>
      <c r="M66" s="29">
        <v>3</v>
      </c>
      <c r="N66" s="29">
        <v>1</v>
      </c>
      <c r="O66" s="29">
        <v>3</v>
      </c>
      <c r="P66" s="29">
        <v>6</v>
      </c>
      <c r="Q66" s="29">
        <v>3</v>
      </c>
      <c r="R66" s="29">
        <v>2</v>
      </c>
      <c r="S66" s="29">
        <v>0</v>
      </c>
      <c r="T66" s="29">
        <v>4</v>
      </c>
      <c r="V66" s="48">
        <f t="shared" si="1"/>
        <v>39</v>
      </c>
      <c r="W66" s="105">
        <f t="shared" si="2"/>
        <v>1</v>
      </c>
      <c r="X66" s="48">
        <f t="shared" si="3"/>
        <v>0</v>
      </c>
      <c r="Y66" s="33" t="str">
        <f t="shared" si="21"/>
        <v/>
      </c>
      <c r="Z66" s="608">
        <v>1092</v>
      </c>
      <c r="AA66" s="609" t="s">
        <v>2445</v>
      </c>
      <c r="AB66" s="608">
        <v>5</v>
      </c>
      <c r="AC66" s="85"/>
      <c r="AD66" s="225">
        <f t="shared" si="22"/>
        <v>1</v>
      </c>
      <c r="AE66" s="85">
        <v>105</v>
      </c>
      <c r="AF66" s="85">
        <v>1091</v>
      </c>
      <c r="AG66" s="213" t="s">
        <v>1955</v>
      </c>
      <c r="AH66" s="85"/>
      <c r="AP66" s="51"/>
      <c r="BQ66" s="405"/>
      <c r="BR66" s="405"/>
      <c r="BS66" s="405"/>
    </row>
    <row r="67" spans="1:71" ht="14.1" customHeight="1" x14ac:dyDescent="0.2">
      <c r="A67" s="28">
        <v>58</v>
      </c>
      <c r="B67" s="41">
        <v>194</v>
      </c>
      <c r="C67" s="67">
        <v>1093</v>
      </c>
      <c r="D67" s="46" t="s">
        <v>1380</v>
      </c>
      <c r="E67" s="29">
        <v>0</v>
      </c>
      <c r="F67" s="29">
        <v>0</v>
      </c>
      <c r="G67" s="29">
        <v>0</v>
      </c>
      <c r="H67" s="29">
        <v>9</v>
      </c>
      <c r="I67" s="29">
        <v>12</v>
      </c>
      <c r="J67" s="29">
        <v>7</v>
      </c>
      <c r="K67" s="29">
        <v>10</v>
      </c>
      <c r="L67" s="29">
        <v>11</v>
      </c>
      <c r="M67" s="29">
        <v>9</v>
      </c>
      <c r="N67" s="29">
        <v>2</v>
      </c>
      <c r="O67" s="29">
        <v>10</v>
      </c>
      <c r="P67" s="29">
        <v>2</v>
      </c>
      <c r="Q67" s="29">
        <v>0</v>
      </c>
      <c r="R67" s="29">
        <v>0</v>
      </c>
      <c r="S67" s="29">
        <v>0</v>
      </c>
      <c r="T67" s="29">
        <v>0</v>
      </c>
      <c r="V67" s="48">
        <f t="shared" si="1"/>
        <v>72</v>
      </c>
      <c r="W67" s="105">
        <f t="shared" si="2"/>
        <v>1</v>
      </c>
      <c r="X67" s="48">
        <f t="shared" si="3"/>
        <v>0</v>
      </c>
      <c r="Y67" s="33" t="str">
        <f t="shared" si="21"/>
        <v/>
      </c>
      <c r="Z67" s="608">
        <v>1093</v>
      </c>
      <c r="AA67" s="609" t="s">
        <v>1380</v>
      </c>
      <c r="AB67" s="608">
        <v>1</v>
      </c>
      <c r="AC67" s="85"/>
      <c r="AD67" s="225">
        <f t="shared" si="22"/>
        <v>1</v>
      </c>
      <c r="AE67" s="85">
        <v>193</v>
      </c>
      <c r="AF67" s="85">
        <v>1092</v>
      </c>
      <c r="AG67" s="213" t="s">
        <v>2445</v>
      </c>
      <c r="AH67" s="85"/>
      <c r="AP67" s="51"/>
      <c r="BQ67" s="405"/>
      <c r="BR67" s="405"/>
      <c r="BS67" s="405"/>
    </row>
    <row r="68" spans="1:71" ht="14.1" customHeight="1" x14ac:dyDescent="0.2">
      <c r="A68" s="28">
        <v>59</v>
      </c>
      <c r="B68" s="41">
        <v>189</v>
      </c>
      <c r="C68" s="67">
        <v>1094</v>
      </c>
      <c r="D68" s="46" t="s">
        <v>2131</v>
      </c>
      <c r="E68" s="29">
        <v>0</v>
      </c>
      <c r="F68" s="29">
        <v>0</v>
      </c>
      <c r="G68" s="29">
        <v>0</v>
      </c>
      <c r="H68" s="29">
        <v>1</v>
      </c>
      <c r="I68" s="29">
        <v>0</v>
      </c>
      <c r="J68" s="29">
        <v>2</v>
      </c>
      <c r="K68" s="29">
        <v>2</v>
      </c>
      <c r="L68" s="29">
        <v>0</v>
      </c>
      <c r="M68" s="29">
        <v>2</v>
      </c>
      <c r="N68" s="29">
        <v>0</v>
      </c>
      <c r="O68" s="29">
        <v>1</v>
      </c>
      <c r="P68" s="29">
        <v>1</v>
      </c>
      <c r="Q68" s="29">
        <v>2</v>
      </c>
      <c r="R68" s="29">
        <v>2</v>
      </c>
      <c r="S68" s="29">
        <v>1</v>
      </c>
      <c r="T68" s="29">
        <v>2</v>
      </c>
      <c r="V68" s="48">
        <f t="shared" si="1"/>
        <v>16</v>
      </c>
      <c r="W68" s="105">
        <f t="shared" si="2"/>
        <v>1</v>
      </c>
      <c r="X68" s="48">
        <f t="shared" si="3"/>
        <v>0</v>
      </c>
      <c r="Y68" s="33" t="str">
        <f t="shared" si="21"/>
        <v/>
      </c>
      <c r="Z68" s="608">
        <v>1094</v>
      </c>
      <c r="AA68" s="609" t="s">
        <v>2131</v>
      </c>
      <c r="AB68" s="608">
        <v>5</v>
      </c>
      <c r="AC68" s="85"/>
      <c r="AD68" s="225">
        <f t="shared" si="22"/>
        <v>1</v>
      </c>
      <c r="AE68" s="85">
        <v>194</v>
      </c>
      <c r="AF68" s="85">
        <v>1093</v>
      </c>
      <c r="AG68" s="213" t="s">
        <v>1380</v>
      </c>
      <c r="AH68" s="85"/>
      <c r="AP68" s="51"/>
      <c r="BQ68" s="405"/>
      <c r="BR68" s="405"/>
      <c r="BS68" s="405"/>
    </row>
    <row r="69" spans="1:71" ht="14.1" customHeight="1" x14ac:dyDescent="0.2">
      <c r="A69" s="28">
        <v>60</v>
      </c>
      <c r="B69" s="41">
        <v>193</v>
      </c>
      <c r="C69" s="67">
        <v>1096</v>
      </c>
      <c r="D69" s="46" t="s">
        <v>3263</v>
      </c>
      <c r="E69" s="29">
        <v>0</v>
      </c>
      <c r="F69" s="29">
        <v>0</v>
      </c>
      <c r="G69" s="29">
        <v>0</v>
      </c>
      <c r="H69" s="29">
        <v>0</v>
      </c>
      <c r="I69" s="29">
        <v>0</v>
      </c>
      <c r="J69" s="29">
        <v>0</v>
      </c>
      <c r="K69" s="29">
        <v>0</v>
      </c>
      <c r="L69" s="29">
        <v>0</v>
      </c>
      <c r="M69" s="29">
        <v>0</v>
      </c>
      <c r="N69" s="29">
        <v>0</v>
      </c>
      <c r="O69" s="29">
        <v>30</v>
      </c>
      <c r="P69" s="29">
        <v>22</v>
      </c>
      <c r="Q69" s="29">
        <v>20</v>
      </c>
      <c r="R69" s="29">
        <v>19</v>
      </c>
      <c r="S69" s="29">
        <v>15</v>
      </c>
      <c r="T69" s="29">
        <v>21</v>
      </c>
      <c r="V69" s="48">
        <f t="shared" si="1"/>
        <v>127</v>
      </c>
      <c r="W69" s="105">
        <f t="shared" si="2"/>
        <v>1</v>
      </c>
      <c r="X69" s="48">
        <f t="shared" si="3"/>
        <v>0</v>
      </c>
      <c r="Y69" s="33" t="str">
        <f t="shared" si="21"/>
        <v/>
      </c>
      <c r="Z69" s="608">
        <v>1096</v>
      </c>
      <c r="AA69" s="609" t="s">
        <v>2358</v>
      </c>
      <c r="AB69" s="608">
        <v>4</v>
      </c>
      <c r="AC69" s="85"/>
      <c r="AD69" s="225">
        <f t="shared" si="22"/>
        <v>1</v>
      </c>
      <c r="AE69" s="85">
        <v>189</v>
      </c>
      <c r="AF69" s="85">
        <v>1094</v>
      </c>
      <c r="AG69" s="213" t="s">
        <v>2131</v>
      </c>
      <c r="AH69" s="85"/>
      <c r="AP69" s="51"/>
      <c r="BQ69" s="405"/>
      <c r="BR69" s="405"/>
      <c r="BS69" s="405"/>
    </row>
    <row r="70" spans="1:71" ht="14.1" customHeight="1" x14ac:dyDescent="0.2">
      <c r="A70" s="28">
        <v>61</v>
      </c>
      <c r="B70" s="41">
        <v>120</v>
      </c>
      <c r="C70" s="67">
        <v>1097</v>
      </c>
      <c r="D70" s="46" t="s">
        <v>2222</v>
      </c>
      <c r="E70" s="29">
        <v>0</v>
      </c>
      <c r="F70" s="29">
        <v>0</v>
      </c>
      <c r="G70" s="29">
        <v>0</v>
      </c>
      <c r="H70" s="29">
        <v>5</v>
      </c>
      <c r="I70" s="29">
        <v>11</v>
      </c>
      <c r="J70" s="29">
        <v>9</v>
      </c>
      <c r="K70" s="29">
        <v>11</v>
      </c>
      <c r="L70" s="29">
        <v>9</v>
      </c>
      <c r="M70" s="29">
        <v>10</v>
      </c>
      <c r="N70" s="29">
        <v>15</v>
      </c>
      <c r="O70" s="29">
        <v>10</v>
      </c>
      <c r="P70" s="29">
        <v>10</v>
      </c>
      <c r="Q70" s="29">
        <v>0</v>
      </c>
      <c r="R70" s="29">
        <v>0</v>
      </c>
      <c r="S70" s="29">
        <v>0</v>
      </c>
      <c r="T70" s="29">
        <v>0</v>
      </c>
      <c r="V70" s="48">
        <f t="shared" si="1"/>
        <v>90</v>
      </c>
      <c r="W70" s="105">
        <f t="shared" si="2"/>
        <v>1</v>
      </c>
      <c r="X70" s="48">
        <f t="shared" si="3"/>
        <v>0</v>
      </c>
      <c r="Y70" s="33" t="str">
        <f t="shared" si="21"/>
        <v/>
      </c>
      <c r="Z70" s="608">
        <v>1097</v>
      </c>
      <c r="AA70" s="609" t="s">
        <v>2222</v>
      </c>
      <c r="AB70" s="608">
        <v>1</v>
      </c>
      <c r="AC70" s="85"/>
      <c r="AD70" s="225">
        <f t="shared" si="22"/>
        <v>1</v>
      </c>
      <c r="AE70" s="85">
        <v>193</v>
      </c>
      <c r="AF70" s="85">
        <v>1096</v>
      </c>
      <c r="AG70" s="213" t="s">
        <v>2358</v>
      </c>
      <c r="AH70" s="85"/>
      <c r="AP70" s="51"/>
      <c r="BQ70" s="405"/>
      <c r="BR70" s="405"/>
      <c r="BS70" s="405"/>
    </row>
    <row r="71" spans="1:71" ht="14.1" customHeight="1" x14ac:dyDescent="0.2">
      <c r="A71" s="28">
        <v>62</v>
      </c>
      <c r="B71" s="41">
        <v>141</v>
      </c>
      <c r="C71" s="67">
        <v>1098</v>
      </c>
      <c r="D71" s="46" t="s">
        <v>575</v>
      </c>
      <c r="E71" s="29">
        <v>0</v>
      </c>
      <c r="F71" s="29">
        <v>0</v>
      </c>
      <c r="G71" s="29">
        <v>0</v>
      </c>
      <c r="H71" s="29">
        <v>4</v>
      </c>
      <c r="I71" s="29">
        <v>6</v>
      </c>
      <c r="J71" s="29">
        <v>2</v>
      </c>
      <c r="K71" s="29">
        <v>3</v>
      </c>
      <c r="L71" s="29">
        <v>3</v>
      </c>
      <c r="M71" s="29">
        <v>3</v>
      </c>
      <c r="N71" s="29">
        <v>7</v>
      </c>
      <c r="O71" s="29">
        <v>4</v>
      </c>
      <c r="P71" s="29">
        <v>2</v>
      </c>
      <c r="Q71" s="29">
        <v>1</v>
      </c>
      <c r="R71" s="29">
        <v>4</v>
      </c>
      <c r="S71" s="29">
        <v>1</v>
      </c>
      <c r="T71" s="29">
        <v>0</v>
      </c>
      <c r="V71" s="48">
        <f t="shared" si="1"/>
        <v>40</v>
      </c>
      <c r="W71" s="105">
        <f t="shared" si="2"/>
        <v>1</v>
      </c>
      <c r="X71" s="48">
        <f t="shared" si="3"/>
        <v>0</v>
      </c>
      <c r="Y71" s="33" t="str">
        <f t="shared" si="21"/>
        <v/>
      </c>
      <c r="Z71" s="608">
        <v>1098</v>
      </c>
      <c r="AA71" s="609" t="s">
        <v>575</v>
      </c>
      <c r="AB71" s="608">
        <v>5</v>
      </c>
      <c r="AC71" s="85"/>
      <c r="AD71" s="225">
        <f t="shared" si="22"/>
        <v>1</v>
      </c>
      <c r="AE71" s="85">
        <v>120</v>
      </c>
      <c r="AF71" s="85">
        <v>1097</v>
      </c>
      <c r="AG71" s="213" t="s">
        <v>2222</v>
      </c>
      <c r="AH71" s="85"/>
      <c r="AP71" s="51"/>
      <c r="BQ71" s="405"/>
      <c r="BR71" s="405"/>
      <c r="BS71" s="405"/>
    </row>
    <row r="72" spans="1:71" ht="14.1" customHeight="1" x14ac:dyDescent="0.2">
      <c r="A72" s="28">
        <v>63</v>
      </c>
      <c r="B72" s="41">
        <v>192</v>
      </c>
      <c r="C72" s="67">
        <v>1099</v>
      </c>
      <c r="D72" s="138" t="s">
        <v>257</v>
      </c>
      <c r="E72" s="29">
        <v>0</v>
      </c>
      <c r="F72" s="29">
        <v>0</v>
      </c>
      <c r="G72" s="29">
        <v>0</v>
      </c>
      <c r="H72" s="29">
        <v>1</v>
      </c>
      <c r="I72" s="29">
        <v>2</v>
      </c>
      <c r="J72" s="29">
        <v>1</v>
      </c>
      <c r="K72" s="29">
        <v>0</v>
      </c>
      <c r="L72" s="29">
        <v>0</v>
      </c>
      <c r="M72" s="29">
        <v>1</v>
      </c>
      <c r="N72" s="29">
        <v>1</v>
      </c>
      <c r="O72" s="29">
        <v>1</v>
      </c>
      <c r="P72" s="29">
        <v>1</v>
      </c>
      <c r="Q72" s="29">
        <v>0</v>
      </c>
      <c r="R72" s="29">
        <v>0</v>
      </c>
      <c r="S72" s="29">
        <v>0</v>
      </c>
      <c r="T72" s="29">
        <v>0</v>
      </c>
      <c r="V72" s="48">
        <f t="shared" si="1"/>
        <v>8</v>
      </c>
      <c r="W72" s="105">
        <f t="shared" si="2"/>
        <v>1</v>
      </c>
      <c r="X72" s="48">
        <f t="shared" si="3"/>
        <v>0</v>
      </c>
      <c r="Y72" s="33" t="str">
        <f t="shared" si="21"/>
        <v/>
      </c>
      <c r="Z72" s="608">
        <v>1099</v>
      </c>
      <c r="AA72" s="609" t="s">
        <v>257</v>
      </c>
      <c r="AB72" s="608">
        <v>7</v>
      </c>
      <c r="AC72" s="85"/>
      <c r="AD72" s="225">
        <f t="shared" si="22"/>
        <v>1</v>
      </c>
      <c r="AE72" s="85">
        <v>141</v>
      </c>
      <c r="AF72" s="85">
        <v>1098</v>
      </c>
      <c r="AG72" s="213" t="s">
        <v>575</v>
      </c>
      <c r="AH72" s="85"/>
      <c r="AP72" s="51"/>
      <c r="BQ72" s="405"/>
      <c r="BR72" s="405"/>
      <c r="BS72" s="405"/>
    </row>
    <row r="73" spans="1:71" ht="14.1" customHeight="1" x14ac:dyDescent="0.2">
      <c r="A73" s="28">
        <v>64</v>
      </c>
      <c r="B73" s="41">
        <v>188</v>
      </c>
      <c r="C73" s="67">
        <v>1104</v>
      </c>
      <c r="D73" s="46" t="s">
        <v>243</v>
      </c>
      <c r="E73" s="29">
        <v>0</v>
      </c>
      <c r="F73" s="29">
        <v>0</v>
      </c>
      <c r="G73" s="29">
        <v>0</v>
      </c>
      <c r="H73" s="29">
        <v>0</v>
      </c>
      <c r="I73" s="29">
        <v>0</v>
      </c>
      <c r="J73" s="29">
        <v>0</v>
      </c>
      <c r="K73" s="29">
        <v>0</v>
      </c>
      <c r="L73" s="29">
        <v>0</v>
      </c>
      <c r="M73" s="29">
        <v>55</v>
      </c>
      <c r="N73" s="29">
        <v>58</v>
      </c>
      <c r="O73" s="29">
        <v>163</v>
      </c>
      <c r="P73" s="29">
        <v>132</v>
      </c>
      <c r="Q73" s="29">
        <v>129</v>
      </c>
      <c r="R73" s="29">
        <v>0</v>
      </c>
      <c r="S73" s="29">
        <v>0</v>
      </c>
      <c r="T73" s="29">
        <v>0</v>
      </c>
      <c r="V73" s="48">
        <f t="shared" si="1"/>
        <v>537</v>
      </c>
      <c r="W73" s="105">
        <f t="shared" si="2"/>
        <v>1</v>
      </c>
      <c r="X73" s="48">
        <f t="shared" si="3"/>
        <v>0</v>
      </c>
      <c r="Y73" s="33" t="str">
        <f t="shared" si="21"/>
        <v/>
      </c>
      <c r="Z73" s="608">
        <v>1104</v>
      </c>
      <c r="AA73" s="609" t="s">
        <v>243</v>
      </c>
      <c r="AB73" s="608">
        <v>3</v>
      </c>
      <c r="AC73" s="85"/>
      <c r="AD73" s="225">
        <f t="shared" si="22"/>
        <v>1</v>
      </c>
      <c r="AE73" s="85">
        <v>192</v>
      </c>
      <c r="AF73" s="85">
        <v>1099</v>
      </c>
      <c r="AG73" s="213" t="s">
        <v>257</v>
      </c>
      <c r="AH73" s="85"/>
      <c r="AP73" s="51"/>
      <c r="BQ73" s="405"/>
      <c r="BR73" s="405"/>
      <c r="BS73" s="405"/>
    </row>
    <row r="74" spans="1:71" ht="14.1" customHeight="1" x14ac:dyDescent="0.2">
      <c r="A74" s="28">
        <v>65</v>
      </c>
      <c r="B74" s="41">
        <v>196</v>
      </c>
      <c r="C74" s="67">
        <v>1105</v>
      </c>
      <c r="D74" s="46" t="s">
        <v>3388</v>
      </c>
      <c r="E74" s="29">
        <v>0</v>
      </c>
      <c r="F74" s="29">
        <v>0</v>
      </c>
      <c r="G74" s="29">
        <v>0</v>
      </c>
      <c r="H74" s="29">
        <v>0</v>
      </c>
      <c r="I74" s="29">
        <v>0</v>
      </c>
      <c r="J74" s="29">
        <v>0</v>
      </c>
      <c r="K74" s="29">
        <v>0</v>
      </c>
      <c r="L74" s="29">
        <v>0</v>
      </c>
      <c r="M74" s="29">
        <v>0</v>
      </c>
      <c r="N74" s="29">
        <v>146</v>
      </c>
      <c r="O74" s="29">
        <v>148</v>
      </c>
      <c r="P74" s="29">
        <v>164</v>
      </c>
      <c r="Q74" s="29">
        <v>0</v>
      </c>
      <c r="R74" s="29">
        <v>0</v>
      </c>
      <c r="S74" s="29">
        <v>0</v>
      </c>
      <c r="T74" s="29">
        <v>0</v>
      </c>
      <c r="V74" s="48">
        <f t="shared" ref="V74:V137" si="32">SUM(E74:T74)</f>
        <v>458</v>
      </c>
      <c r="W74" s="105">
        <f t="shared" ref="W74:W137" si="33">IF(V74&gt;0,1,0)</f>
        <v>1</v>
      </c>
      <c r="X74" s="48">
        <f t="shared" ref="X74:X137" si="34">E74+F74</f>
        <v>0</v>
      </c>
      <c r="Y74" s="33" t="str">
        <f t="shared" si="21"/>
        <v/>
      </c>
      <c r="Z74" s="608">
        <v>1105</v>
      </c>
      <c r="AA74" s="609" t="s">
        <v>378</v>
      </c>
      <c r="AB74" s="608">
        <v>3</v>
      </c>
      <c r="AC74" s="85"/>
      <c r="AD74" s="225">
        <f t="shared" si="22"/>
        <v>1</v>
      </c>
      <c r="AE74" s="85">
        <v>188</v>
      </c>
      <c r="AF74" s="85">
        <v>1104</v>
      </c>
      <c r="AG74" s="213" t="s">
        <v>243</v>
      </c>
      <c r="AH74" s="85"/>
      <c r="AP74" s="51"/>
      <c r="BQ74" s="405"/>
      <c r="BR74" s="405"/>
      <c r="BS74" s="405"/>
    </row>
    <row r="75" spans="1:71" ht="14.1" customHeight="1" x14ac:dyDescent="0.2">
      <c r="A75" s="28">
        <v>66</v>
      </c>
      <c r="B75" s="41">
        <v>155</v>
      </c>
      <c r="C75" s="67">
        <v>1106</v>
      </c>
      <c r="D75" s="46" t="s">
        <v>2864</v>
      </c>
      <c r="E75" s="29">
        <v>0</v>
      </c>
      <c r="F75" s="29">
        <v>0</v>
      </c>
      <c r="G75" s="29">
        <v>0</v>
      </c>
      <c r="H75" s="29">
        <v>88</v>
      </c>
      <c r="I75" s="29">
        <v>80</v>
      </c>
      <c r="J75" s="29">
        <v>96</v>
      </c>
      <c r="K75" s="29">
        <v>97</v>
      </c>
      <c r="L75" s="29">
        <v>83</v>
      </c>
      <c r="M75" s="29">
        <v>0</v>
      </c>
      <c r="N75" s="29">
        <v>0</v>
      </c>
      <c r="O75" s="29">
        <v>0</v>
      </c>
      <c r="P75" s="29">
        <v>0</v>
      </c>
      <c r="Q75" s="29">
        <v>0</v>
      </c>
      <c r="R75" s="29">
        <v>0</v>
      </c>
      <c r="S75" s="29">
        <v>0</v>
      </c>
      <c r="T75" s="29">
        <v>0</v>
      </c>
      <c r="V75" s="48">
        <f t="shared" si="32"/>
        <v>444</v>
      </c>
      <c r="W75" s="105">
        <f t="shared" si="33"/>
        <v>1</v>
      </c>
      <c r="X75" s="48">
        <f t="shared" si="34"/>
        <v>0</v>
      </c>
      <c r="Y75" s="33" t="str">
        <f t="shared" ref="Y75:Y138" si="35">IF(C75=Z75,"",1)</f>
        <v/>
      </c>
      <c r="Z75" s="608">
        <v>1106</v>
      </c>
      <c r="AA75" s="609" t="s">
        <v>830</v>
      </c>
      <c r="AB75" s="608">
        <v>1</v>
      </c>
      <c r="AC75" s="85"/>
      <c r="AD75" s="225">
        <f t="shared" ref="AD75:AD138" si="36">IF(D75=AG75,"",1)</f>
        <v>1</v>
      </c>
      <c r="AE75" s="85">
        <v>196</v>
      </c>
      <c r="AF75" s="85">
        <v>1105</v>
      </c>
      <c r="AG75" s="213" t="s">
        <v>378</v>
      </c>
      <c r="AH75" s="85"/>
      <c r="AP75" s="51"/>
      <c r="BQ75" s="405"/>
      <c r="BR75" s="405"/>
      <c r="BS75" s="405"/>
    </row>
    <row r="76" spans="1:71" ht="14.1" customHeight="1" x14ac:dyDescent="0.2">
      <c r="A76" s="28">
        <v>67</v>
      </c>
      <c r="B76" s="41">
        <v>105</v>
      </c>
      <c r="C76" s="67">
        <v>1107</v>
      </c>
      <c r="D76" s="46" t="s">
        <v>2862</v>
      </c>
      <c r="E76" s="29">
        <v>0</v>
      </c>
      <c r="F76" s="29">
        <v>0</v>
      </c>
      <c r="G76" s="29">
        <v>0</v>
      </c>
      <c r="H76" s="29">
        <v>1</v>
      </c>
      <c r="I76" s="29">
        <v>5</v>
      </c>
      <c r="J76" s="29">
        <v>2</v>
      </c>
      <c r="K76" s="29">
        <v>3</v>
      </c>
      <c r="L76" s="29">
        <v>1</v>
      </c>
      <c r="M76" s="29">
        <v>3</v>
      </c>
      <c r="N76" s="29">
        <v>4</v>
      </c>
      <c r="O76" s="29">
        <v>2</v>
      </c>
      <c r="P76" s="29">
        <v>4</v>
      </c>
      <c r="Q76" s="29">
        <v>2</v>
      </c>
      <c r="R76" s="29">
        <v>2</v>
      </c>
      <c r="S76" s="29">
        <v>4</v>
      </c>
      <c r="T76" s="29">
        <v>1</v>
      </c>
      <c r="V76" s="48">
        <f t="shared" si="32"/>
        <v>34</v>
      </c>
      <c r="W76" s="105">
        <f t="shared" si="33"/>
        <v>1</v>
      </c>
      <c r="X76" s="48">
        <f t="shared" si="34"/>
        <v>0</v>
      </c>
      <c r="Y76" s="33" t="str">
        <f t="shared" si="35"/>
        <v/>
      </c>
      <c r="Z76" s="608">
        <v>1107</v>
      </c>
      <c r="AA76" s="609" t="s">
        <v>1949</v>
      </c>
      <c r="AB76" s="608">
        <v>5</v>
      </c>
      <c r="AC76" s="85"/>
      <c r="AD76" s="225">
        <f t="shared" si="36"/>
        <v>1</v>
      </c>
      <c r="AE76" s="85">
        <v>155</v>
      </c>
      <c r="AF76" s="85">
        <v>1106</v>
      </c>
      <c r="AG76" s="213" t="s">
        <v>2864</v>
      </c>
      <c r="AH76" s="85"/>
      <c r="AP76" s="51"/>
      <c r="BQ76" s="405"/>
      <c r="BR76" s="405"/>
      <c r="BS76" s="405"/>
    </row>
    <row r="77" spans="1:71" ht="14.1" customHeight="1" x14ac:dyDescent="0.2">
      <c r="A77" s="28">
        <v>68</v>
      </c>
      <c r="B77" s="41">
        <v>196</v>
      </c>
      <c r="C77" s="67">
        <v>1109</v>
      </c>
      <c r="D77" s="46" t="s">
        <v>613</v>
      </c>
      <c r="E77" s="29">
        <v>0</v>
      </c>
      <c r="F77" s="29">
        <v>0</v>
      </c>
      <c r="G77" s="29">
        <v>0</v>
      </c>
      <c r="H77" s="29">
        <v>35</v>
      </c>
      <c r="I77" s="29">
        <v>37</v>
      </c>
      <c r="J77" s="29">
        <v>41</v>
      </c>
      <c r="K77" s="29">
        <v>41</v>
      </c>
      <c r="L77" s="29">
        <v>37</v>
      </c>
      <c r="M77" s="29">
        <v>36</v>
      </c>
      <c r="N77" s="29">
        <v>0</v>
      </c>
      <c r="O77" s="29">
        <v>0</v>
      </c>
      <c r="P77" s="29">
        <v>0</v>
      </c>
      <c r="Q77" s="29">
        <v>0</v>
      </c>
      <c r="R77" s="29">
        <v>0</v>
      </c>
      <c r="S77" s="29">
        <v>0</v>
      </c>
      <c r="T77" s="29">
        <v>0</v>
      </c>
      <c r="V77" s="48">
        <f t="shared" si="32"/>
        <v>227</v>
      </c>
      <c r="W77" s="105">
        <f t="shared" si="33"/>
        <v>1</v>
      </c>
      <c r="X77" s="48">
        <f t="shared" si="34"/>
        <v>0</v>
      </c>
      <c r="Y77" s="33" t="str">
        <f t="shared" si="35"/>
        <v/>
      </c>
      <c r="Z77" s="608">
        <v>1109</v>
      </c>
      <c r="AA77" s="609" t="s">
        <v>613</v>
      </c>
      <c r="AB77" s="608">
        <v>1</v>
      </c>
      <c r="AC77" s="85"/>
      <c r="AD77" s="225">
        <f t="shared" si="36"/>
        <v>1</v>
      </c>
      <c r="AE77" s="85">
        <v>105</v>
      </c>
      <c r="AF77" s="85">
        <v>1107</v>
      </c>
      <c r="AG77" s="213" t="s">
        <v>2862</v>
      </c>
      <c r="AH77" s="85"/>
      <c r="AP77" s="51"/>
      <c r="BQ77" s="405"/>
      <c r="BR77" s="405"/>
      <c r="BS77" s="405"/>
    </row>
    <row r="78" spans="1:71" ht="14.1" customHeight="1" x14ac:dyDescent="0.2">
      <c r="A78" s="28">
        <v>69</v>
      </c>
      <c r="B78" s="41">
        <v>119</v>
      </c>
      <c r="C78" s="67">
        <v>1112</v>
      </c>
      <c r="D78" s="46" t="s">
        <v>2539</v>
      </c>
      <c r="E78" s="29">
        <v>0</v>
      </c>
      <c r="F78" s="29">
        <v>0</v>
      </c>
      <c r="G78" s="29">
        <v>0</v>
      </c>
      <c r="H78" s="29">
        <v>25</v>
      </c>
      <c r="I78" s="29">
        <v>24</v>
      </c>
      <c r="J78" s="29">
        <v>27</v>
      </c>
      <c r="K78" s="29">
        <v>25</v>
      </c>
      <c r="L78" s="29">
        <v>20</v>
      </c>
      <c r="M78" s="29">
        <v>28</v>
      </c>
      <c r="N78" s="29">
        <v>20</v>
      </c>
      <c r="O78" s="29">
        <v>28</v>
      </c>
      <c r="P78" s="29">
        <v>27</v>
      </c>
      <c r="Q78" s="29">
        <v>0</v>
      </c>
      <c r="R78" s="29">
        <v>0</v>
      </c>
      <c r="S78" s="29">
        <v>0</v>
      </c>
      <c r="T78" s="29">
        <v>0</v>
      </c>
      <c r="V78" s="48">
        <f t="shared" si="32"/>
        <v>224</v>
      </c>
      <c r="W78" s="105">
        <f t="shared" si="33"/>
        <v>1</v>
      </c>
      <c r="X78" s="48">
        <f t="shared" si="34"/>
        <v>0</v>
      </c>
      <c r="Y78" s="33" t="str">
        <f t="shared" si="35"/>
        <v/>
      </c>
      <c r="Z78" s="608">
        <v>1112</v>
      </c>
      <c r="AA78" s="609" t="s">
        <v>2539</v>
      </c>
      <c r="AB78" s="608">
        <v>1</v>
      </c>
      <c r="AC78" s="85"/>
      <c r="AD78" s="225">
        <f t="shared" si="36"/>
        <v>1</v>
      </c>
      <c r="AE78" s="85">
        <v>196</v>
      </c>
      <c r="AF78" s="85">
        <v>1109</v>
      </c>
      <c r="AG78" s="213" t="s">
        <v>613</v>
      </c>
      <c r="AH78" s="85"/>
      <c r="AP78" s="51"/>
      <c r="BQ78" s="405"/>
      <c r="BR78" s="405"/>
      <c r="BS78" s="405"/>
    </row>
    <row r="79" spans="1:71" ht="14.1" customHeight="1" x14ac:dyDescent="0.2">
      <c r="A79" s="28">
        <v>70</v>
      </c>
      <c r="B79" s="41">
        <v>151</v>
      </c>
      <c r="C79" s="67">
        <v>1113</v>
      </c>
      <c r="D79" s="46" t="s">
        <v>594</v>
      </c>
      <c r="E79" s="29">
        <v>0</v>
      </c>
      <c r="F79" s="29">
        <v>0</v>
      </c>
      <c r="G79" s="29">
        <v>36</v>
      </c>
      <c r="H79" s="29">
        <v>43</v>
      </c>
      <c r="I79" s="29">
        <v>60</v>
      </c>
      <c r="J79" s="29">
        <v>43</v>
      </c>
      <c r="K79" s="29">
        <v>39</v>
      </c>
      <c r="L79" s="29">
        <v>67</v>
      </c>
      <c r="M79" s="29">
        <v>52</v>
      </c>
      <c r="N79" s="29">
        <v>55</v>
      </c>
      <c r="O79" s="29">
        <v>77</v>
      </c>
      <c r="P79" s="29">
        <v>88</v>
      </c>
      <c r="Q79" s="29">
        <v>55</v>
      </c>
      <c r="R79" s="29">
        <v>0</v>
      </c>
      <c r="S79" s="29">
        <v>0</v>
      </c>
      <c r="T79" s="29">
        <v>0</v>
      </c>
      <c r="V79" s="48">
        <f t="shared" si="32"/>
        <v>615</v>
      </c>
      <c r="W79" s="105">
        <f t="shared" si="33"/>
        <v>1</v>
      </c>
      <c r="X79" s="48">
        <f t="shared" si="34"/>
        <v>0</v>
      </c>
      <c r="Y79" s="33" t="str">
        <f t="shared" si="35"/>
        <v/>
      </c>
      <c r="Z79" s="608">
        <v>1113</v>
      </c>
      <c r="AA79" s="609" t="s">
        <v>594</v>
      </c>
      <c r="AB79" s="608">
        <v>1</v>
      </c>
      <c r="AC79" s="85"/>
      <c r="AD79" s="225">
        <f t="shared" si="36"/>
        <v>1</v>
      </c>
      <c r="AE79" s="85">
        <v>119</v>
      </c>
      <c r="AF79" s="85">
        <v>1112</v>
      </c>
      <c r="AG79" s="213" t="s">
        <v>2539</v>
      </c>
      <c r="AH79" s="85"/>
      <c r="AP79" s="51"/>
      <c r="BQ79" s="405"/>
      <c r="BR79" s="405"/>
      <c r="BS79" s="405"/>
    </row>
    <row r="80" spans="1:71" ht="14.1" customHeight="1" x14ac:dyDescent="0.2">
      <c r="A80" s="28">
        <v>71</v>
      </c>
      <c r="B80" s="41">
        <v>188</v>
      </c>
      <c r="C80" s="67">
        <v>1114</v>
      </c>
      <c r="D80" s="46" t="s">
        <v>1389</v>
      </c>
      <c r="E80" s="29">
        <v>0</v>
      </c>
      <c r="F80" s="29">
        <v>1</v>
      </c>
      <c r="G80" s="29">
        <v>0</v>
      </c>
      <c r="H80" s="29">
        <v>0</v>
      </c>
      <c r="I80" s="29">
        <v>0</v>
      </c>
      <c r="J80" s="29">
        <v>0</v>
      </c>
      <c r="K80" s="29">
        <v>0</v>
      </c>
      <c r="L80" s="29">
        <v>0</v>
      </c>
      <c r="M80" s="29">
        <v>0</v>
      </c>
      <c r="N80" s="29">
        <v>0</v>
      </c>
      <c r="O80" s="29">
        <v>0</v>
      </c>
      <c r="P80" s="29">
        <v>0</v>
      </c>
      <c r="Q80" s="29">
        <v>197</v>
      </c>
      <c r="R80" s="29">
        <v>169</v>
      </c>
      <c r="S80" s="29">
        <v>191</v>
      </c>
      <c r="T80" s="29">
        <v>200</v>
      </c>
      <c r="V80" s="48">
        <f t="shared" si="32"/>
        <v>758</v>
      </c>
      <c r="W80" s="105">
        <f t="shared" si="33"/>
        <v>1</v>
      </c>
      <c r="X80" s="48">
        <f t="shared" si="34"/>
        <v>1</v>
      </c>
      <c r="Y80" s="33" t="str">
        <f t="shared" si="35"/>
        <v/>
      </c>
      <c r="Z80" s="608">
        <v>1114</v>
      </c>
      <c r="AA80" s="609" t="s">
        <v>1389</v>
      </c>
      <c r="AB80" s="608">
        <v>4</v>
      </c>
      <c r="AC80" s="85"/>
      <c r="AD80" s="225">
        <f t="shared" si="36"/>
        <v>1</v>
      </c>
      <c r="AE80" s="85">
        <v>151</v>
      </c>
      <c r="AF80" s="85">
        <v>1113</v>
      </c>
      <c r="AG80" s="213" t="s">
        <v>594</v>
      </c>
      <c r="AH80" s="85"/>
      <c r="AP80" s="51"/>
      <c r="BQ80" s="405"/>
      <c r="BR80" s="405"/>
      <c r="BS80" s="405"/>
    </row>
    <row r="81" spans="1:71" ht="14.1" customHeight="1" x14ac:dyDescent="0.2">
      <c r="A81" s="28">
        <v>72</v>
      </c>
      <c r="B81" s="41">
        <v>136</v>
      </c>
      <c r="C81" s="67">
        <v>1115</v>
      </c>
      <c r="D81" s="46" t="s">
        <v>2586</v>
      </c>
      <c r="E81" s="29">
        <v>0</v>
      </c>
      <c r="F81" s="29">
        <v>0</v>
      </c>
      <c r="G81" s="29">
        <v>0</v>
      </c>
      <c r="H81" s="29">
        <v>0</v>
      </c>
      <c r="I81" s="29">
        <v>0</v>
      </c>
      <c r="J81" s="29">
        <v>0</v>
      </c>
      <c r="K81" s="29">
        <v>0</v>
      </c>
      <c r="L81" s="29">
        <v>0</v>
      </c>
      <c r="M81" s="29">
        <v>0</v>
      </c>
      <c r="N81" s="29">
        <v>0</v>
      </c>
      <c r="O81" s="29">
        <v>0</v>
      </c>
      <c r="P81" s="29">
        <v>0</v>
      </c>
      <c r="Q81" s="29">
        <v>120</v>
      </c>
      <c r="R81" s="29">
        <v>126</v>
      </c>
      <c r="S81" s="29">
        <v>115</v>
      </c>
      <c r="T81" s="29">
        <v>137</v>
      </c>
      <c r="V81" s="48">
        <f t="shared" si="32"/>
        <v>498</v>
      </c>
      <c r="W81" s="105">
        <f t="shared" si="33"/>
        <v>1</v>
      </c>
      <c r="X81" s="48">
        <f t="shared" si="34"/>
        <v>0</v>
      </c>
      <c r="Y81" s="33" t="str">
        <f t="shared" si="35"/>
        <v/>
      </c>
      <c r="Z81" s="608">
        <v>1115</v>
      </c>
      <c r="AA81" s="609" t="s">
        <v>2586</v>
      </c>
      <c r="AB81" s="608">
        <v>4</v>
      </c>
      <c r="AC81" s="85"/>
      <c r="AD81" s="225">
        <f t="shared" si="36"/>
        <v>1</v>
      </c>
      <c r="AE81" s="85">
        <v>188</v>
      </c>
      <c r="AF81" s="85">
        <v>1114</v>
      </c>
      <c r="AG81" s="213" t="s">
        <v>1389</v>
      </c>
      <c r="AH81" s="85"/>
      <c r="AP81" s="51"/>
      <c r="BQ81" s="405"/>
      <c r="BR81" s="405"/>
      <c r="BS81" s="405"/>
    </row>
    <row r="82" spans="1:71" ht="14.1" customHeight="1" x14ac:dyDescent="0.2">
      <c r="A82" s="28">
        <v>73</v>
      </c>
      <c r="B82" s="41">
        <v>149</v>
      </c>
      <c r="C82" s="67">
        <v>1116</v>
      </c>
      <c r="D82" s="46" t="s">
        <v>1330</v>
      </c>
      <c r="E82" s="29">
        <v>0</v>
      </c>
      <c r="F82" s="29">
        <v>0</v>
      </c>
      <c r="G82" s="29">
        <v>0</v>
      </c>
      <c r="H82" s="29">
        <v>9</v>
      </c>
      <c r="I82" s="29">
        <v>17</v>
      </c>
      <c r="J82" s="29">
        <v>9</v>
      </c>
      <c r="K82" s="29">
        <v>3</v>
      </c>
      <c r="L82" s="29">
        <v>8</v>
      </c>
      <c r="M82" s="29">
        <v>24</v>
      </c>
      <c r="N82" s="29">
        <v>25</v>
      </c>
      <c r="O82" s="29">
        <v>28</v>
      </c>
      <c r="P82" s="29">
        <v>27</v>
      </c>
      <c r="Q82" s="29">
        <v>0</v>
      </c>
      <c r="R82" s="29">
        <v>0</v>
      </c>
      <c r="S82" s="29">
        <v>0</v>
      </c>
      <c r="T82" s="29">
        <v>0</v>
      </c>
      <c r="V82" s="48">
        <f t="shared" si="32"/>
        <v>150</v>
      </c>
      <c r="W82" s="105">
        <f t="shared" si="33"/>
        <v>1</v>
      </c>
      <c r="X82" s="48">
        <f t="shared" si="34"/>
        <v>0</v>
      </c>
      <c r="Y82" s="33" t="str">
        <f t="shared" si="35"/>
        <v/>
      </c>
      <c r="Z82" s="608">
        <v>1116</v>
      </c>
      <c r="AA82" s="609" t="s">
        <v>1330</v>
      </c>
      <c r="AB82" s="608">
        <v>1</v>
      </c>
      <c r="AC82" s="85"/>
      <c r="AD82" s="225">
        <f t="shared" si="36"/>
        <v>1</v>
      </c>
      <c r="AE82" s="85">
        <v>136</v>
      </c>
      <c r="AF82" s="85">
        <v>1115</v>
      </c>
      <c r="AG82" s="213" t="s">
        <v>2586</v>
      </c>
      <c r="AH82" s="85"/>
      <c r="AP82" s="51"/>
    </row>
    <row r="83" spans="1:71" ht="14.1" customHeight="1" x14ac:dyDescent="0.2">
      <c r="A83" s="28">
        <v>74</v>
      </c>
      <c r="B83" s="41">
        <v>153</v>
      </c>
      <c r="C83" s="67">
        <v>1117</v>
      </c>
      <c r="D83" s="46" t="s">
        <v>782</v>
      </c>
      <c r="E83" s="29">
        <v>0</v>
      </c>
      <c r="F83" s="29">
        <v>0</v>
      </c>
      <c r="G83" s="29">
        <v>0</v>
      </c>
      <c r="H83" s="29">
        <v>4</v>
      </c>
      <c r="I83" s="29">
        <v>4</v>
      </c>
      <c r="J83" s="29">
        <v>4</v>
      </c>
      <c r="K83" s="29">
        <v>5</v>
      </c>
      <c r="L83" s="29">
        <v>3</v>
      </c>
      <c r="M83" s="29">
        <v>5</v>
      </c>
      <c r="N83" s="29">
        <v>8</v>
      </c>
      <c r="O83" s="29">
        <v>2</v>
      </c>
      <c r="P83" s="29">
        <v>4</v>
      </c>
      <c r="Q83" s="29">
        <v>0</v>
      </c>
      <c r="R83" s="29">
        <v>0</v>
      </c>
      <c r="S83" s="29">
        <v>0</v>
      </c>
      <c r="T83" s="29">
        <v>0</v>
      </c>
      <c r="V83" s="48">
        <f t="shared" si="32"/>
        <v>39</v>
      </c>
      <c r="W83" s="105">
        <f t="shared" si="33"/>
        <v>1</v>
      </c>
      <c r="X83" s="48">
        <f t="shared" si="34"/>
        <v>0</v>
      </c>
      <c r="Y83" s="33" t="str">
        <f t="shared" si="35"/>
        <v/>
      </c>
      <c r="Z83" s="608">
        <v>1117</v>
      </c>
      <c r="AA83" s="609" t="s">
        <v>782</v>
      </c>
      <c r="AB83" s="608">
        <v>1</v>
      </c>
      <c r="AC83" s="85"/>
      <c r="AD83" s="225">
        <f t="shared" si="36"/>
        <v>1</v>
      </c>
      <c r="AE83" s="85">
        <v>149</v>
      </c>
      <c r="AF83" s="85">
        <v>1116</v>
      </c>
      <c r="AG83" s="213" t="s">
        <v>1330</v>
      </c>
      <c r="AH83" s="85"/>
      <c r="AP83" s="51"/>
    </row>
    <row r="84" spans="1:71" ht="14.1" customHeight="1" x14ac:dyDescent="0.2">
      <c r="A84" s="28">
        <v>75</v>
      </c>
      <c r="B84" s="41">
        <v>187</v>
      </c>
      <c r="C84" s="67">
        <v>1118</v>
      </c>
      <c r="D84" s="46" t="s">
        <v>1359</v>
      </c>
      <c r="E84" s="29">
        <v>0</v>
      </c>
      <c r="F84" s="29">
        <v>0</v>
      </c>
      <c r="G84" s="29">
        <v>0</v>
      </c>
      <c r="H84" s="29">
        <v>7</v>
      </c>
      <c r="I84" s="29">
        <v>4</v>
      </c>
      <c r="J84" s="29">
        <v>4</v>
      </c>
      <c r="K84" s="29">
        <v>4</v>
      </c>
      <c r="L84" s="29">
        <v>6</v>
      </c>
      <c r="M84" s="29">
        <v>5</v>
      </c>
      <c r="N84" s="29">
        <v>7</v>
      </c>
      <c r="O84" s="29">
        <v>5</v>
      </c>
      <c r="P84" s="29">
        <v>11</v>
      </c>
      <c r="Q84" s="29">
        <v>0</v>
      </c>
      <c r="R84" s="29">
        <v>0</v>
      </c>
      <c r="S84" s="29">
        <v>0</v>
      </c>
      <c r="T84" s="29">
        <v>0</v>
      </c>
      <c r="V84" s="48">
        <f t="shared" si="32"/>
        <v>53</v>
      </c>
      <c r="W84" s="105">
        <f t="shared" si="33"/>
        <v>1</v>
      </c>
      <c r="X84" s="48">
        <f t="shared" si="34"/>
        <v>0</v>
      </c>
      <c r="Y84" s="33" t="str">
        <f t="shared" si="35"/>
        <v/>
      </c>
      <c r="Z84" s="608">
        <v>1118</v>
      </c>
      <c r="AA84" s="609" t="s">
        <v>1359</v>
      </c>
      <c r="AB84" s="608">
        <v>1</v>
      </c>
      <c r="AC84" s="85"/>
      <c r="AD84" s="225">
        <f t="shared" si="36"/>
        <v>1</v>
      </c>
      <c r="AE84" s="85">
        <v>153</v>
      </c>
      <c r="AF84" s="85">
        <v>1117</v>
      </c>
      <c r="AG84" s="213" t="s">
        <v>782</v>
      </c>
      <c r="AH84" s="85"/>
      <c r="AP84" s="51"/>
    </row>
    <row r="85" spans="1:71" ht="14.1" customHeight="1" x14ac:dyDescent="0.2">
      <c r="A85" s="28">
        <v>76</v>
      </c>
      <c r="B85" s="41">
        <v>151</v>
      </c>
      <c r="C85" s="67">
        <v>1120</v>
      </c>
      <c r="D85" s="46" t="s">
        <v>776</v>
      </c>
      <c r="E85" s="29">
        <v>0</v>
      </c>
      <c r="F85" s="29">
        <v>0</v>
      </c>
      <c r="G85" s="29">
        <v>43</v>
      </c>
      <c r="H85" s="29">
        <v>65</v>
      </c>
      <c r="I85" s="29">
        <v>66</v>
      </c>
      <c r="J85" s="29">
        <v>62</v>
      </c>
      <c r="K85" s="29">
        <v>56</v>
      </c>
      <c r="L85" s="29">
        <v>54</v>
      </c>
      <c r="M85" s="29">
        <v>48</v>
      </c>
      <c r="N85" s="29">
        <v>46</v>
      </c>
      <c r="O85" s="29">
        <v>0</v>
      </c>
      <c r="P85" s="29">
        <v>0</v>
      </c>
      <c r="Q85" s="29">
        <v>0</v>
      </c>
      <c r="R85" s="29">
        <v>0</v>
      </c>
      <c r="S85" s="29">
        <v>0</v>
      </c>
      <c r="T85" s="29">
        <v>0</v>
      </c>
      <c r="V85" s="48">
        <f t="shared" si="32"/>
        <v>440</v>
      </c>
      <c r="W85" s="105">
        <f t="shared" si="33"/>
        <v>1</v>
      </c>
      <c r="X85" s="48">
        <f t="shared" si="34"/>
        <v>0</v>
      </c>
      <c r="Y85" s="33" t="str">
        <f t="shared" si="35"/>
        <v/>
      </c>
      <c r="Z85" s="608">
        <v>1120</v>
      </c>
      <c r="AA85" s="609" t="s">
        <v>776</v>
      </c>
      <c r="AB85" s="608">
        <v>1</v>
      </c>
      <c r="AC85" s="85"/>
      <c r="AD85" s="225">
        <f t="shared" si="36"/>
        <v>1</v>
      </c>
      <c r="AE85" s="85">
        <v>187</v>
      </c>
      <c r="AF85" s="85">
        <v>1118</v>
      </c>
      <c r="AG85" s="213" t="s">
        <v>1359</v>
      </c>
      <c r="AH85" s="85"/>
      <c r="AP85" s="51"/>
    </row>
    <row r="86" spans="1:71" ht="14.1" customHeight="1" x14ac:dyDescent="0.2">
      <c r="A86" s="28">
        <v>77</v>
      </c>
      <c r="B86" s="41">
        <v>174</v>
      </c>
      <c r="C86" s="67">
        <v>1122</v>
      </c>
      <c r="D86" s="46" t="s">
        <v>1957</v>
      </c>
      <c r="E86" s="29">
        <v>0</v>
      </c>
      <c r="F86" s="29">
        <v>0</v>
      </c>
      <c r="G86" s="29">
        <v>0</v>
      </c>
      <c r="H86" s="29">
        <v>35</v>
      </c>
      <c r="I86" s="29">
        <v>50</v>
      </c>
      <c r="J86" s="29">
        <v>43</v>
      </c>
      <c r="K86" s="29">
        <v>46</v>
      </c>
      <c r="L86" s="29">
        <v>42</v>
      </c>
      <c r="M86" s="29">
        <v>52</v>
      </c>
      <c r="N86" s="29">
        <v>49</v>
      </c>
      <c r="O86" s="29">
        <v>23</v>
      </c>
      <c r="P86" s="29">
        <v>47</v>
      </c>
      <c r="Q86" s="29">
        <v>0</v>
      </c>
      <c r="R86" s="29">
        <v>0</v>
      </c>
      <c r="S86" s="29">
        <v>0</v>
      </c>
      <c r="T86" s="29">
        <v>0</v>
      </c>
      <c r="V86" s="48">
        <f t="shared" si="32"/>
        <v>387</v>
      </c>
      <c r="W86" s="105">
        <f t="shared" si="33"/>
        <v>1</v>
      </c>
      <c r="X86" s="48">
        <f t="shared" si="34"/>
        <v>0</v>
      </c>
      <c r="Y86" s="33" t="str">
        <f t="shared" si="35"/>
        <v/>
      </c>
      <c r="Z86" s="608">
        <v>1122</v>
      </c>
      <c r="AA86" s="609" t="s">
        <v>1957</v>
      </c>
      <c r="AB86" s="608">
        <v>1</v>
      </c>
      <c r="AC86" s="85"/>
      <c r="AD86" s="225">
        <f t="shared" si="36"/>
        <v>1</v>
      </c>
      <c r="AE86" s="85">
        <v>151</v>
      </c>
      <c r="AF86" s="85">
        <v>1120</v>
      </c>
      <c r="AG86" s="213" t="s">
        <v>776</v>
      </c>
      <c r="AH86" s="85"/>
      <c r="AP86" s="51"/>
    </row>
    <row r="87" spans="1:71" ht="14.1" customHeight="1" x14ac:dyDescent="0.2">
      <c r="A87" s="28">
        <v>78</v>
      </c>
      <c r="B87" s="41">
        <v>149</v>
      </c>
      <c r="C87" s="67">
        <v>1123</v>
      </c>
      <c r="D87" s="46" t="s">
        <v>1329</v>
      </c>
      <c r="E87" s="29">
        <v>0</v>
      </c>
      <c r="F87" s="29">
        <v>0</v>
      </c>
      <c r="G87" s="29">
        <v>0</v>
      </c>
      <c r="H87" s="29">
        <v>3</v>
      </c>
      <c r="I87" s="29">
        <v>4</v>
      </c>
      <c r="J87" s="29">
        <v>1</v>
      </c>
      <c r="K87" s="29">
        <v>5</v>
      </c>
      <c r="L87" s="29">
        <v>2</v>
      </c>
      <c r="M87" s="29">
        <v>2</v>
      </c>
      <c r="N87" s="29">
        <v>2</v>
      </c>
      <c r="O87" s="29">
        <v>4</v>
      </c>
      <c r="P87" s="29">
        <v>2</v>
      </c>
      <c r="Q87" s="29">
        <v>1</v>
      </c>
      <c r="R87" s="29">
        <v>2</v>
      </c>
      <c r="S87" s="29">
        <v>0</v>
      </c>
      <c r="T87" s="29">
        <v>0</v>
      </c>
      <c r="V87" s="48">
        <f t="shared" si="32"/>
        <v>28</v>
      </c>
      <c r="W87" s="105">
        <f t="shared" si="33"/>
        <v>1</v>
      </c>
      <c r="X87" s="48">
        <f t="shared" si="34"/>
        <v>0</v>
      </c>
      <c r="Y87" s="33" t="str">
        <f t="shared" si="35"/>
        <v/>
      </c>
      <c r="Z87" s="608">
        <v>1123</v>
      </c>
      <c r="AA87" s="609" t="s">
        <v>1329</v>
      </c>
      <c r="AB87" s="608">
        <v>5</v>
      </c>
      <c r="AC87" s="85"/>
      <c r="AD87" s="225">
        <f t="shared" si="36"/>
        <v>1</v>
      </c>
      <c r="AE87" s="85">
        <v>174</v>
      </c>
      <c r="AF87" s="85">
        <v>1122</v>
      </c>
      <c r="AG87" s="213" t="s">
        <v>1957</v>
      </c>
      <c r="AH87" s="85"/>
      <c r="AP87" s="51"/>
    </row>
    <row r="88" spans="1:71" ht="14.1" customHeight="1" x14ac:dyDescent="0.2">
      <c r="A88" s="28">
        <v>79</v>
      </c>
      <c r="B88" s="41">
        <v>105</v>
      </c>
      <c r="C88" s="67">
        <v>1124</v>
      </c>
      <c r="D88" s="46" t="s">
        <v>1956</v>
      </c>
      <c r="E88" s="29">
        <v>0</v>
      </c>
      <c r="F88" s="29">
        <v>0</v>
      </c>
      <c r="G88" s="29">
        <v>0</v>
      </c>
      <c r="H88" s="29">
        <v>40</v>
      </c>
      <c r="I88" s="29">
        <v>30</v>
      </c>
      <c r="J88" s="29">
        <v>36</v>
      </c>
      <c r="K88" s="29">
        <v>35</v>
      </c>
      <c r="L88" s="29">
        <v>42</v>
      </c>
      <c r="M88" s="29">
        <v>48</v>
      </c>
      <c r="N88" s="29">
        <v>38</v>
      </c>
      <c r="O88" s="29">
        <v>37</v>
      </c>
      <c r="P88" s="29">
        <v>48</v>
      </c>
      <c r="Q88" s="29">
        <v>0</v>
      </c>
      <c r="R88" s="29">
        <v>0</v>
      </c>
      <c r="S88" s="29">
        <v>0</v>
      </c>
      <c r="T88" s="29">
        <v>0</v>
      </c>
      <c r="V88" s="48">
        <f t="shared" si="32"/>
        <v>354</v>
      </c>
      <c r="W88" s="105">
        <f t="shared" si="33"/>
        <v>1</v>
      </c>
      <c r="X88" s="48">
        <f t="shared" si="34"/>
        <v>0</v>
      </c>
      <c r="Y88" s="33" t="str">
        <f t="shared" si="35"/>
        <v/>
      </c>
      <c r="Z88" s="608">
        <v>1124</v>
      </c>
      <c r="AA88" s="609" t="s">
        <v>1956</v>
      </c>
      <c r="AB88" s="608">
        <v>1</v>
      </c>
      <c r="AC88" s="85"/>
      <c r="AD88" s="225">
        <f t="shared" si="36"/>
        <v>1</v>
      </c>
      <c r="AE88" s="85">
        <v>149</v>
      </c>
      <c r="AF88" s="85">
        <v>1123</v>
      </c>
      <c r="AG88" s="213" t="s">
        <v>1329</v>
      </c>
      <c r="AH88" s="85"/>
      <c r="AP88" s="51"/>
    </row>
    <row r="89" spans="1:71" ht="14.1" customHeight="1" x14ac:dyDescent="0.2">
      <c r="A89" s="28">
        <v>80</v>
      </c>
      <c r="B89" s="41">
        <v>194</v>
      </c>
      <c r="C89" s="67">
        <v>1125</v>
      </c>
      <c r="D89" s="46" t="s">
        <v>241</v>
      </c>
      <c r="E89" s="29">
        <v>0</v>
      </c>
      <c r="F89" s="29">
        <v>0</v>
      </c>
      <c r="G89" s="29">
        <v>0</v>
      </c>
      <c r="H89" s="29">
        <v>6</v>
      </c>
      <c r="I89" s="29">
        <v>6</v>
      </c>
      <c r="J89" s="29">
        <v>5</v>
      </c>
      <c r="K89" s="29">
        <v>14</v>
      </c>
      <c r="L89" s="29">
        <v>9</v>
      </c>
      <c r="M89" s="29">
        <v>8</v>
      </c>
      <c r="N89" s="29">
        <v>9</v>
      </c>
      <c r="O89" s="29">
        <v>7</v>
      </c>
      <c r="P89" s="29">
        <v>4</v>
      </c>
      <c r="Q89" s="29">
        <v>15</v>
      </c>
      <c r="R89" s="29">
        <v>24</v>
      </c>
      <c r="S89" s="29">
        <v>9</v>
      </c>
      <c r="T89" s="29">
        <v>12</v>
      </c>
      <c r="V89" s="48">
        <f t="shared" si="32"/>
        <v>128</v>
      </c>
      <c r="W89" s="105">
        <f t="shared" si="33"/>
        <v>1</v>
      </c>
      <c r="X89" s="48">
        <f t="shared" si="34"/>
        <v>0</v>
      </c>
      <c r="Y89" s="33" t="str">
        <f t="shared" si="35"/>
        <v/>
      </c>
      <c r="Z89" s="608">
        <v>1125</v>
      </c>
      <c r="AA89" s="609" t="s">
        <v>241</v>
      </c>
      <c r="AB89" s="608">
        <v>1</v>
      </c>
      <c r="AC89" s="85"/>
      <c r="AD89" s="225">
        <f t="shared" si="36"/>
        <v>1</v>
      </c>
      <c r="AE89" s="85">
        <v>105</v>
      </c>
      <c r="AF89" s="85">
        <v>1124</v>
      </c>
      <c r="AG89" s="213" t="s">
        <v>1956</v>
      </c>
      <c r="AH89" s="85"/>
      <c r="AP89" s="51"/>
    </row>
    <row r="90" spans="1:71" ht="14.1" customHeight="1" x14ac:dyDescent="0.2">
      <c r="A90" s="28">
        <v>81</v>
      </c>
      <c r="B90" s="41">
        <v>186</v>
      </c>
      <c r="C90" s="67">
        <v>1128</v>
      </c>
      <c r="D90" s="46" t="s">
        <v>2068</v>
      </c>
      <c r="E90" s="29">
        <v>0</v>
      </c>
      <c r="F90" s="29">
        <v>0</v>
      </c>
      <c r="G90" s="29">
        <v>0</v>
      </c>
      <c r="H90" s="29">
        <v>37</v>
      </c>
      <c r="I90" s="29">
        <v>33</v>
      </c>
      <c r="J90" s="29">
        <v>46</v>
      </c>
      <c r="K90" s="29">
        <v>52</v>
      </c>
      <c r="L90" s="29">
        <v>45</v>
      </c>
      <c r="M90" s="29">
        <v>69</v>
      </c>
      <c r="N90" s="29">
        <v>48</v>
      </c>
      <c r="O90" s="29">
        <v>57</v>
      </c>
      <c r="P90" s="29">
        <v>45</v>
      </c>
      <c r="Q90" s="29">
        <v>0</v>
      </c>
      <c r="R90" s="29">
        <v>0</v>
      </c>
      <c r="S90" s="29">
        <v>0</v>
      </c>
      <c r="T90" s="29">
        <v>0</v>
      </c>
      <c r="V90" s="48">
        <f t="shared" si="32"/>
        <v>432</v>
      </c>
      <c r="W90" s="105">
        <f t="shared" si="33"/>
        <v>1</v>
      </c>
      <c r="X90" s="48">
        <f t="shared" si="34"/>
        <v>0</v>
      </c>
      <c r="Y90" s="33" t="str">
        <f t="shared" si="35"/>
        <v/>
      </c>
      <c r="Z90" s="608">
        <v>1128</v>
      </c>
      <c r="AA90" s="609" t="s">
        <v>2068</v>
      </c>
      <c r="AB90" s="608">
        <v>1</v>
      </c>
      <c r="AC90" s="85"/>
      <c r="AD90" s="225">
        <f t="shared" si="36"/>
        <v>1</v>
      </c>
      <c r="AE90" s="85">
        <v>194</v>
      </c>
      <c r="AF90" s="85">
        <v>1125</v>
      </c>
      <c r="AG90" s="213" t="s">
        <v>241</v>
      </c>
      <c r="AH90" s="85"/>
      <c r="AP90" s="51"/>
    </row>
    <row r="91" spans="1:71" ht="14.1" customHeight="1" x14ac:dyDescent="0.2">
      <c r="A91" s="28">
        <v>82</v>
      </c>
      <c r="B91" s="41">
        <v>174</v>
      </c>
      <c r="C91" s="67">
        <v>1129</v>
      </c>
      <c r="D91" s="46" t="s">
        <v>954</v>
      </c>
      <c r="E91" s="29">
        <v>0</v>
      </c>
      <c r="F91" s="29">
        <v>0</v>
      </c>
      <c r="G91" s="29">
        <v>0</v>
      </c>
      <c r="H91" s="29">
        <v>0</v>
      </c>
      <c r="I91" s="29">
        <v>0</v>
      </c>
      <c r="J91" s="29">
        <v>0</v>
      </c>
      <c r="K91" s="29">
        <v>0</v>
      </c>
      <c r="L91" s="29">
        <v>0</v>
      </c>
      <c r="M91" s="29">
        <v>0</v>
      </c>
      <c r="N91" s="29">
        <v>0</v>
      </c>
      <c r="O91" s="29">
        <v>34</v>
      </c>
      <c r="P91" s="29">
        <v>25</v>
      </c>
      <c r="Q91" s="29">
        <v>42</v>
      </c>
      <c r="R91" s="29">
        <v>29</v>
      </c>
      <c r="S91" s="29">
        <v>30</v>
      </c>
      <c r="T91" s="29">
        <v>31</v>
      </c>
      <c r="V91" s="48">
        <f t="shared" si="32"/>
        <v>191</v>
      </c>
      <c r="W91" s="105">
        <f t="shared" si="33"/>
        <v>1</v>
      </c>
      <c r="X91" s="48">
        <f t="shared" si="34"/>
        <v>0</v>
      </c>
      <c r="Y91" s="33" t="str">
        <f t="shared" si="35"/>
        <v/>
      </c>
      <c r="Z91" s="608">
        <v>1129</v>
      </c>
      <c r="AA91" s="609" t="s">
        <v>954</v>
      </c>
      <c r="AB91" s="608">
        <v>4</v>
      </c>
      <c r="AC91" s="85"/>
      <c r="AD91" s="225">
        <f t="shared" si="36"/>
        <v>1</v>
      </c>
      <c r="AE91" s="85">
        <v>186</v>
      </c>
      <c r="AF91" s="85">
        <v>1128</v>
      </c>
      <c r="AG91" s="213" t="s">
        <v>2068</v>
      </c>
      <c r="AH91" s="85"/>
      <c r="AP91" s="51"/>
    </row>
    <row r="92" spans="1:71" ht="14.1" customHeight="1" x14ac:dyDescent="0.2">
      <c r="A92" s="28">
        <v>83</v>
      </c>
      <c r="B92" s="41">
        <v>149</v>
      </c>
      <c r="C92" s="67">
        <v>1130</v>
      </c>
      <c r="D92" s="46" t="s">
        <v>1334</v>
      </c>
      <c r="E92" s="29">
        <v>0</v>
      </c>
      <c r="F92" s="29">
        <v>0</v>
      </c>
      <c r="G92" s="29">
        <v>0</v>
      </c>
      <c r="H92" s="29">
        <v>16</v>
      </c>
      <c r="I92" s="29">
        <v>12</v>
      </c>
      <c r="J92" s="29">
        <v>11</v>
      </c>
      <c r="K92" s="29">
        <v>17</v>
      </c>
      <c r="L92" s="29">
        <v>23</v>
      </c>
      <c r="M92" s="29">
        <v>0</v>
      </c>
      <c r="N92" s="29">
        <v>0</v>
      </c>
      <c r="O92" s="29">
        <v>0</v>
      </c>
      <c r="P92" s="29">
        <v>0</v>
      </c>
      <c r="Q92" s="29">
        <v>24</v>
      </c>
      <c r="R92" s="29">
        <v>16</v>
      </c>
      <c r="S92" s="29">
        <v>26</v>
      </c>
      <c r="T92" s="29">
        <v>30</v>
      </c>
      <c r="V92" s="48">
        <f t="shared" si="32"/>
        <v>175</v>
      </c>
      <c r="W92" s="105">
        <f t="shared" si="33"/>
        <v>1</v>
      </c>
      <c r="X92" s="48">
        <f t="shared" si="34"/>
        <v>0</v>
      </c>
      <c r="Y92" s="33" t="str">
        <f t="shared" si="35"/>
        <v/>
      </c>
      <c r="Z92" s="608">
        <v>1130</v>
      </c>
      <c r="AA92" s="609" t="s">
        <v>1334</v>
      </c>
      <c r="AB92" s="608">
        <v>1</v>
      </c>
      <c r="AC92" s="85"/>
      <c r="AD92" s="225">
        <f t="shared" si="36"/>
        <v>1</v>
      </c>
      <c r="AE92" s="85">
        <v>174</v>
      </c>
      <c r="AF92" s="85">
        <v>1129</v>
      </c>
      <c r="AG92" s="213" t="s">
        <v>954</v>
      </c>
      <c r="AH92" s="85"/>
      <c r="AP92" s="51"/>
    </row>
    <row r="93" spans="1:71" ht="14.1" customHeight="1" x14ac:dyDescent="0.2">
      <c r="A93" s="28">
        <v>84</v>
      </c>
      <c r="B93" s="41">
        <v>151</v>
      </c>
      <c r="C93" s="67">
        <v>1134</v>
      </c>
      <c r="D93" s="46" t="s">
        <v>1904</v>
      </c>
      <c r="E93" s="29">
        <v>6</v>
      </c>
      <c r="F93" s="29">
        <v>0</v>
      </c>
      <c r="G93" s="29">
        <v>28</v>
      </c>
      <c r="H93" s="29">
        <v>56</v>
      </c>
      <c r="I93" s="29">
        <v>48</v>
      </c>
      <c r="J93" s="29">
        <v>46</v>
      </c>
      <c r="K93" s="29">
        <v>49</v>
      </c>
      <c r="L93" s="29">
        <v>51</v>
      </c>
      <c r="M93" s="29">
        <v>37</v>
      </c>
      <c r="N93" s="29">
        <v>45</v>
      </c>
      <c r="O93" s="29">
        <v>53</v>
      </c>
      <c r="P93" s="29">
        <v>41</v>
      </c>
      <c r="Q93" s="29">
        <v>0</v>
      </c>
      <c r="R93" s="29">
        <v>0</v>
      </c>
      <c r="S93" s="29">
        <v>0</v>
      </c>
      <c r="T93" s="29">
        <v>0</v>
      </c>
      <c r="V93" s="48">
        <f t="shared" si="32"/>
        <v>460</v>
      </c>
      <c r="W93" s="105">
        <f t="shared" si="33"/>
        <v>1</v>
      </c>
      <c r="X93" s="48">
        <f t="shared" si="34"/>
        <v>6</v>
      </c>
      <c r="Y93" s="33" t="str">
        <f t="shared" si="35"/>
        <v/>
      </c>
      <c r="Z93" s="608">
        <v>1134</v>
      </c>
      <c r="AA93" s="609" t="s">
        <v>1904</v>
      </c>
      <c r="AB93" s="608">
        <v>1</v>
      </c>
      <c r="AC93" s="85"/>
      <c r="AD93" s="225">
        <f t="shared" si="36"/>
        <v>1</v>
      </c>
      <c r="AE93" s="85">
        <v>149</v>
      </c>
      <c r="AF93" s="85">
        <v>1130</v>
      </c>
      <c r="AG93" s="213" t="s">
        <v>1334</v>
      </c>
      <c r="AH93" s="85"/>
      <c r="AP93" s="51"/>
    </row>
    <row r="94" spans="1:71" ht="14.1" customHeight="1" x14ac:dyDescent="0.2">
      <c r="A94" s="28">
        <v>85</v>
      </c>
      <c r="B94" s="41">
        <v>114</v>
      </c>
      <c r="C94" s="67">
        <v>1135</v>
      </c>
      <c r="D94" s="46" t="s">
        <v>2126</v>
      </c>
      <c r="E94" s="29">
        <v>0</v>
      </c>
      <c r="F94" s="29">
        <v>0</v>
      </c>
      <c r="G94" s="29">
        <v>0</v>
      </c>
      <c r="H94" s="29">
        <v>0</v>
      </c>
      <c r="I94" s="29">
        <v>0</v>
      </c>
      <c r="J94" s="29">
        <v>0</v>
      </c>
      <c r="K94" s="29">
        <v>0</v>
      </c>
      <c r="L94" s="29">
        <v>0</v>
      </c>
      <c r="M94" s="29">
        <v>0</v>
      </c>
      <c r="N94" s="29">
        <v>0</v>
      </c>
      <c r="O94" s="29">
        <v>0</v>
      </c>
      <c r="P94" s="29">
        <v>0</v>
      </c>
      <c r="Q94" s="29">
        <v>272</v>
      </c>
      <c r="R94" s="29">
        <v>294</v>
      </c>
      <c r="S94" s="29">
        <v>322</v>
      </c>
      <c r="T94" s="29">
        <v>291</v>
      </c>
      <c r="V94" s="48">
        <f t="shared" si="32"/>
        <v>1179</v>
      </c>
      <c r="W94" s="105">
        <f t="shared" si="33"/>
        <v>1</v>
      </c>
      <c r="X94" s="48">
        <f t="shared" si="34"/>
        <v>0</v>
      </c>
      <c r="Y94" s="33" t="str">
        <f t="shared" si="35"/>
        <v/>
      </c>
      <c r="Z94" s="608">
        <v>1135</v>
      </c>
      <c r="AA94" s="609" t="s">
        <v>2126</v>
      </c>
      <c r="AB94" s="608">
        <v>4</v>
      </c>
      <c r="AC94" s="85"/>
      <c r="AD94" s="225">
        <f t="shared" si="36"/>
        <v>1</v>
      </c>
      <c r="AE94" s="85">
        <v>151</v>
      </c>
      <c r="AF94" s="85">
        <v>1134</v>
      </c>
      <c r="AG94" s="213" t="s">
        <v>1904</v>
      </c>
      <c r="AH94" s="85"/>
      <c r="AP94" s="51"/>
    </row>
    <row r="95" spans="1:71" ht="14.1" customHeight="1" x14ac:dyDescent="0.2">
      <c r="A95" s="28">
        <v>86</v>
      </c>
      <c r="B95" s="41">
        <v>186</v>
      </c>
      <c r="C95" s="67">
        <v>1136</v>
      </c>
      <c r="D95" s="46" t="s">
        <v>1929</v>
      </c>
      <c r="E95" s="29">
        <v>0</v>
      </c>
      <c r="F95" s="29">
        <v>0</v>
      </c>
      <c r="G95" s="29">
        <v>0</v>
      </c>
      <c r="H95" s="29">
        <v>19</v>
      </c>
      <c r="I95" s="29">
        <v>15</v>
      </c>
      <c r="J95" s="29">
        <v>27</v>
      </c>
      <c r="K95" s="29">
        <v>23</v>
      </c>
      <c r="L95" s="29">
        <v>24</v>
      </c>
      <c r="M95" s="29">
        <v>21</v>
      </c>
      <c r="N95" s="29">
        <v>15</v>
      </c>
      <c r="O95" s="29">
        <v>28</v>
      </c>
      <c r="P95" s="29">
        <v>35</v>
      </c>
      <c r="Q95" s="29">
        <v>0</v>
      </c>
      <c r="R95" s="29">
        <v>0</v>
      </c>
      <c r="S95" s="29">
        <v>0</v>
      </c>
      <c r="T95" s="29">
        <v>0</v>
      </c>
      <c r="V95" s="48">
        <f t="shared" si="32"/>
        <v>207</v>
      </c>
      <c r="W95" s="105">
        <f t="shared" si="33"/>
        <v>1</v>
      </c>
      <c r="X95" s="48">
        <f t="shared" si="34"/>
        <v>0</v>
      </c>
      <c r="Y95" s="33" t="str">
        <f t="shared" si="35"/>
        <v/>
      </c>
      <c r="Z95" s="608">
        <v>1136</v>
      </c>
      <c r="AA95" s="609" t="s">
        <v>1929</v>
      </c>
      <c r="AB95" s="608">
        <v>1</v>
      </c>
      <c r="AC95" s="85"/>
      <c r="AD95" s="225">
        <f t="shared" si="36"/>
        <v>1</v>
      </c>
      <c r="AE95" s="85">
        <v>114</v>
      </c>
      <c r="AF95" s="85">
        <v>1135</v>
      </c>
      <c r="AG95" s="213" t="s">
        <v>2126</v>
      </c>
      <c r="AH95" s="85"/>
      <c r="AP95" s="51"/>
    </row>
    <row r="96" spans="1:71" ht="14.1" customHeight="1" x14ac:dyDescent="0.2">
      <c r="A96" s="28">
        <v>87</v>
      </c>
      <c r="B96" s="41">
        <v>151</v>
      </c>
      <c r="C96" s="67">
        <v>1137</v>
      </c>
      <c r="D96" s="46" t="s">
        <v>1223</v>
      </c>
      <c r="E96" s="29">
        <v>0</v>
      </c>
      <c r="F96" s="29">
        <v>0</v>
      </c>
      <c r="G96" s="29">
        <v>28</v>
      </c>
      <c r="H96" s="29">
        <v>52</v>
      </c>
      <c r="I96" s="29">
        <v>48</v>
      </c>
      <c r="J96" s="29">
        <v>54</v>
      </c>
      <c r="K96" s="29">
        <v>48</v>
      </c>
      <c r="L96" s="29">
        <v>34</v>
      </c>
      <c r="M96" s="29">
        <v>39</v>
      </c>
      <c r="N96" s="29">
        <v>43</v>
      </c>
      <c r="O96" s="29">
        <v>0</v>
      </c>
      <c r="P96" s="29">
        <v>0</v>
      </c>
      <c r="Q96" s="29">
        <v>0</v>
      </c>
      <c r="R96" s="29">
        <v>0</v>
      </c>
      <c r="S96" s="29">
        <v>0</v>
      </c>
      <c r="T96" s="29">
        <v>0</v>
      </c>
      <c r="V96" s="48">
        <f t="shared" si="32"/>
        <v>346</v>
      </c>
      <c r="W96" s="105">
        <f t="shared" si="33"/>
        <v>1</v>
      </c>
      <c r="X96" s="48">
        <f t="shared" si="34"/>
        <v>0</v>
      </c>
      <c r="Y96" s="33" t="str">
        <f t="shared" si="35"/>
        <v/>
      </c>
      <c r="Z96" s="608">
        <v>1137</v>
      </c>
      <c r="AA96" s="609" t="s">
        <v>1223</v>
      </c>
      <c r="AB96" s="608">
        <v>1</v>
      </c>
      <c r="AC96" s="85"/>
      <c r="AD96" s="225">
        <f t="shared" si="36"/>
        <v>1</v>
      </c>
      <c r="AE96" s="85">
        <v>186</v>
      </c>
      <c r="AF96" s="85">
        <v>1136</v>
      </c>
      <c r="AG96" s="213" t="s">
        <v>1929</v>
      </c>
      <c r="AH96" s="85"/>
      <c r="AP96" s="51"/>
    </row>
    <row r="97" spans="1:42" ht="14.1" customHeight="1" x14ac:dyDescent="0.2">
      <c r="A97" s="28">
        <v>88</v>
      </c>
      <c r="B97" s="41">
        <v>188</v>
      </c>
      <c r="C97" s="67">
        <v>1138</v>
      </c>
      <c r="D97" s="46" t="s">
        <v>3325</v>
      </c>
      <c r="E97" s="29">
        <v>0</v>
      </c>
      <c r="F97" s="29">
        <v>0</v>
      </c>
      <c r="G97" s="29">
        <v>0</v>
      </c>
      <c r="H97" s="29">
        <v>0</v>
      </c>
      <c r="I97" s="29">
        <v>0</v>
      </c>
      <c r="J97" s="29">
        <v>0</v>
      </c>
      <c r="K97" s="29">
        <v>0</v>
      </c>
      <c r="L97" s="29">
        <v>0</v>
      </c>
      <c r="M97" s="29">
        <v>0</v>
      </c>
      <c r="N97" s="29">
        <v>0</v>
      </c>
      <c r="O97" s="29">
        <v>208</v>
      </c>
      <c r="P97" s="29">
        <v>208</v>
      </c>
      <c r="Q97" s="29">
        <v>246</v>
      </c>
      <c r="R97" s="29">
        <v>0</v>
      </c>
      <c r="S97" s="29">
        <v>0</v>
      </c>
      <c r="T97" s="29">
        <v>0</v>
      </c>
      <c r="V97" s="48">
        <f t="shared" si="32"/>
        <v>662</v>
      </c>
      <c r="W97" s="105">
        <f t="shared" si="33"/>
        <v>1</v>
      </c>
      <c r="X97" s="48">
        <f t="shared" si="34"/>
        <v>0</v>
      </c>
      <c r="Y97" s="33" t="str">
        <f t="shared" si="35"/>
        <v/>
      </c>
      <c r="Z97" s="608">
        <v>1138</v>
      </c>
      <c r="AA97" s="609" t="s">
        <v>242</v>
      </c>
      <c r="AB97" s="608">
        <v>3</v>
      </c>
      <c r="AC97" s="85"/>
      <c r="AD97" s="225">
        <f t="shared" si="36"/>
        <v>1</v>
      </c>
      <c r="AE97" s="85">
        <v>151</v>
      </c>
      <c r="AF97" s="85">
        <v>1137</v>
      </c>
      <c r="AG97" s="213" t="s">
        <v>1223</v>
      </c>
      <c r="AH97" s="85"/>
      <c r="AP97" s="51"/>
    </row>
    <row r="98" spans="1:42" ht="14.1" customHeight="1" x14ac:dyDescent="0.2">
      <c r="A98" s="28">
        <v>89</v>
      </c>
      <c r="B98" s="41">
        <v>196</v>
      </c>
      <c r="C98" s="67">
        <v>1139</v>
      </c>
      <c r="D98" s="46" t="s">
        <v>3377</v>
      </c>
      <c r="E98" s="29">
        <v>0</v>
      </c>
      <c r="F98" s="29">
        <v>0</v>
      </c>
      <c r="G98" s="29">
        <v>0</v>
      </c>
      <c r="H98" s="29">
        <v>52</v>
      </c>
      <c r="I98" s="29">
        <v>45</v>
      </c>
      <c r="J98" s="29">
        <v>54</v>
      </c>
      <c r="K98" s="29">
        <v>42</v>
      </c>
      <c r="L98" s="29">
        <v>46</v>
      </c>
      <c r="M98" s="29">
        <v>62</v>
      </c>
      <c r="N98" s="29">
        <v>0</v>
      </c>
      <c r="O98" s="29">
        <v>0</v>
      </c>
      <c r="P98" s="29">
        <v>0</v>
      </c>
      <c r="Q98" s="29">
        <v>0</v>
      </c>
      <c r="R98" s="29">
        <v>0</v>
      </c>
      <c r="S98" s="29">
        <v>0</v>
      </c>
      <c r="T98" s="29">
        <v>0</v>
      </c>
      <c r="V98" s="48">
        <f t="shared" si="32"/>
        <v>301</v>
      </c>
      <c r="W98" s="105">
        <f t="shared" si="33"/>
        <v>1</v>
      </c>
      <c r="X98" s="48">
        <f t="shared" si="34"/>
        <v>0</v>
      </c>
      <c r="Y98" s="33" t="str">
        <f t="shared" si="35"/>
        <v/>
      </c>
      <c r="Z98" s="608">
        <v>1139</v>
      </c>
      <c r="AA98" s="609" t="s">
        <v>2087</v>
      </c>
      <c r="AB98" s="608">
        <v>1</v>
      </c>
      <c r="AC98" s="85"/>
      <c r="AD98" s="225">
        <f t="shared" si="36"/>
        <v>1</v>
      </c>
      <c r="AE98" s="85">
        <v>188</v>
      </c>
      <c r="AF98" s="85">
        <v>1138</v>
      </c>
      <c r="AG98" s="213" t="s">
        <v>242</v>
      </c>
      <c r="AH98" s="85"/>
      <c r="AP98" s="51"/>
    </row>
    <row r="99" spans="1:42" ht="14.1" customHeight="1" x14ac:dyDescent="0.2">
      <c r="A99" s="28">
        <v>90</v>
      </c>
      <c r="B99" s="41">
        <v>121</v>
      </c>
      <c r="C99" s="67">
        <v>1142</v>
      </c>
      <c r="D99" s="46" t="s">
        <v>2354</v>
      </c>
      <c r="E99" s="29">
        <v>0</v>
      </c>
      <c r="F99" s="29">
        <v>0</v>
      </c>
      <c r="G99" s="29">
        <v>0</v>
      </c>
      <c r="H99" s="29">
        <v>0</v>
      </c>
      <c r="I99" s="29">
        <v>0</v>
      </c>
      <c r="J99" s="29">
        <v>0</v>
      </c>
      <c r="K99" s="29">
        <v>0</v>
      </c>
      <c r="L99" s="29">
        <v>0</v>
      </c>
      <c r="M99" s="29">
        <v>91</v>
      </c>
      <c r="N99" s="29">
        <v>106</v>
      </c>
      <c r="O99" s="29">
        <v>93</v>
      </c>
      <c r="P99" s="29">
        <v>90</v>
      </c>
      <c r="Q99" s="29">
        <v>0</v>
      </c>
      <c r="R99" s="29">
        <v>0</v>
      </c>
      <c r="S99" s="29">
        <v>0</v>
      </c>
      <c r="T99" s="29">
        <v>0</v>
      </c>
      <c r="V99" s="48">
        <f t="shared" si="32"/>
        <v>380</v>
      </c>
      <c r="W99" s="105">
        <f t="shared" si="33"/>
        <v>1</v>
      </c>
      <c r="X99" s="48">
        <f t="shared" si="34"/>
        <v>0</v>
      </c>
      <c r="Y99" s="33" t="str">
        <f t="shared" si="35"/>
        <v/>
      </c>
      <c r="Z99" s="608">
        <v>1142</v>
      </c>
      <c r="AA99" s="609" t="s">
        <v>2354</v>
      </c>
      <c r="AB99" s="608">
        <v>3</v>
      </c>
      <c r="AC99" s="85"/>
      <c r="AD99" s="225">
        <f t="shared" si="36"/>
        <v>1</v>
      </c>
      <c r="AE99" s="85">
        <v>196</v>
      </c>
      <c r="AF99" s="85">
        <v>1139</v>
      </c>
      <c r="AG99" s="213" t="s">
        <v>2087</v>
      </c>
      <c r="AH99" s="85"/>
      <c r="AP99" s="51"/>
    </row>
    <row r="100" spans="1:42" ht="14.1" customHeight="1" x14ac:dyDescent="0.2">
      <c r="A100" s="28">
        <v>91</v>
      </c>
      <c r="B100" s="41">
        <v>196</v>
      </c>
      <c r="C100" s="67">
        <v>1144</v>
      </c>
      <c r="D100" s="46" t="s">
        <v>614</v>
      </c>
      <c r="E100" s="29">
        <v>0</v>
      </c>
      <c r="F100" s="29">
        <v>0</v>
      </c>
      <c r="G100" s="29">
        <v>0</v>
      </c>
      <c r="H100" s="29">
        <v>69</v>
      </c>
      <c r="I100" s="29">
        <v>77</v>
      </c>
      <c r="J100" s="29">
        <v>68</v>
      </c>
      <c r="K100" s="29">
        <v>50</v>
      </c>
      <c r="L100" s="29">
        <v>81</v>
      </c>
      <c r="M100" s="29">
        <v>0</v>
      </c>
      <c r="N100" s="29">
        <v>0</v>
      </c>
      <c r="O100" s="29">
        <v>0</v>
      </c>
      <c r="P100" s="29">
        <v>0</v>
      </c>
      <c r="Q100" s="29">
        <v>0</v>
      </c>
      <c r="R100" s="29">
        <v>0</v>
      </c>
      <c r="S100" s="29">
        <v>0</v>
      </c>
      <c r="T100" s="29">
        <v>0</v>
      </c>
      <c r="V100" s="48">
        <f t="shared" si="32"/>
        <v>345</v>
      </c>
      <c r="W100" s="105">
        <f t="shared" si="33"/>
        <v>1</v>
      </c>
      <c r="X100" s="48">
        <f t="shared" si="34"/>
        <v>0</v>
      </c>
      <c r="Y100" s="33" t="str">
        <f t="shared" si="35"/>
        <v/>
      </c>
      <c r="Z100" s="608">
        <v>1144</v>
      </c>
      <c r="AA100" s="609" t="s">
        <v>614</v>
      </c>
      <c r="AB100" s="608">
        <v>1</v>
      </c>
      <c r="AC100" s="85"/>
      <c r="AD100" s="225">
        <f t="shared" si="36"/>
        <v>1</v>
      </c>
      <c r="AE100" s="85">
        <v>121</v>
      </c>
      <c r="AF100" s="85">
        <v>1142</v>
      </c>
      <c r="AG100" s="213" t="s">
        <v>2354</v>
      </c>
      <c r="AH100" s="85"/>
      <c r="AP100" s="51"/>
    </row>
    <row r="101" spans="1:42" ht="14.1" customHeight="1" x14ac:dyDescent="0.2">
      <c r="A101" s="28">
        <v>92</v>
      </c>
      <c r="B101" s="41">
        <v>155</v>
      </c>
      <c r="C101" s="67">
        <v>1145</v>
      </c>
      <c r="D101" s="46" t="s">
        <v>1316</v>
      </c>
      <c r="E101" s="29">
        <v>0</v>
      </c>
      <c r="F101" s="29">
        <v>0</v>
      </c>
      <c r="G101" s="29">
        <v>0</v>
      </c>
      <c r="H101" s="29">
        <v>0</v>
      </c>
      <c r="I101" s="29">
        <v>0</v>
      </c>
      <c r="J101" s="29">
        <v>0</v>
      </c>
      <c r="K101" s="29">
        <v>0</v>
      </c>
      <c r="L101" s="29">
        <v>0</v>
      </c>
      <c r="M101" s="29">
        <v>0</v>
      </c>
      <c r="N101" s="29">
        <v>0</v>
      </c>
      <c r="O101" s="29">
        <v>0</v>
      </c>
      <c r="P101" s="29">
        <v>0</v>
      </c>
      <c r="Q101" s="29">
        <v>133</v>
      </c>
      <c r="R101" s="29">
        <v>128</v>
      </c>
      <c r="S101" s="29">
        <v>122</v>
      </c>
      <c r="T101" s="29">
        <v>131</v>
      </c>
      <c r="V101" s="48">
        <f t="shared" si="32"/>
        <v>514</v>
      </c>
      <c r="W101" s="105">
        <f t="shared" si="33"/>
        <v>1</v>
      </c>
      <c r="X101" s="48">
        <f t="shared" si="34"/>
        <v>0</v>
      </c>
      <c r="Y101" s="33" t="str">
        <f t="shared" si="35"/>
        <v/>
      </c>
      <c r="Z101" s="608">
        <v>1145</v>
      </c>
      <c r="AA101" s="609" t="s">
        <v>1316</v>
      </c>
      <c r="AB101" s="608">
        <v>4</v>
      </c>
      <c r="AC101" s="85"/>
      <c r="AD101" s="225">
        <f t="shared" si="36"/>
        <v>1</v>
      </c>
      <c r="AE101" s="85">
        <v>196</v>
      </c>
      <c r="AF101" s="85">
        <v>1144</v>
      </c>
      <c r="AG101" s="213" t="s">
        <v>614</v>
      </c>
      <c r="AH101" s="85"/>
      <c r="AP101" s="51"/>
    </row>
    <row r="102" spans="1:42" ht="14.1" customHeight="1" x14ac:dyDescent="0.2">
      <c r="A102" s="28">
        <v>93</v>
      </c>
      <c r="B102" s="41">
        <v>127</v>
      </c>
      <c r="C102" s="67">
        <v>1146</v>
      </c>
      <c r="D102" s="46" t="s">
        <v>1404</v>
      </c>
      <c r="E102" s="29">
        <v>0</v>
      </c>
      <c r="F102" s="29">
        <v>0</v>
      </c>
      <c r="G102" s="29">
        <v>0</v>
      </c>
      <c r="H102" s="29">
        <v>0</v>
      </c>
      <c r="I102" s="29">
        <v>1</v>
      </c>
      <c r="J102" s="29">
        <v>2</v>
      </c>
      <c r="K102" s="29">
        <v>2</v>
      </c>
      <c r="L102" s="29">
        <v>0</v>
      </c>
      <c r="M102" s="29">
        <v>1</v>
      </c>
      <c r="N102" s="29">
        <v>4</v>
      </c>
      <c r="O102" s="29">
        <v>2</v>
      </c>
      <c r="P102" s="29">
        <v>2</v>
      </c>
      <c r="Q102" s="29">
        <v>2</v>
      </c>
      <c r="R102" s="29">
        <v>0</v>
      </c>
      <c r="S102" s="29">
        <v>3</v>
      </c>
      <c r="T102" s="29">
        <v>0</v>
      </c>
      <c r="V102" s="48">
        <f t="shared" si="32"/>
        <v>19</v>
      </c>
      <c r="W102" s="105">
        <f t="shared" si="33"/>
        <v>1</v>
      </c>
      <c r="X102" s="48">
        <f t="shared" si="34"/>
        <v>0</v>
      </c>
      <c r="Y102" s="33" t="str">
        <f t="shared" si="35"/>
        <v/>
      </c>
      <c r="Z102" s="608">
        <v>1146</v>
      </c>
      <c r="AA102" s="609" t="s">
        <v>1404</v>
      </c>
      <c r="AB102" s="608">
        <v>5</v>
      </c>
      <c r="AC102" s="85"/>
      <c r="AD102" s="225">
        <f t="shared" si="36"/>
        <v>1</v>
      </c>
      <c r="AE102" s="85">
        <v>155</v>
      </c>
      <c r="AF102" s="85">
        <v>1145</v>
      </c>
      <c r="AG102" s="213" t="s">
        <v>1316</v>
      </c>
      <c r="AH102" s="85"/>
      <c r="AP102" s="51"/>
    </row>
    <row r="103" spans="1:42" ht="14.1" customHeight="1" x14ac:dyDescent="0.2">
      <c r="A103" s="28">
        <v>94</v>
      </c>
      <c r="B103" s="41">
        <v>140</v>
      </c>
      <c r="C103" s="67">
        <v>1152</v>
      </c>
      <c r="D103" s="46" t="s">
        <v>2908</v>
      </c>
      <c r="E103" s="29">
        <v>0</v>
      </c>
      <c r="F103" s="29">
        <v>0</v>
      </c>
      <c r="G103" s="29">
        <v>0</v>
      </c>
      <c r="H103" s="29">
        <v>10</v>
      </c>
      <c r="I103" s="29">
        <v>12</v>
      </c>
      <c r="J103" s="29">
        <v>6</v>
      </c>
      <c r="K103" s="29">
        <v>9</v>
      </c>
      <c r="L103" s="29">
        <v>8</v>
      </c>
      <c r="M103" s="29">
        <v>5</v>
      </c>
      <c r="N103" s="29">
        <v>10</v>
      </c>
      <c r="O103" s="29">
        <v>10</v>
      </c>
      <c r="P103" s="29">
        <v>13</v>
      </c>
      <c r="Q103" s="29">
        <v>7</v>
      </c>
      <c r="R103" s="29">
        <v>8</v>
      </c>
      <c r="S103" s="29">
        <v>7</v>
      </c>
      <c r="T103" s="29">
        <v>4</v>
      </c>
      <c r="V103" s="48">
        <f t="shared" si="32"/>
        <v>109</v>
      </c>
      <c r="W103" s="105">
        <f t="shared" si="33"/>
        <v>1</v>
      </c>
      <c r="X103" s="48">
        <f t="shared" si="34"/>
        <v>0</v>
      </c>
      <c r="Y103" s="33" t="str">
        <f t="shared" si="35"/>
        <v/>
      </c>
      <c r="Z103" s="608">
        <v>1152</v>
      </c>
      <c r="AA103" s="609" t="s">
        <v>876</v>
      </c>
      <c r="AB103" s="608">
        <v>1</v>
      </c>
      <c r="AC103" s="85"/>
      <c r="AD103" s="225">
        <f t="shared" si="36"/>
        <v>1</v>
      </c>
      <c r="AE103" s="85">
        <v>127</v>
      </c>
      <c r="AF103" s="85">
        <v>1146</v>
      </c>
      <c r="AG103" s="213" t="s">
        <v>1404</v>
      </c>
      <c r="AH103" s="85"/>
      <c r="AP103" s="51"/>
    </row>
    <row r="104" spans="1:42" ht="14.1" customHeight="1" x14ac:dyDescent="0.2">
      <c r="A104" s="28">
        <v>95</v>
      </c>
      <c r="B104" s="41">
        <v>191</v>
      </c>
      <c r="C104" s="67">
        <v>1153</v>
      </c>
      <c r="D104" s="46" t="s">
        <v>387</v>
      </c>
      <c r="E104" s="29">
        <v>0</v>
      </c>
      <c r="F104" s="29">
        <v>0</v>
      </c>
      <c r="G104" s="29">
        <v>0</v>
      </c>
      <c r="H104" s="29">
        <v>12</v>
      </c>
      <c r="I104" s="29">
        <v>9</v>
      </c>
      <c r="J104" s="29">
        <v>19</v>
      </c>
      <c r="K104" s="29">
        <v>11</v>
      </c>
      <c r="L104" s="29">
        <v>15</v>
      </c>
      <c r="M104" s="29">
        <v>8</v>
      </c>
      <c r="N104" s="29">
        <v>12</v>
      </c>
      <c r="O104" s="29">
        <v>11</v>
      </c>
      <c r="P104" s="29">
        <v>8</v>
      </c>
      <c r="Q104" s="29">
        <v>6</v>
      </c>
      <c r="R104" s="29">
        <v>9</v>
      </c>
      <c r="S104" s="29">
        <v>11</v>
      </c>
      <c r="T104" s="29">
        <v>11</v>
      </c>
      <c r="V104" s="48">
        <f t="shared" si="32"/>
        <v>142</v>
      </c>
      <c r="W104" s="105">
        <f t="shared" si="33"/>
        <v>1</v>
      </c>
      <c r="X104" s="48">
        <f t="shared" si="34"/>
        <v>0</v>
      </c>
      <c r="Y104" s="33" t="str">
        <f t="shared" si="35"/>
        <v/>
      </c>
      <c r="Z104" s="608">
        <v>1153</v>
      </c>
      <c r="AA104" s="609" t="s">
        <v>387</v>
      </c>
      <c r="AB104" s="608">
        <v>1</v>
      </c>
      <c r="AC104" s="85"/>
      <c r="AD104" s="225">
        <f t="shared" si="36"/>
        <v>1</v>
      </c>
      <c r="AE104" s="85">
        <v>140</v>
      </c>
      <c r="AF104" s="85">
        <v>1152</v>
      </c>
      <c r="AG104" s="213" t="s">
        <v>2908</v>
      </c>
      <c r="AH104" s="85"/>
      <c r="AP104" s="51"/>
    </row>
    <row r="105" spans="1:42" ht="14.1" customHeight="1" x14ac:dyDescent="0.2">
      <c r="A105" s="28">
        <v>96</v>
      </c>
      <c r="B105" s="41">
        <v>186</v>
      </c>
      <c r="C105" s="67">
        <v>1156</v>
      </c>
      <c r="D105" s="46" t="s">
        <v>235</v>
      </c>
      <c r="E105" s="29">
        <v>0</v>
      </c>
      <c r="F105" s="29">
        <v>0</v>
      </c>
      <c r="G105" s="29">
        <v>0</v>
      </c>
      <c r="H105" s="29">
        <v>18</v>
      </c>
      <c r="I105" s="29">
        <v>18</v>
      </c>
      <c r="J105" s="29">
        <v>14</v>
      </c>
      <c r="K105" s="29">
        <v>13</v>
      </c>
      <c r="L105" s="29">
        <v>22</v>
      </c>
      <c r="M105" s="29">
        <v>21</v>
      </c>
      <c r="N105" s="29">
        <v>17</v>
      </c>
      <c r="O105" s="29">
        <v>22</v>
      </c>
      <c r="P105" s="29">
        <v>26</v>
      </c>
      <c r="Q105" s="29">
        <v>0</v>
      </c>
      <c r="R105" s="29">
        <v>0</v>
      </c>
      <c r="S105" s="29">
        <v>0</v>
      </c>
      <c r="T105" s="29">
        <v>0</v>
      </c>
      <c r="V105" s="48">
        <f t="shared" si="32"/>
        <v>171</v>
      </c>
      <c r="W105" s="105">
        <f t="shared" si="33"/>
        <v>1</v>
      </c>
      <c r="X105" s="48">
        <f t="shared" si="34"/>
        <v>0</v>
      </c>
      <c r="Y105" s="33" t="str">
        <f t="shared" si="35"/>
        <v/>
      </c>
      <c r="Z105" s="608">
        <v>1156</v>
      </c>
      <c r="AA105" s="609" t="s">
        <v>235</v>
      </c>
      <c r="AB105" s="608">
        <v>1</v>
      </c>
      <c r="AC105" s="85"/>
      <c r="AD105" s="225">
        <f t="shared" si="36"/>
        <v>1</v>
      </c>
      <c r="AE105" s="85">
        <v>191</v>
      </c>
      <c r="AF105" s="85">
        <v>1153</v>
      </c>
      <c r="AG105" s="213" t="s">
        <v>387</v>
      </c>
      <c r="AH105" s="85"/>
      <c r="AP105" s="51"/>
    </row>
    <row r="106" spans="1:42" ht="14.1" customHeight="1" x14ac:dyDescent="0.2">
      <c r="A106" s="28">
        <v>97</v>
      </c>
      <c r="B106" s="41">
        <v>156</v>
      </c>
      <c r="C106" s="67">
        <v>1158</v>
      </c>
      <c r="D106" s="46" t="s">
        <v>2579</v>
      </c>
      <c r="E106" s="29">
        <v>0</v>
      </c>
      <c r="F106" s="29">
        <v>0</v>
      </c>
      <c r="G106" s="29">
        <v>0</v>
      </c>
      <c r="H106" s="29">
        <v>3</v>
      </c>
      <c r="I106" s="29">
        <v>2</v>
      </c>
      <c r="J106" s="29">
        <v>2</v>
      </c>
      <c r="K106" s="29">
        <v>0</v>
      </c>
      <c r="L106" s="29">
        <v>3</v>
      </c>
      <c r="M106" s="29">
        <v>7</v>
      </c>
      <c r="N106" s="29">
        <v>4</v>
      </c>
      <c r="O106" s="29">
        <v>0</v>
      </c>
      <c r="P106" s="29">
        <v>0</v>
      </c>
      <c r="Q106" s="29">
        <v>0</v>
      </c>
      <c r="R106" s="29">
        <v>0</v>
      </c>
      <c r="S106" s="29">
        <v>0</v>
      </c>
      <c r="T106" s="29">
        <v>0</v>
      </c>
      <c r="V106" s="48">
        <f t="shared" si="32"/>
        <v>21</v>
      </c>
      <c r="W106" s="105">
        <f t="shared" si="33"/>
        <v>1</v>
      </c>
      <c r="X106" s="48">
        <f t="shared" si="34"/>
        <v>0</v>
      </c>
      <c r="Y106" s="33" t="str">
        <f t="shared" si="35"/>
        <v/>
      </c>
      <c r="Z106" s="608">
        <v>1158</v>
      </c>
      <c r="AA106" s="609" t="s">
        <v>2579</v>
      </c>
      <c r="AB106" s="608">
        <v>1</v>
      </c>
      <c r="AC106" s="85"/>
      <c r="AD106" s="225">
        <f t="shared" si="36"/>
        <v>1</v>
      </c>
      <c r="AE106" s="85">
        <v>186</v>
      </c>
      <c r="AF106" s="85">
        <v>1156</v>
      </c>
      <c r="AG106" s="213" t="s">
        <v>235</v>
      </c>
      <c r="AH106" s="85"/>
      <c r="AP106" s="51"/>
    </row>
    <row r="107" spans="1:42" ht="14.1" customHeight="1" x14ac:dyDescent="0.2">
      <c r="A107" s="28">
        <v>98</v>
      </c>
      <c r="B107" s="41">
        <v>155</v>
      </c>
      <c r="C107" s="67">
        <v>1160</v>
      </c>
      <c r="D107" s="46" t="s">
        <v>1322</v>
      </c>
      <c r="E107" s="29">
        <v>0</v>
      </c>
      <c r="F107" s="29">
        <v>0</v>
      </c>
      <c r="G107" s="29">
        <v>0</v>
      </c>
      <c r="H107" s="29">
        <v>12</v>
      </c>
      <c r="I107" s="29">
        <v>19</v>
      </c>
      <c r="J107" s="29">
        <v>19</v>
      </c>
      <c r="K107" s="29">
        <v>13</v>
      </c>
      <c r="L107" s="29">
        <v>8</v>
      </c>
      <c r="M107" s="29">
        <v>12</v>
      </c>
      <c r="N107" s="29">
        <v>9</v>
      </c>
      <c r="O107" s="29">
        <v>10</v>
      </c>
      <c r="P107" s="29">
        <v>12</v>
      </c>
      <c r="Q107" s="29">
        <v>0</v>
      </c>
      <c r="R107" s="29">
        <v>0</v>
      </c>
      <c r="S107" s="29">
        <v>0</v>
      </c>
      <c r="T107" s="29">
        <v>0</v>
      </c>
      <c r="V107" s="48">
        <f t="shared" si="32"/>
        <v>114</v>
      </c>
      <c r="W107" s="105">
        <f t="shared" si="33"/>
        <v>1</v>
      </c>
      <c r="X107" s="48">
        <f t="shared" si="34"/>
        <v>0</v>
      </c>
      <c r="Y107" s="33" t="str">
        <f t="shared" si="35"/>
        <v/>
      </c>
      <c r="Z107" s="608">
        <v>1160</v>
      </c>
      <c r="AA107" s="609" t="s">
        <v>1322</v>
      </c>
      <c r="AB107" s="608">
        <v>1</v>
      </c>
      <c r="AC107" s="85"/>
      <c r="AD107" s="225">
        <f t="shared" si="36"/>
        <v>1</v>
      </c>
      <c r="AE107" s="85">
        <v>156</v>
      </c>
      <c r="AF107" s="85">
        <v>1158</v>
      </c>
      <c r="AG107" s="213" t="s">
        <v>2579</v>
      </c>
      <c r="AH107" s="85"/>
      <c r="AP107" s="51"/>
    </row>
    <row r="108" spans="1:42" ht="14.1" customHeight="1" x14ac:dyDescent="0.2">
      <c r="A108" s="28">
        <v>99</v>
      </c>
      <c r="B108" s="41">
        <v>187</v>
      </c>
      <c r="C108" s="67">
        <v>1161</v>
      </c>
      <c r="D108" s="46" t="s">
        <v>1352</v>
      </c>
      <c r="E108" s="29">
        <v>0</v>
      </c>
      <c r="F108" s="29">
        <v>0</v>
      </c>
      <c r="G108" s="29">
        <v>0</v>
      </c>
      <c r="H108" s="29">
        <v>8</v>
      </c>
      <c r="I108" s="29">
        <v>15</v>
      </c>
      <c r="J108" s="29">
        <v>4</v>
      </c>
      <c r="K108" s="29">
        <v>8</v>
      </c>
      <c r="L108" s="29">
        <v>14</v>
      </c>
      <c r="M108" s="29">
        <v>5</v>
      </c>
      <c r="N108" s="29">
        <v>2</v>
      </c>
      <c r="O108" s="29">
        <v>14</v>
      </c>
      <c r="P108" s="29">
        <v>9</v>
      </c>
      <c r="Q108" s="29">
        <v>5</v>
      </c>
      <c r="R108" s="29">
        <v>8</v>
      </c>
      <c r="S108" s="29">
        <v>10</v>
      </c>
      <c r="T108" s="29">
        <v>6</v>
      </c>
      <c r="V108" s="48">
        <f t="shared" si="32"/>
        <v>108</v>
      </c>
      <c r="W108" s="105">
        <f t="shared" si="33"/>
        <v>1</v>
      </c>
      <c r="X108" s="48">
        <f t="shared" si="34"/>
        <v>0</v>
      </c>
      <c r="Y108" s="33" t="str">
        <f t="shared" si="35"/>
        <v/>
      </c>
      <c r="Z108" s="608">
        <v>1161</v>
      </c>
      <c r="AA108" s="609" t="s">
        <v>1352</v>
      </c>
      <c r="AB108" s="608">
        <v>1</v>
      </c>
      <c r="AC108" s="85"/>
      <c r="AD108" s="225">
        <f t="shared" si="36"/>
        <v>1</v>
      </c>
      <c r="AE108" s="85">
        <v>155</v>
      </c>
      <c r="AF108" s="85">
        <v>1160</v>
      </c>
      <c r="AG108" s="213" t="s">
        <v>1322</v>
      </c>
      <c r="AH108" s="85"/>
      <c r="AP108" s="51"/>
    </row>
    <row r="109" spans="1:42" ht="14.1" customHeight="1" x14ac:dyDescent="0.2">
      <c r="A109" s="28">
        <v>100</v>
      </c>
      <c r="B109" s="41">
        <v>156</v>
      </c>
      <c r="C109" s="67">
        <v>1163</v>
      </c>
      <c r="D109" s="46" t="s">
        <v>381</v>
      </c>
      <c r="E109" s="29">
        <v>0</v>
      </c>
      <c r="F109" s="29">
        <v>0</v>
      </c>
      <c r="G109" s="29">
        <v>0</v>
      </c>
      <c r="H109" s="29">
        <v>4</v>
      </c>
      <c r="I109" s="29">
        <v>2</v>
      </c>
      <c r="J109" s="29">
        <v>3</v>
      </c>
      <c r="K109" s="29">
        <v>2</v>
      </c>
      <c r="L109" s="29">
        <v>3</v>
      </c>
      <c r="M109" s="29">
        <v>4</v>
      </c>
      <c r="N109" s="29">
        <v>3</v>
      </c>
      <c r="O109" s="29">
        <v>5</v>
      </c>
      <c r="P109" s="29">
        <v>1</v>
      </c>
      <c r="Q109" s="29">
        <v>7</v>
      </c>
      <c r="R109" s="29">
        <v>1</v>
      </c>
      <c r="S109" s="29">
        <v>6</v>
      </c>
      <c r="T109" s="29">
        <v>2</v>
      </c>
      <c r="V109" s="48">
        <f t="shared" si="32"/>
        <v>43</v>
      </c>
      <c r="W109" s="105">
        <f t="shared" si="33"/>
        <v>1</v>
      </c>
      <c r="X109" s="48">
        <f t="shared" si="34"/>
        <v>0</v>
      </c>
      <c r="Y109" s="33" t="str">
        <f t="shared" si="35"/>
        <v/>
      </c>
      <c r="Z109" s="608">
        <v>1163</v>
      </c>
      <c r="AA109" s="609" t="s">
        <v>381</v>
      </c>
      <c r="AB109" s="608">
        <v>5</v>
      </c>
      <c r="AC109" s="85"/>
      <c r="AD109" s="225">
        <f t="shared" si="36"/>
        <v>1</v>
      </c>
      <c r="AE109" s="85">
        <v>187</v>
      </c>
      <c r="AF109" s="85">
        <v>1161</v>
      </c>
      <c r="AG109" s="213" t="s">
        <v>1352</v>
      </c>
      <c r="AH109" s="85"/>
      <c r="AP109" s="51"/>
    </row>
    <row r="110" spans="1:42" ht="14.1" customHeight="1" x14ac:dyDescent="0.2">
      <c r="A110" s="28">
        <v>101</v>
      </c>
      <c r="B110" s="41">
        <v>192</v>
      </c>
      <c r="C110" s="67">
        <v>1164</v>
      </c>
      <c r="D110" s="46" t="s">
        <v>1430</v>
      </c>
      <c r="E110" s="29">
        <v>0</v>
      </c>
      <c r="F110" s="29">
        <v>0</v>
      </c>
      <c r="G110" s="29">
        <v>13</v>
      </c>
      <c r="H110" s="29">
        <v>8</v>
      </c>
      <c r="I110" s="29">
        <v>15</v>
      </c>
      <c r="J110" s="29">
        <v>14</v>
      </c>
      <c r="K110" s="29">
        <v>11</v>
      </c>
      <c r="L110" s="29">
        <v>15</v>
      </c>
      <c r="M110" s="29">
        <v>10</v>
      </c>
      <c r="N110" s="29">
        <v>11</v>
      </c>
      <c r="O110" s="29">
        <v>6</v>
      </c>
      <c r="P110" s="29">
        <v>9</v>
      </c>
      <c r="Q110" s="29">
        <v>7</v>
      </c>
      <c r="R110" s="29">
        <v>6</v>
      </c>
      <c r="S110" s="29">
        <v>8</v>
      </c>
      <c r="T110" s="29">
        <v>15</v>
      </c>
      <c r="V110" s="48">
        <f t="shared" si="32"/>
        <v>148</v>
      </c>
      <c r="W110" s="105">
        <f t="shared" si="33"/>
        <v>1</v>
      </c>
      <c r="X110" s="48">
        <f t="shared" si="34"/>
        <v>0</v>
      </c>
      <c r="Y110" s="33" t="str">
        <f t="shared" si="35"/>
        <v/>
      </c>
      <c r="Z110" s="608">
        <v>1164</v>
      </c>
      <c r="AA110" s="609" t="s">
        <v>1430</v>
      </c>
      <c r="AB110" s="608">
        <v>7</v>
      </c>
      <c r="AC110" s="85"/>
      <c r="AD110" s="225">
        <f t="shared" si="36"/>
        <v>1</v>
      </c>
      <c r="AE110" s="85">
        <v>156</v>
      </c>
      <c r="AF110" s="85">
        <v>1163</v>
      </c>
      <c r="AG110" s="213" t="s">
        <v>381</v>
      </c>
      <c r="AH110" s="85"/>
      <c r="AP110" s="51"/>
    </row>
    <row r="111" spans="1:42" ht="14.1" customHeight="1" x14ac:dyDescent="0.2">
      <c r="A111" s="28">
        <v>102</v>
      </c>
      <c r="B111" s="41">
        <v>151</v>
      </c>
      <c r="C111" s="67">
        <v>1166</v>
      </c>
      <c r="D111" s="46" t="s">
        <v>2412</v>
      </c>
      <c r="E111" s="29">
        <v>0</v>
      </c>
      <c r="F111" s="29">
        <v>0</v>
      </c>
      <c r="G111" s="29">
        <v>35</v>
      </c>
      <c r="H111" s="29">
        <v>63</v>
      </c>
      <c r="I111" s="29">
        <v>51</v>
      </c>
      <c r="J111" s="29">
        <v>59</v>
      </c>
      <c r="K111" s="29">
        <v>60</v>
      </c>
      <c r="L111" s="29">
        <v>59</v>
      </c>
      <c r="M111" s="29">
        <v>56</v>
      </c>
      <c r="N111" s="29">
        <v>52</v>
      </c>
      <c r="O111" s="29">
        <v>0</v>
      </c>
      <c r="P111" s="29">
        <v>0</v>
      </c>
      <c r="Q111" s="29">
        <v>0</v>
      </c>
      <c r="R111" s="29">
        <v>0</v>
      </c>
      <c r="S111" s="29">
        <v>0</v>
      </c>
      <c r="T111" s="29">
        <v>0</v>
      </c>
      <c r="V111" s="48">
        <f t="shared" si="32"/>
        <v>435</v>
      </c>
      <c r="W111" s="105">
        <f t="shared" si="33"/>
        <v>1</v>
      </c>
      <c r="X111" s="48">
        <f t="shared" si="34"/>
        <v>0</v>
      </c>
      <c r="Y111" s="33" t="str">
        <f t="shared" si="35"/>
        <v/>
      </c>
      <c r="Z111" s="608">
        <v>1166</v>
      </c>
      <c r="AA111" s="609" t="s">
        <v>2412</v>
      </c>
      <c r="AB111" s="608">
        <v>1</v>
      </c>
      <c r="AC111" s="85"/>
      <c r="AD111" s="225">
        <f t="shared" si="36"/>
        <v>1</v>
      </c>
      <c r="AE111" s="85">
        <v>192</v>
      </c>
      <c r="AF111" s="85">
        <v>1164</v>
      </c>
      <c r="AG111" s="213" t="s">
        <v>1430</v>
      </c>
      <c r="AH111" s="85"/>
      <c r="AP111" s="51"/>
    </row>
    <row r="112" spans="1:42" ht="14.1" customHeight="1" x14ac:dyDescent="0.2">
      <c r="A112" s="28">
        <v>103</v>
      </c>
      <c r="B112" s="41">
        <v>114</v>
      </c>
      <c r="C112" s="67">
        <v>1167</v>
      </c>
      <c r="D112" s="46" t="s">
        <v>2618</v>
      </c>
      <c r="E112" s="29">
        <v>0</v>
      </c>
      <c r="F112" s="29">
        <v>0</v>
      </c>
      <c r="G112" s="29">
        <v>0</v>
      </c>
      <c r="H112" s="29">
        <v>42</v>
      </c>
      <c r="I112" s="29">
        <v>44</v>
      </c>
      <c r="J112" s="29">
        <v>43</v>
      </c>
      <c r="K112" s="29">
        <v>44</v>
      </c>
      <c r="L112" s="29">
        <v>43</v>
      </c>
      <c r="M112" s="29">
        <v>37</v>
      </c>
      <c r="N112" s="29">
        <v>0</v>
      </c>
      <c r="O112" s="29">
        <v>0</v>
      </c>
      <c r="P112" s="29">
        <v>0</v>
      </c>
      <c r="Q112" s="29">
        <v>0</v>
      </c>
      <c r="R112" s="29">
        <v>0</v>
      </c>
      <c r="S112" s="29">
        <v>0</v>
      </c>
      <c r="T112" s="29">
        <v>0</v>
      </c>
      <c r="V112" s="48">
        <f t="shared" si="32"/>
        <v>253</v>
      </c>
      <c r="W112" s="105">
        <f t="shared" si="33"/>
        <v>1</v>
      </c>
      <c r="X112" s="48">
        <f t="shared" si="34"/>
        <v>0</v>
      </c>
      <c r="Y112" s="33" t="str">
        <f t="shared" si="35"/>
        <v/>
      </c>
      <c r="Z112" s="608">
        <v>1167</v>
      </c>
      <c r="AA112" s="609" t="s">
        <v>2618</v>
      </c>
      <c r="AB112" s="608">
        <v>1</v>
      </c>
      <c r="AC112" s="85"/>
      <c r="AD112" s="225">
        <f t="shared" si="36"/>
        <v>1</v>
      </c>
      <c r="AE112" s="85">
        <v>151</v>
      </c>
      <c r="AF112" s="85">
        <v>1166</v>
      </c>
      <c r="AG112" s="213" t="s">
        <v>2412</v>
      </c>
      <c r="AH112" s="85"/>
      <c r="AP112" s="51"/>
    </row>
    <row r="113" spans="1:42" ht="14.1" customHeight="1" x14ac:dyDescent="0.2">
      <c r="A113" s="28">
        <v>104</v>
      </c>
      <c r="B113" s="41">
        <v>149</v>
      </c>
      <c r="C113" s="67">
        <v>1168</v>
      </c>
      <c r="D113" s="46" t="s">
        <v>1335</v>
      </c>
      <c r="E113" s="29">
        <v>0</v>
      </c>
      <c r="F113" s="29">
        <v>0</v>
      </c>
      <c r="G113" s="29">
        <v>0</v>
      </c>
      <c r="H113" s="29">
        <v>1</v>
      </c>
      <c r="I113" s="29">
        <v>3</v>
      </c>
      <c r="J113" s="29">
        <v>0</v>
      </c>
      <c r="K113" s="29">
        <v>1</v>
      </c>
      <c r="L113" s="29">
        <v>1</v>
      </c>
      <c r="M113" s="29">
        <v>1</v>
      </c>
      <c r="N113" s="29">
        <v>2</v>
      </c>
      <c r="O113" s="29">
        <v>3</v>
      </c>
      <c r="P113" s="29">
        <v>1</v>
      </c>
      <c r="Q113" s="29">
        <v>2</v>
      </c>
      <c r="R113" s="29">
        <v>1</v>
      </c>
      <c r="S113" s="29">
        <v>2</v>
      </c>
      <c r="T113" s="29">
        <v>0</v>
      </c>
      <c r="V113" s="48">
        <f t="shared" si="32"/>
        <v>18</v>
      </c>
      <c r="W113" s="105">
        <f t="shared" si="33"/>
        <v>1</v>
      </c>
      <c r="X113" s="48">
        <f t="shared" si="34"/>
        <v>0</v>
      </c>
      <c r="Y113" s="33" t="str">
        <f t="shared" si="35"/>
        <v/>
      </c>
      <c r="Z113" s="608">
        <v>1168</v>
      </c>
      <c r="AA113" s="609" t="s">
        <v>1335</v>
      </c>
      <c r="AB113" s="608">
        <v>5</v>
      </c>
      <c r="AC113" s="85"/>
      <c r="AD113" s="225">
        <f t="shared" si="36"/>
        <v>1</v>
      </c>
      <c r="AE113" s="85">
        <v>114</v>
      </c>
      <c r="AF113" s="85">
        <v>1167</v>
      </c>
      <c r="AG113" s="213" t="s">
        <v>2618</v>
      </c>
      <c r="AH113" s="85"/>
      <c r="AP113" s="51"/>
    </row>
    <row r="114" spans="1:42" ht="14.1" customHeight="1" x14ac:dyDescent="0.2">
      <c r="A114" s="28">
        <v>105</v>
      </c>
      <c r="B114" s="41">
        <v>156</v>
      </c>
      <c r="C114" s="67">
        <v>1169</v>
      </c>
      <c r="D114" s="46" t="s">
        <v>383</v>
      </c>
      <c r="E114" s="29">
        <v>0</v>
      </c>
      <c r="F114" s="29">
        <v>0</v>
      </c>
      <c r="G114" s="29">
        <v>0</v>
      </c>
      <c r="H114" s="29">
        <v>7</v>
      </c>
      <c r="I114" s="29">
        <v>10</v>
      </c>
      <c r="J114" s="29">
        <v>12</v>
      </c>
      <c r="K114" s="29">
        <v>6</v>
      </c>
      <c r="L114" s="29">
        <v>11</v>
      </c>
      <c r="M114" s="29">
        <v>11</v>
      </c>
      <c r="N114" s="29">
        <v>7</v>
      </c>
      <c r="O114" s="29">
        <v>16</v>
      </c>
      <c r="P114" s="29">
        <v>5</v>
      </c>
      <c r="Q114" s="29">
        <v>0</v>
      </c>
      <c r="R114" s="29">
        <v>0</v>
      </c>
      <c r="S114" s="29">
        <v>0</v>
      </c>
      <c r="T114" s="29">
        <v>0</v>
      </c>
      <c r="V114" s="48">
        <f t="shared" si="32"/>
        <v>85</v>
      </c>
      <c r="W114" s="105">
        <f t="shared" si="33"/>
        <v>1</v>
      </c>
      <c r="X114" s="48">
        <f t="shared" si="34"/>
        <v>0</v>
      </c>
      <c r="Y114" s="33" t="str">
        <f t="shared" si="35"/>
        <v/>
      </c>
      <c r="Z114" s="608">
        <v>1169</v>
      </c>
      <c r="AA114" s="609" t="s">
        <v>383</v>
      </c>
      <c r="AB114" s="608">
        <v>1</v>
      </c>
      <c r="AC114" s="85"/>
      <c r="AD114" s="225">
        <f t="shared" si="36"/>
        <v>1</v>
      </c>
      <c r="AE114" s="85">
        <v>149</v>
      </c>
      <c r="AF114" s="85">
        <v>1168</v>
      </c>
      <c r="AG114" s="213" t="s">
        <v>1335</v>
      </c>
      <c r="AH114" s="85"/>
      <c r="AP114" s="51"/>
    </row>
    <row r="115" spans="1:42" ht="14.1" customHeight="1" x14ac:dyDescent="0.2">
      <c r="A115" s="28">
        <v>106</v>
      </c>
      <c r="B115" s="41">
        <v>186</v>
      </c>
      <c r="C115" s="67">
        <v>1171</v>
      </c>
      <c r="D115" s="46" t="s">
        <v>2078</v>
      </c>
      <c r="E115" s="29">
        <v>0</v>
      </c>
      <c r="F115" s="29">
        <v>0</v>
      </c>
      <c r="G115" s="29">
        <v>0</v>
      </c>
      <c r="H115" s="29">
        <v>0</v>
      </c>
      <c r="I115" s="29">
        <v>0</v>
      </c>
      <c r="J115" s="29">
        <v>0</v>
      </c>
      <c r="K115" s="29">
        <v>0</v>
      </c>
      <c r="L115" s="29">
        <v>0</v>
      </c>
      <c r="M115" s="29">
        <v>0</v>
      </c>
      <c r="N115" s="29">
        <v>0</v>
      </c>
      <c r="O115" s="29">
        <v>0</v>
      </c>
      <c r="P115" s="29">
        <v>0</v>
      </c>
      <c r="Q115" s="29">
        <v>0</v>
      </c>
      <c r="R115" s="29">
        <v>0</v>
      </c>
      <c r="S115" s="29">
        <v>3</v>
      </c>
      <c r="T115" s="29">
        <v>152</v>
      </c>
      <c r="V115" s="48">
        <f t="shared" si="32"/>
        <v>155</v>
      </c>
      <c r="W115" s="105">
        <f t="shared" si="33"/>
        <v>1</v>
      </c>
      <c r="X115" s="48">
        <f t="shared" si="34"/>
        <v>0</v>
      </c>
      <c r="Y115" s="33" t="str">
        <f t="shared" si="35"/>
        <v/>
      </c>
      <c r="Z115" s="608">
        <v>1171</v>
      </c>
      <c r="AA115" s="609" t="s">
        <v>2078</v>
      </c>
      <c r="AB115" s="608">
        <v>2</v>
      </c>
      <c r="AC115" s="85"/>
      <c r="AD115" s="225">
        <f t="shared" si="36"/>
        <v>1</v>
      </c>
      <c r="AE115" s="85">
        <v>156</v>
      </c>
      <c r="AF115" s="85">
        <v>1169</v>
      </c>
      <c r="AG115" s="213" t="s">
        <v>383</v>
      </c>
      <c r="AH115" s="85"/>
      <c r="AP115" s="51"/>
    </row>
    <row r="116" spans="1:42" ht="14.1" customHeight="1" x14ac:dyDescent="0.2">
      <c r="A116" s="28">
        <v>107</v>
      </c>
      <c r="B116" s="41">
        <v>185</v>
      </c>
      <c r="C116" s="67">
        <v>1177</v>
      </c>
      <c r="D116" s="46" t="s">
        <v>2522</v>
      </c>
      <c r="E116" s="29">
        <v>0</v>
      </c>
      <c r="F116" s="29">
        <v>0</v>
      </c>
      <c r="G116" s="29">
        <v>0</v>
      </c>
      <c r="H116" s="29">
        <v>14</v>
      </c>
      <c r="I116" s="29">
        <v>6</v>
      </c>
      <c r="J116" s="29">
        <v>7</v>
      </c>
      <c r="K116" s="29">
        <v>11</v>
      </c>
      <c r="L116" s="29">
        <v>10</v>
      </c>
      <c r="M116" s="29">
        <v>7</v>
      </c>
      <c r="N116" s="29">
        <v>9</v>
      </c>
      <c r="O116" s="29">
        <v>8</v>
      </c>
      <c r="P116" s="29">
        <v>11</v>
      </c>
      <c r="Q116" s="29">
        <v>0</v>
      </c>
      <c r="R116" s="29">
        <v>0</v>
      </c>
      <c r="S116" s="29">
        <v>0</v>
      </c>
      <c r="T116" s="29">
        <v>0</v>
      </c>
      <c r="V116" s="48">
        <f t="shared" si="32"/>
        <v>83</v>
      </c>
      <c r="W116" s="105">
        <f t="shared" si="33"/>
        <v>1</v>
      </c>
      <c r="X116" s="48">
        <f t="shared" si="34"/>
        <v>0</v>
      </c>
      <c r="Y116" s="33" t="str">
        <f t="shared" si="35"/>
        <v/>
      </c>
      <c r="Z116" s="608">
        <v>1177</v>
      </c>
      <c r="AA116" s="609" t="s">
        <v>2522</v>
      </c>
      <c r="AB116" s="608">
        <v>1</v>
      </c>
      <c r="AC116" s="85"/>
      <c r="AD116" s="225">
        <f t="shared" si="36"/>
        <v>1</v>
      </c>
      <c r="AE116" s="85">
        <v>186</v>
      </c>
      <c r="AF116" s="85">
        <v>1171</v>
      </c>
      <c r="AG116" s="213" t="s">
        <v>2078</v>
      </c>
      <c r="AH116" s="85"/>
      <c r="AP116" s="51"/>
    </row>
    <row r="117" spans="1:42" ht="14.1" customHeight="1" x14ac:dyDescent="0.2">
      <c r="A117" s="28">
        <v>108</v>
      </c>
      <c r="B117" s="41">
        <v>150</v>
      </c>
      <c r="C117" s="67">
        <v>1178</v>
      </c>
      <c r="D117" s="46" t="s">
        <v>3264</v>
      </c>
      <c r="E117" s="29">
        <v>0</v>
      </c>
      <c r="F117" s="29">
        <v>0</v>
      </c>
      <c r="G117" s="29">
        <v>0</v>
      </c>
      <c r="H117" s="29">
        <v>44</v>
      </c>
      <c r="I117" s="29">
        <v>40</v>
      </c>
      <c r="J117" s="29">
        <v>43</v>
      </c>
      <c r="K117" s="29">
        <v>36</v>
      </c>
      <c r="L117" s="29">
        <v>40</v>
      </c>
      <c r="M117" s="29">
        <v>48</v>
      </c>
      <c r="N117" s="29">
        <v>47</v>
      </c>
      <c r="O117" s="29">
        <v>47</v>
      </c>
      <c r="P117" s="29">
        <v>53</v>
      </c>
      <c r="Q117" s="29">
        <v>0</v>
      </c>
      <c r="R117" s="29">
        <v>0</v>
      </c>
      <c r="S117" s="29">
        <v>0</v>
      </c>
      <c r="T117" s="29">
        <v>0</v>
      </c>
      <c r="V117" s="48">
        <f t="shared" si="32"/>
        <v>398</v>
      </c>
      <c r="W117" s="105">
        <f t="shared" si="33"/>
        <v>1</v>
      </c>
      <c r="X117" s="48">
        <f t="shared" si="34"/>
        <v>0</v>
      </c>
      <c r="Y117" s="33" t="str">
        <f t="shared" si="35"/>
        <v/>
      </c>
      <c r="Z117" s="608">
        <v>1178</v>
      </c>
      <c r="AA117" s="609" t="s">
        <v>2347</v>
      </c>
      <c r="AB117" s="608">
        <v>1</v>
      </c>
      <c r="AC117" s="85"/>
      <c r="AD117" s="225">
        <f t="shared" si="36"/>
        <v>1</v>
      </c>
      <c r="AE117" s="85">
        <v>185</v>
      </c>
      <c r="AF117" s="85">
        <v>1177</v>
      </c>
      <c r="AG117" s="213" t="s">
        <v>2522</v>
      </c>
      <c r="AH117" s="85"/>
      <c r="AP117" s="51"/>
    </row>
    <row r="118" spans="1:42" ht="14.1" customHeight="1" x14ac:dyDescent="0.2">
      <c r="A118" s="28">
        <v>109</v>
      </c>
      <c r="B118" s="41">
        <v>140</v>
      </c>
      <c r="C118" s="67">
        <v>1180</v>
      </c>
      <c r="D118" s="46" t="s">
        <v>871</v>
      </c>
      <c r="E118" s="29">
        <v>0</v>
      </c>
      <c r="F118" s="29">
        <v>0</v>
      </c>
      <c r="G118" s="29">
        <v>0</v>
      </c>
      <c r="H118" s="29">
        <v>48</v>
      </c>
      <c r="I118" s="29">
        <v>51</v>
      </c>
      <c r="J118" s="29">
        <v>42</v>
      </c>
      <c r="K118" s="29">
        <v>47</v>
      </c>
      <c r="L118" s="29">
        <v>50</v>
      </c>
      <c r="M118" s="29">
        <v>41</v>
      </c>
      <c r="N118" s="29">
        <v>43</v>
      </c>
      <c r="O118" s="29">
        <v>50</v>
      </c>
      <c r="P118" s="29">
        <v>47</v>
      </c>
      <c r="Q118" s="29">
        <v>0</v>
      </c>
      <c r="R118" s="29">
        <v>0</v>
      </c>
      <c r="S118" s="29">
        <v>0</v>
      </c>
      <c r="T118" s="29">
        <v>0</v>
      </c>
      <c r="V118" s="48">
        <f t="shared" si="32"/>
        <v>419</v>
      </c>
      <c r="W118" s="105">
        <f t="shared" si="33"/>
        <v>1</v>
      </c>
      <c r="X118" s="48">
        <f t="shared" si="34"/>
        <v>0</v>
      </c>
      <c r="Y118" s="33" t="str">
        <f t="shared" si="35"/>
        <v/>
      </c>
      <c r="Z118" s="608">
        <v>1180</v>
      </c>
      <c r="AA118" s="609" t="s">
        <v>871</v>
      </c>
      <c r="AB118" s="608">
        <v>1</v>
      </c>
      <c r="AC118" s="85"/>
      <c r="AD118" s="225">
        <f t="shared" si="36"/>
        <v>1</v>
      </c>
      <c r="AE118" s="85">
        <v>150</v>
      </c>
      <c r="AF118" s="85">
        <v>1178</v>
      </c>
      <c r="AG118" s="213" t="s">
        <v>2347</v>
      </c>
      <c r="AH118" s="85"/>
      <c r="AP118" s="51"/>
    </row>
    <row r="119" spans="1:42" ht="14.1" customHeight="1" x14ac:dyDescent="0.2">
      <c r="A119" s="28">
        <v>110</v>
      </c>
      <c r="B119" s="41">
        <v>154</v>
      </c>
      <c r="C119" s="67">
        <v>1181</v>
      </c>
      <c r="D119" s="46" t="s">
        <v>1339</v>
      </c>
      <c r="E119" s="29">
        <v>0</v>
      </c>
      <c r="F119" s="29">
        <v>0</v>
      </c>
      <c r="G119" s="29">
        <v>0</v>
      </c>
      <c r="H119" s="29">
        <v>62</v>
      </c>
      <c r="I119" s="29">
        <v>66</v>
      </c>
      <c r="J119" s="29">
        <v>77</v>
      </c>
      <c r="K119" s="29">
        <v>67</v>
      </c>
      <c r="L119" s="29">
        <v>66</v>
      </c>
      <c r="M119" s="29">
        <v>0</v>
      </c>
      <c r="N119" s="29">
        <v>0</v>
      </c>
      <c r="O119" s="29">
        <v>0</v>
      </c>
      <c r="P119" s="29">
        <v>0</v>
      </c>
      <c r="Q119" s="29">
        <v>0</v>
      </c>
      <c r="R119" s="29">
        <v>0</v>
      </c>
      <c r="S119" s="29">
        <v>0</v>
      </c>
      <c r="T119" s="29">
        <v>0</v>
      </c>
      <c r="V119" s="48">
        <f t="shared" si="32"/>
        <v>338</v>
      </c>
      <c r="W119" s="105">
        <f t="shared" si="33"/>
        <v>1</v>
      </c>
      <c r="X119" s="48">
        <f t="shared" si="34"/>
        <v>0</v>
      </c>
      <c r="Y119" s="33" t="str">
        <f t="shared" si="35"/>
        <v/>
      </c>
      <c r="Z119" s="608">
        <v>1181</v>
      </c>
      <c r="AA119" s="609" t="s">
        <v>1339</v>
      </c>
      <c r="AB119" s="608">
        <v>1</v>
      </c>
      <c r="AC119" s="85"/>
      <c r="AD119" s="225">
        <f t="shared" si="36"/>
        <v>1</v>
      </c>
      <c r="AE119" s="85">
        <v>140</v>
      </c>
      <c r="AF119" s="85">
        <v>1180</v>
      </c>
      <c r="AG119" s="213" t="s">
        <v>871</v>
      </c>
      <c r="AH119" s="85"/>
      <c r="AP119" s="51"/>
    </row>
    <row r="120" spans="1:42" ht="14.1" customHeight="1" x14ac:dyDescent="0.2">
      <c r="A120" s="28">
        <v>111</v>
      </c>
      <c r="B120" s="41">
        <v>174</v>
      </c>
      <c r="C120" s="67">
        <v>1182</v>
      </c>
      <c r="D120" s="46" t="s">
        <v>964</v>
      </c>
      <c r="E120" s="29">
        <v>0</v>
      </c>
      <c r="F120" s="29">
        <v>0</v>
      </c>
      <c r="G120" s="29">
        <v>0</v>
      </c>
      <c r="H120" s="29">
        <v>110</v>
      </c>
      <c r="I120" s="29">
        <v>127</v>
      </c>
      <c r="J120" s="29">
        <v>101</v>
      </c>
      <c r="K120" s="29">
        <v>122</v>
      </c>
      <c r="L120" s="29">
        <v>108</v>
      </c>
      <c r="M120" s="29">
        <v>0</v>
      </c>
      <c r="N120" s="29">
        <v>0</v>
      </c>
      <c r="O120" s="29">
        <v>0</v>
      </c>
      <c r="P120" s="29">
        <v>0</v>
      </c>
      <c r="Q120" s="29">
        <v>0</v>
      </c>
      <c r="R120" s="29">
        <v>0</v>
      </c>
      <c r="S120" s="29">
        <v>0</v>
      </c>
      <c r="T120" s="29">
        <v>0</v>
      </c>
      <c r="V120" s="48">
        <f t="shared" si="32"/>
        <v>568</v>
      </c>
      <c r="W120" s="105">
        <f t="shared" si="33"/>
        <v>1</v>
      </c>
      <c r="X120" s="48">
        <f t="shared" si="34"/>
        <v>0</v>
      </c>
      <c r="Y120" s="33" t="str">
        <f t="shared" si="35"/>
        <v/>
      </c>
      <c r="Z120" s="608">
        <v>1182</v>
      </c>
      <c r="AA120" s="609" t="s">
        <v>964</v>
      </c>
      <c r="AB120" s="608">
        <v>1</v>
      </c>
      <c r="AC120" s="85"/>
      <c r="AD120" s="225">
        <f t="shared" si="36"/>
        <v>1</v>
      </c>
      <c r="AE120" s="85">
        <v>154</v>
      </c>
      <c r="AF120" s="85">
        <v>1181</v>
      </c>
      <c r="AG120" s="213" t="s">
        <v>1339</v>
      </c>
      <c r="AH120" s="85"/>
      <c r="AP120" s="51"/>
    </row>
    <row r="121" spans="1:42" ht="14.1" customHeight="1" x14ac:dyDescent="0.2">
      <c r="A121" s="28">
        <v>112</v>
      </c>
      <c r="B121" s="41">
        <v>153</v>
      </c>
      <c r="C121" s="67">
        <v>1184</v>
      </c>
      <c r="D121" s="46" t="s">
        <v>786</v>
      </c>
      <c r="E121" s="29">
        <v>0</v>
      </c>
      <c r="F121" s="29">
        <v>0</v>
      </c>
      <c r="G121" s="29">
        <v>0</v>
      </c>
      <c r="H121" s="29">
        <v>7</v>
      </c>
      <c r="I121" s="29">
        <v>10</v>
      </c>
      <c r="J121" s="29">
        <v>1</v>
      </c>
      <c r="K121" s="29">
        <v>11</v>
      </c>
      <c r="L121" s="29">
        <v>4</v>
      </c>
      <c r="M121" s="29">
        <v>5</v>
      </c>
      <c r="N121" s="29">
        <v>2</v>
      </c>
      <c r="O121" s="29">
        <v>1</v>
      </c>
      <c r="P121" s="29">
        <v>0</v>
      </c>
      <c r="Q121" s="29">
        <v>0</v>
      </c>
      <c r="R121" s="29">
        <v>0</v>
      </c>
      <c r="S121" s="29">
        <v>0</v>
      </c>
      <c r="T121" s="29">
        <v>0</v>
      </c>
      <c r="V121" s="48">
        <f t="shared" si="32"/>
        <v>41</v>
      </c>
      <c r="W121" s="105">
        <f t="shared" si="33"/>
        <v>1</v>
      </c>
      <c r="X121" s="48">
        <f t="shared" si="34"/>
        <v>0</v>
      </c>
      <c r="Y121" s="33" t="str">
        <f t="shared" si="35"/>
        <v/>
      </c>
      <c r="Z121" s="608">
        <v>1184</v>
      </c>
      <c r="AA121" s="609" t="s">
        <v>786</v>
      </c>
      <c r="AB121" s="608">
        <v>1</v>
      </c>
      <c r="AC121" s="85"/>
      <c r="AD121" s="225">
        <f t="shared" si="36"/>
        <v>1</v>
      </c>
      <c r="AE121" s="85">
        <v>174</v>
      </c>
      <c r="AF121" s="85">
        <v>1182</v>
      </c>
      <c r="AG121" s="213" t="s">
        <v>964</v>
      </c>
      <c r="AH121" s="85"/>
      <c r="AP121" s="51"/>
    </row>
    <row r="122" spans="1:42" ht="14.1" customHeight="1" x14ac:dyDescent="0.2">
      <c r="A122" s="28">
        <v>113</v>
      </c>
      <c r="B122" s="41">
        <v>192</v>
      </c>
      <c r="C122" s="67">
        <v>1185</v>
      </c>
      <c r="D122" s="46" t="s">
        <v>259</v>
      </c>
      <c r="E122" s="29">
        <v>0</v>
      </c>
      <c r="F122" s="29">
        <v>0</v>
      </c>
      <c r="G122" s="29">
        <v>0</v>
      </c>
      <c r="H122" s="29">
        <v>2</v>
      </c>
      <c r="I122" s="29">
        <v>1</v>
      </c>
      <c r="J122" s="29">
        <v>3</v>
      </c>
      <c r="K122" s="29">
        <v>0</v>
      </c>
      <c r="L122" s="29">
        <v>1</v>
      </c>
      <c r="M122" s="29">
        <v>3</v>
      </c>
      <c r="N122" s="29">
        <v>2</v>
      </c>
      <c r="O122" s="29">
        <v>0</v>
      </c>
      <c r="P122" s="29">
        <v>1</v>
      </c>
      <c r="Q122" s="29">
        <v>18</v>
      </c>
      <c r="R122" s="29">
        <v>21</v>
      </c>
      <c r="S122" s="29">
        <v>20</v>
      </c>
      <c r="T122" s="29">
        <v>12</v>
      </c>
      <c r="V122" s="48">
        <f t="shared" si="32"/>
        <v>84</v>
      </c>
      <c r="W122" s="105">
        <f t="shared" si="33"/>
        <v>1</v>
      </c>
      <c r="X122" s="48">
        <f t="shared" si="34"/>
        <v>0</v>
      </c>
      <c r="Y122" s="33" t="str">
        <f t="shared" si="35"/>
        <v/>
      </c>
      <c r="Z122" s="608">
        <v>1185</v>
      </c>
      <c r="AA122" s="609" t="s">
        <v>259</v>
      </c>
      <c r="AB122" s="608">
        <v>7</v>
      </c>
      <c r="AC122" s="85"/>
      <c r="AD122" s="225">
        <f t="shared" si="36"/>
        <v>1</v>
      </c>
      <c r="AE122" s="85">
        <v>153</v>
      </c>
      <c r="AF122" s="85">
        <v>1184</v>
      </c>
      <c r="AG122" s="213" t="s">
        <v>786</v>
      </c>
      <c r="AH122" s="85"/>
      <c r="AP122" s="51"/>
    </row>
    <row r="123" spans="1:42" ht="14.1" customHeight="1" x14ac:dyDescent="0.2">
      <c r="A123" s="28">
        <v>114</v>
      </c>
      <c r="B123" s="41">
        <v>191</v>
      </c>
      <c r="C123" s="67">
        <v>1186</v>
      </c>
      <c r="D123" s="46" t="s">
        <v>1996</v>
      </c>
      <c r="E123" s="29">
        <v>0</v>
      </c>
      <c r="F123" s="29">
        <v>0</v>
      </c>
      <c r="G123" s="29">
        <v>0</v>
      </c>
      <c r="H123" s="29">
        <v>5</v>
      </c>
      <c r="I123" s="29">
        <v>3</v>
      </c>
      <c r="J123" s="29">
        <v>4</v>
      </c>
      <c r="K123" s="29">
        <v>2</v>
      </c>
      <c r="L123" s="29">
        <v>3</v>
      </c>
      <c r="M123" s="29">
        <v>0</v>
      </c>
      <c r="N123" s="29">
        <v>3</v>
      </c>
      <c r="O123" s="29">
        <v>0</v>
      </c>
      <c r="P123" s="29">
        <v>3</v>
      </c>
      <c r="Q123" s="29">
        <v>0</v>
      </c>
      <c r="R123" s="29">
        <v>3</v>
      </c>
      <c r="S123" s="29">
        <v>1</v>
      </c>
      <c r="T123" s="29">
        <v>1</v>
      </c>
      <c r="V123" s="48">
        <f t="shared" si="32"/>
        <v>28</v>
      </c>
      <c r="W123" s="105">
        <f t="shared" si="33"/>
        <v>1</v>
      </c>
      <c r="X123" s="48">
        <f t="shared" si="34"/>
        <v>0</v>
      </c>
      <c r="Y123" s="33" t="str">
        <f t="shared" si="35"/>
        <v/>
      </c>
      <c r="Z123" s="608">
        <v>1186</v>
      </c>
      <c r="AA123" s="609" t="s">
        <v>1996</v>
      </c>
      <c r="AB123" s="608">
        <v>5</v>
      </c>
      <c r="AC123" s="85"/>
      <c r="AD123" s="225">
        <f t="shared" si="36"/>
        <v>1</v>
      </c>
      <c r="AE123" s="85">
        <v>192</v>
      </c>
      <c r="AF123" s="85">
        <v>1185</v>
      </c>
      <c r="AG123" s="213" t="s">
        <v>259</v>
      </c>
      <c r="AH123" s="85"/>
      <c r="AP123" s="51"/>
    </row>
    <row r="124" spans="1:42" ht="14.1" customHeight="1" x14ac:dyDescent="0.2">
      <c r="A124" s="28">
        <v>115</v>
      </c>
      <c r="B124" s="41">
        <v>186</v>
      </c>
      <c r="C124" s="67">
        <v>1189</v>
      </c>
      <c r="D124" s="46" t="s">
        <v>238</v>
      </c>
      <c r="E124" s="29">
        <v>0</v>
      </c>
      <c r="F124" s="29">
        <v>0</v>
      </c>
      <c r="G124" s="29">
        <v>0</v>
      </c>
      <c r="H124" s="29">
        <v>14</v>
      </c>
      <c r="I124" s="29">
        <v>20</v>
      </c>
      <c r="J124" s="29">
        <v>10</v>
      </c>
      <c r="K124" s="29">
        <v>23</v>
      </c>
      <c r="L124" s="29">
        <v>9</v>
      </c>
      <c r="M124" s="29">
        <v>19</v>
      </c>
      <c r="N124" s="29">
        <v>16</v>
      </c>
      <c r="O124" s="29">
        <v>21</v>
      </c>
      <c r="P124" s="29">
        <v>39</v>
      </c>
      <c r="Q124" s="29">
        <v>0</v>
      </c>
      <c r="R124" s="29">
        <v>0</v>
      </c>
      <c r="S124" s="29">
        <v>0</v>
      </c>
      <c r="T124" s="29">
        <v>0</v>
      </c>
      <c r="V124" s="48">
        <f t="shared" si="32"/>
        <v>171</v>
      </c>
      <c r="W124" s="105">
        <f t="shared" si="33"/>
        <v>1</v>
      </c>
      <c r="X124" s="48">
        <f t="shared" si="34"/>
        <v>0</v>
      </c>
      <c r="Y124" s="33" t="str">
        <f t="shared" si="35"/>
        <v/>
      </c>
      <c r="Z124" s="608">
        <v>1189</v>
      </c>
      <c r="AA124" s="609" t="s">
        <v>238</v>
      </c>
      <c r="AB124" s="608">
        <v>1</v>
      </c>
      <c r="AC124" s="85"/>
      <c r="AD124" s="225">
        <f t="shared" si="36"/>
        <v>1</v>
      </c>
      <c r="AE124" s="85">
        <v>191</v>
      </c>
      <c r="AF124" s="85">
        <v>1186</v>
      </c>
      <c r="AG124" s="213" t="s">
        <v>1996</v>
      </c>
      <c r="AH124" s="85"/>
      <c r="AP124" s="51"/>
    </row>
    <row r="125" spans="1:42" ht="14.1" customHeight="1" x14ac:dyDescent="0.2">
      <c r="A125" s="28">
        <v>116</v>
      </c>
      <c r="B125" s="41">
        <v>189</v>
      </c>
      <c r="C125" s="67">
        <v>1190</v>
      </c>
      <c r="D125" s="46" t="s">
        <v>2212</v>
      </c>
      <c r="E125" s="29">
        <v>0</v>
      </c>
      <c r="F125" s="29">
        <v>0</v>
      </c>
      <c r="G125" s="29">
        <v>0</v>
      </c>
      <c r="H125" s="29">
        <v>98</v>
      </c>
      <c r="I125" s="29">
        <v>90</v>
      </c>
      <c r="J125" s="29">
        <v>89</v>
      </c>
      <c r="K125" s="29">
        <v>100</v>
      </c>
      <c r="L125" s="29">
        <v>105</v>
      </c>
      <c r="M125" s="29">
        <v>101</v>
      </c>
      <c r="N125" s="29">
        <v>0</v>
      </c>
      <c r="O125" s="29">
        <v>0</v>
      </c>
      <c r="P125" s="29">
        <v>0</v>
      </c>
      <c r="Q125" s="29">
        <v>0</v>
      </c>
      <c r="R125" s="29">
        <v>0</v>
      </c>
      <c r="S125" s="29">
        <v>0</v>
      </c>
      <c r="T125" s="29">
        <v>0</v>
      </c>
      <c r="V125" s="48">
        <f t="shared" si="32"/>
        <v>583</v>
      </c>
      <c r="W125" s="105">
        <f t="shared" si="33"/>
        <v>1</v>
      </c>
      <c r="X125" s="48">
        <f t="shared" si="34"/>
        <v>0</v>
      </c>
      <c r="Y125" s="33" t="str">
        <f t="shared" si="35"/>
        <v/>
      </c>
      <c r="Z125" s="608">
        <v>1190</v>
      </c>
      <c r="AA125" s="609" t="s">
        <v>2212</v>
      </c>
      <c r="AB125" s="608">
        <v>1</v>
      </c>
      <c r="AC125" s="85"/>
      <c r="AD125" s="225">
        <f t="shared" si="36"/>
        <v>1</v>
      </c>
      <c r="AE125" s="85">
        <v>186</v>
      </c>
      <c r="AF125" s="85">
        <v>1189</v>
      </c>
      <c r="AG125" s="213" t="s">
        <v>238</v>
      </c>
      <c r="AH125" s="85"/>
      <c r="AP125" s="51"/>
    </row>
    <row r="126" spans="1:42" ht="14.1" customHeight="1" x14ac:dyDescent="0.2">
      <c r="A126" s="28">
        <v>117</v>
      </c>
      <c r="B126" s="41">
        <v>190</v>
      </c>
      <c r="C126" s="67">
        <v>1191</v>
      </c>
      <c r="D126" s="46" t="s">
        <v>643</v>
      </c>
      <c r="E126" s="29">
        <v>0</v>
      </c>
      <c r="F126" s="29">
        <v>0</v>
      </c>
      <c r="G126" s="29">
        <v>0</v>
      </c>
      <c r="H126" s="29">
        <v>0</v>
      </c>
      <c r="I126" s="29">
        <v>0</v>
      </c>
      <c r="J126" s="29">
        <v>0</v>
      </c>
      <c r="K126" s="29">
        <v>0</v>
      </c>
      <c r="L126" s="29">
        <v>0</v>
      </c>
      <c r="M126" s="29">
        <v>0</v>
      </c>
      <c r="N126" s="29">
        <v>0</v>
      </c>
      <c r="O126" s="29">
        <v>0</v>
      </c>
      <c r="P126" s="29">
        <v>0</v>
      </c>
      <c r="Q126" s="29">
        <v>67</v>
      </c>
      <c r="R126" s="29">
        <v>75</v>
      </c>
      <c r="S126" s="29">
        <v>78</v>
      </c>
      <c r="T126" s="29">
        <v>81</v>
      </c>
      <c r="V126" s="48">
        <f t="shared" si="32"/>
        <v>301</v>
      </c>
      <c r="W126" s="105">
        <f t="shared" si="33"/>
        <v>1</v>
      </c>
      <c r="X126" s="48">
        <f t="shared" si="34"/>
        <v>0</v>
      </c>
      <c r="Y126" s="33" t="str">
        <f t="shared" si="35"/>
        <v/>
      </c>
      <c r="Z126" s="608">
        <v>1191</v>
      </c>
      <c r="AA126" s="609" t="s">
        <v>643</v>
      </c>
      <c r="AB126" s="608">
        <v>4</v>
      </c>
      <c r="AC126" s="85"/>
      <c r="AD126" s="225">
        <f t="shared" si="36"/>
        <v>1</v>
      </c>
      <c r="AE126" s="85">
        <v>189</v>
      </c>
      <c r="AF126" s="85">
        <v>1190</v>
      </c>
      <c r="AG126" s="213" t="s">
        <v>2212</v>
      </c>
      <c r="AH126" s="85"/>
      <c r="AP126" s="51"/>
    </row>
    <row r="127" spans="1:42" ht="14.1" customHeight="1" x14ac:dyDescent="0.2">
      <c r="A127" s="28">
        <v>118</v>
      </c>
      <c r="B127" s="41">
        <v>120</v>
      </c>
      <c r="C127" s="67">
        <v>1193</v>
      </c>
      <c r="D127" s="46" t="s">
        <v>568</v>
      </c>
      <c r="E127" s="29">
        <v>0</v>
      </c>
      <c r="F127" s="29">
        <v>0</v>
      </c>
      <c r="G127" s="29">
        <v>0</v>
      </c>
      <c r="H127" s="29">
        <v>23</v>
      </c>
      <c r="I127" s="29">
        <v>22</v>
      </c>
      <c r="J127" s="29">
        <v>18</v>
      </c>
      <c r="K127" s="29">
        <v>25</v>
      </c>
      <c r="L127" s="29">
        <v>24</v>
      </c>
      <c r="M127" s="29">
        <v>27</v>
      </c>
      <c r="N127" s="29">
        <v>29</v>
      </c>
      <c r="O127" s="29">
        <v>0</v>
      </c>
      <c r="P127" s="29">
        <v>0</v>
      </c>
      <c r="Q127" s="29">
        <v>0</v>
      </c>
      <c r="R127" s="29">
        <v>0</v>
      </c>
      <c r="S127" s="29">
        <v>0</v>
      </c>
      <c r="T127" s="29">
        <v>0</v>
      </c>
      <c r="V127" s="48">
        <f t="shared" si="32"/>
        <v>168</v>
      </c>
      <c r="W127" s="105">
        <f t="shared" si="33"/>
        <v>1</v>
      </c>
      <c r="X127" s="48">
        <f t="shared" si="34"/>
        <v>0</v>
      </c>
      <c r="Y127" s="33" t="str">
        <f t="shared" si="35"/>
        <v/>
      </c>
      <c r="Z127" s="608">
        <v>1193</v>
      </c>
      <c r="AA127" s="609" t="s">
        <v>568</v>
      </c>
      <c r="AB127" s="608">
        <v>1</v>
      </c>
      <c r="AC127" s="85"/>
      <c r="AD127" s="225">
        <f t="shared" si="36"/>
        <v>1</v>
      </c>
      <c r="AE127" s="85">
        <v>190</v>
      </c>
      <c r="AF127" s="85">
        <v>1191</v>
      </c>
      <c r="AG127" s="213" t="s">
        <v>643</v>
      </c>
      <c r="AH127" s="85"/>
      <c r="AP127" s="51"/>
    </row>
    <row r="128" spans="1:42" ht="14.1" customHeight="1" x14ac:dyDescent="0.2">
      <c r="A128" s="28">
        <v>119</v>
      </c>
      <c r="B128" s="41">
        <v>151</v>
      </c>
      <c r="C128" s="67">
        <v>1196</v>
      </c>
      <c r="D128" s="46" t="s">
        <v>2416</v>
      </c>
      <c r="E128" s="29">
        <v>0</v>
      </c>
      <c r="F128" s="29">
        <v>0</v>
      </c>
      <c r="G128" s="29">
        <v>16</v>
      </c>
      <c r="H128" s="29">
        <v>22</v>
      </c>
      <c r="I128" s="29">
        <v>16</v>
      </c>
      <c r="J128" s="29">
        <v>19</v>
      </c>
      <c r="K128" s="29">
        <v>21</v>
      </c>
      <c r="L128" s="29">
        <v>24</v>
      </c>
      <c r="M128" s="29">
        <v>19</v>
      </c>
      <c r="N128" s="29">
        <v>14</v>
      </c>
      <c r="O128" s="29">
        <v>0</v>
      </c>
      <c r="P128" s="29">
        <v>0</v>
      </c>
      <c r="Q128" s="29">
        <v>0</v>
      </c>
      <c r="R128" s="29">
        <v>0</v>
      </c>
      <c r="S128" s="29">
        <v>0</v>
      </c>
      <c r="T128" s="29">
        <v>0</v>
      </c>
      <c r="V128" s="48">
        <f t="shared" si="32"/>
        <v>151</v>
      </c>
      <c r="W128" s="105">
        <f t="shared" si="33"/>
        <v>1</v>
      </c>
      <c r="X128" s="48">
        <f t="shared" si="34"/>
        <v>0</v>
      </c>
      <c r="Y128" s="33" t="str">
        <f t="shared" si="35"/>
        <v/>
      </c>
      <c r="Z128" s="608">
        <v>1196</v>
      </c>
      <c r="AA128" s="609" t="s">
        <v>2416</v>
      </c>
      <c r="AB128" s="608">
        <v>1</v>
      </c>
      <c r="AC128" s="85"/>
      <c r="AD128" s="225">
        <f t="shared" si="36"/>
        <v>1</v>
      </c>
      <c r="AE128" s="85">
        <v>120</v>
      </c>
      <c r="AF128" s="85">
        <v>1193</v>
      </c>
      <c r="AG128" s="213" t="s">
        <v>568</v>
      </c>
      <c r="AH128" s="85"/>
      <c r="AP128" s="51"/>
    </row>
    <row r="129" spans="1:42" ht="14.1" customHeight="1" x14ac:dyDescent="0.2">
      <c r="A129" s="28">
        <v>120</v>
      </c>
      <c r="B129" s="41">
        <v>114</v>
      </c>
      <c r="C129" s="67">
        <v>1197</v>
      </c>
      <c r="D129" s="138" t="s">
        <v>2631</v>
      </c>
      <c r="E129" s="29">
        <v>0</v>
      </c>
      <c r="F129" s="29">
        <v>0</v>
      </c>
      <c r="G129" s="29">
        <v>0</v>
      </c>
      <c r="H129" s="29">
        <v>38</v>
      </c>
      <c r="I129" s="29">
        <v>26</v>
      </c>
      <c r="J129" s="29">
        <v>25</v>
      </c>
      <c r="K129" s="29">
        <v>31</v>
      </c>
      <c r="L129" s="29">
        <v>27</v>
      </c>
      <c r="M129" s="29">
        <v>26</v>
      </c>
      <c r="N129" s="29">
        <v>0</v>
      </c>
      <c r="O129" s="29">
        <v>0</v>
      </c>
      <c r="P129" s="29">
        <v>0</v>
      </c>
      <c r="Q129" s="29">
        <v>0</v>
      </c>
      <c r="R129" s="29">
        <v>0</v>
      </c>
      <c r="S129" s="29">
        <v>0</v>
      </c>
      <c r="T129" s="29">
        <v>0</v>
      </c>
      <c r="V129" s="48">
        <f t="shared" si="32"/>
        <v>173</v>
      </c>
      <c r="W129" s="105">
        <f t="shared" si="33"/>
        <v>1</v>
      </c>
      <c r="X129" s="48">
        <f t="shared" si="34"/>
        <v>0</v>
      </c>
      <c r="Y129" s="33" t="str">
        <f t="shared" si="35"/>
        <v/>
      </c>
      <c r="Z129" s="608">
        <v>1197</v>
      </c>
      <c r="AA129" s="609" t="s">
        <v>2631</v>
      </c>
      <c r="AB129" s="608">
        <v>1</v>
      </c>
      <c r="AC129" s="85"/>
      <c r="AD129" s="225">
        <f t="shared" si="36"/>
        <v>1</v>
      </c>
      <c r="AE129" s="85">
        <v>151</v>
      </c>
      <c r="AF129" s="85">
        <v>1196</v>
      </c>
      <c r="AG129" s="213" t="s">
        <v>2416</v>
      </c>
      <c r="AH129" s="85"/>
      <c r="AP129" s="51"/>
    </row>
    <row r="130" spans="1:42" ht="14.1" customHeight="1" x14ac:dyDescent="0.2">
      <c r="A130" s="28">
        <v>121</v>
      </c>
      <c r="B130" s="41">
        <v>174</v>
      </c>
      <c r="C130" s="67">
        <v>1198</v>
      </c>
      <c r="D130" s="46" t="s">
        <v>1960</v>
      </c>
      <c r="E130" s="29">
        <v>0</v>
      </c>
      <c r="F130" s="29">
        <v>0</v>
      </c>
      <c r="G130" s="29">
        <v>0</v>
      </c>
      <c r="H130" s="29">
        <v>50</v>
      </c>
      <c r="I130" s="29">
        <v>66</v>
      </c>
      <c r="J130" s="29">
        <v>40</v>
      </c>
      <c r="K130" s="29">
        <v>69</v>
      </c>
      <c r="L130" s="29">
        <v>64</v>
      </c>
      <c r="M130" s="29">
        <v>0</v>
      </c>
      <c r="N130" s="29">
        <v>0</v>
      </c>
      <c r="O130" s="29">
        <v>0</v>
      </c>
      <c r="P130" s="29">
        <v>0</v>
      </c>
      <c r="Q130" s="29">
        <v>0</v>
      </c>
      <c r="R130" s="29">
        <v>0</v>
      </c>
      <c r="S130" s="29">
        <v>0</v>
      </c>
      <c r="T130" s="29">
        <v>0</v>
      </c>
      <c r="V130" s="48">
        <f t="shared" si="32"/>
        <v>289</v>
      </c>
      <c r="W130" s="105">
        <f t="shared" si="33"/>
        <v>1</v>
      </c>
      <c r="X130" s="48">
        <f t="shared" si="34"/>
        <v>0</v>
      </c>
      <c r="Y130" s="33" t="str">
        <f t="shared" si="35"/>
        <v/>
      </c>
      <c r="Z130" s="608">
        <v>1198</v>
      </c>
      <c r="AA130" s="609" t="s">
        <v>1960</v>
      </c>
      <c r="AB130" s="608">
        <v>1</v>
      </c>
      <c r="AC130" s="85"/>
      <c r="AD130" s="225">
        <f t="shared" si="36"/>
        <v>1</v>
      </c>
      <c r="AE130" s="85">
        <v>114</v>
      </c>
      <c r="AF130" s="85">
        <v>1197</v>
      </c>
      <c r="AG130" s="213" t="s">
        <v>2631</v>
      </c>
      <c r="AH130" s="85"/>
      <c r="AP130" s="51"/>
    </row>
    <row r="131" spans="1:42" ht="14.1" customHeight="1" x14ac:dyDescent="0.2">
      <c r="A131" s="28">
        <v>122</v>
      </c>
      <c r="B131" s="41">
        <v>188</v>
      </c>
      <c r="C131" s="67">
        <v>1202</v>
      </c>
      <c r="D131" s="46" t="s">
        <v>1386</v>
      </c>
      <c r="E131" s="29">
        <v>0</v>
      </c>
      <c r="F131" s="29">
        <v>0</v>
      </c>
      <c r="G131" s="29">
        <v>0</v>
      </c>
      <c r="H131" s="29">
        <v>25</v>
      </c>
      <c r="I131" s="29">
        <v>19</v>
      </c>
      <c r="J131" s="29">
        <v>24</v>
      </c>
      <c r="K131" s="29">
        <v>18</v>
      </c>
      <c r="L131" s="29">
        <v>19</v>
      </c>
      <c r="M131" s="29">
        <v>29</v>
      </c>
      <c r="N131" s="29">
        <v>27</v>
      </c>
      <c r="O131" s="29">
        <v>21</v>
      </c>
      <c r="P131" s="29">
        <v>24</v>
      </c>
      <c r="Q131" s="29">
        <v>0</v>
      </c>
      <c r="R131" s="29">
        <v>0</v>
      </c>
      <c r="S131" s="29">
        <v>0</v>
      </c>
      <c r="T131" s="29">
        <v>0</v>
      </c>
      <c r="V131" s="48">
        <f t="shared" si="32"/>
        <v>206</v>
      </c>
      <c r="W131" s="105">
        <f t="shared" si="33"/>
        <v>1</v>
      </c>
      <c r="X131" s="48">
        <f t="shared" si="34"/>
        <v>0</v>
      </c>
      <c r="Y131" s="33" t="str">
        <f t="shared" si="35"/>
        <v/>
      </c>
      <c r="Z131" s="608">
        <v>1202</v>
      </c>
      <c r="AA131" s="609" t="s">
        <v>1386</v>
      </c>
      <c r="AB131" s="608">
        <v>1</v>
      </c>
      <c r="AC131" s="85"/>
      <c r="AD131" s="225">
        <f t="shared" si="36"/>
        <v>1</v>
      </c>
      <c r="AE131" s="85">
        <v>174</v>
      </c>
      <c r="AF131" s="85">
        <v>1198</v>
      </c>
      <c r="AG131" s="213" t="s">
        <v>1960</v>
      </c>
      <c r="AH131" s="85"/>
      <c r="AP131" s="51"/>
    </row>
    <row r="132" spans="1:42" ht="14.1" customHeight="1" x14ac:dyDescent="0.2">
      <c r="A132" s="28">
        <v>123</v>
      </c>
      <c r="B132" s="41">
        <v>140</v>
      </c>
      <c r="C132" s="67">
        <v>1204</v>
      </c>
      <c r="D132" s="46" t="s">
        <v>873</v>
      </c>
      <c r="E132" s="29">
        <v>0</v>
      </c>
      <c r="F132" s="29">
        <v>0</v>
      </c>
      <c r="G132" s="29">
        <v>0</v>
      </c>
      <c r="H132" s="29">
        <v>25</v>
      </c>
      <c r="I132" s="29">
        <v>12</v>
      </c>
      <c r="J132" s="29">
        <v>25</v>
      </c>
      <c r="K132" s="29">
        <v>28</v>
      </c>
      <c r="L132" s="29">
        <v>31</v>
      </c>
      <c r="M132" s="29">
        <v>30</v>
      </c>
      <c r="N132" s="29">
        <v>32</v>
      </c>
      <c r="O132" s="29">
        <v>19</v>
      </c>
      <c r="P132" s="29">
        <v>32</v>
      </c>
      <c r="Q132" s="29">
        <v>0</v>
      </c>
      <c r="R132" s="29">
        <v>0</v>
      </c>
      <c r="S132" s="29">
        <v>0</v>
      </c>
      <c r="T132" s="29">
        <v>0</v>
      </c>
      <c r="V132" s="48">
        <f t="shared" si="32"/>
        <v>234</v>
      </c>
      <c r="W132" s="105">
        <f t="shared" si="33"/>
        <v>1</v>
      </c>
      <c r="X132" s="48">
        <f t="shared" si="34"/>
        <v>0</v>
      </c>
      <c r="Y132" s="33" t="str">
        <f t="shared" si="35"/>
        <v/>
      </c>
      <c r="Z132" s="608">
        <v>1204</v>
      </c>
      <c r="AA132" s="609" t="s">
        <v>873</v>
      </c>
      <c r="AB132" s="608">
        <v>1</v>
      </c>
      <c r="AC132" s="85"/>
      <c r="AD132" s="225">
        <f t="shared" si="36"/>
        <v>1</v>
      </c>
      <c r="AE132" s="85">
        <v>188</v>
      </c>
      <c r="AF132" s="85">
        <v>1202</v>
      </c>
      <c r="AG132" s="213" t="s">
        <v>1386</v>
      </c>
      <c r="AH132" s="85"/>
      <c r="AP132" s="51"/>
    </row>
    <row r="133" spans="1:42" ht="14.1" customHeight="1" x14ac:dyDescent="0.2">
      <c r="A133" s="28">
        <v>124</v>
      </c>
      <c r="B133" s="41">
        <v>155</v>
      </c>
      <c r="C133" s="67">
        <v>1205</v>
      </c>
      <c r="D133" s="46" t="s">
        <v>827</v>
      </c>
      <c r="E133" s="29">
        <v>0</v>
      </c>
      <c r="F133" s="29">
        <v>0</v>
      </c>
      <c r="G133" s="29">
        <v>0</v>
      </c>
      <c r="H133" s="29">
        <v>5</v>
      </c>
      <c r="I133" s="29">
        <v>3</v>
      </c>
      <c r="J133" s="29">
        <v>1</v>
      </c>
      <c r="K133" s="29">
        <v>3</v>
      </c>
      <c r="L133" s="29">
        <v>5</v>
      </c>
      <c r="M133" s="29">
        <v>0</v>
      </c>
      <c r="N133" s="29">
        <v>5</v>
      </c>
      <c r="O133" s="29">
        <v>2</v>
      </c>
      <c r="P133" s="29">
        <v>1</v>
      </c>
      <c r="Q133" s="29">
        <v>1</v>
      </c>
      <c r="R133" s="29">
        <v>2</v>
      </c>
      <c r="S133" s="29">
        <v>1</v>
      </c>
      <c r="T133" s="29">
        <v>2</v>
      </c>
      <c r="V133" s="48">
        <f t="shared" si="32"/>
        <v>31</v>
      </c>
      <c r="W133" s="105">
        <f t="shared" si="33"/>
        <v>1</v>
      </c>
      <c r="X133" s="48">
        <f t="shared" si="34"/>
        <v>0</v>
      </c>
      <c r="Y133" s="33" t="str">
        <f t="shared" si="35"/>
        <v/>
      </c>
      <c r="Z133" s="608">
        <v>1205</v>
      </c>
      <c r="AA133" s="609" t="s">
        <v>827</v>
      </c>
      <c r="AB133" s="608">
        <v>5</v>
      </c>
      <c r="AC133" s="85"/>
      <c r="AD133" s="225">
        <f t="shared" si="36"/>
        <v>1</v>
      </c>
      <c r="AE133" s="85">
        <v>140</v>
      </c>
      <c r="AF133" s="85">
        <v>1204</v>
      </c>
      <c r="AG133" s="213" t="s">
        <v>873</v>
      </c>
      <c r="AH133" s="85"/>
      <c r="AP133" s="51"/>
    </row>
    <row r="134" spans="1:42" ht="14.1" customHeight="1" x14ac:dyDescent="0.2">
      <c r="A134" s="28">
        <v>125</v>
      </c>
      <c r="B134" s="41">
        <v>151</v>
      </c>
      <c r="C134" s="67">
        <v>1210</v>
      </c>
      <c r="D134" s="46" t="s">
        <v>780</v>
      </c>
      <c r="E134" s="29">
        <v>0</v>
      </c>
      <c r="F134" s="29">
        <v>0</v>
      </c>
      <c r="G134" s="29">
        <v>29</v>
      </c>
      <c r="H134" s="29">
        <v>38</v>
      </c>
      <c r="I134" s="29">
        <v>33</v>
      </c>
      <c r="J134" s="29">
        <v>26</v>
      </c>
      <c r="K134" s="29">
        <v>31</v>
      </c>
      <c r="L134" s="29">
        <v>30</v>
      </c>
      <c r="M134" s="29">
        <v>39</v>
      </c>
      <c r="N134" s="29">
        <v>46</v>
      </c>
      <c r="O134" s="29">
        <v>0</v>
      </c>
      <c r="P134" s="29">
        <v>0</v>
      </c>
      <c r="Q134" s="29">
        <v>0</v>
      </c>
      <c r="R134" s="29">
        <v>0</v>
      </c>
      <c r="S134" s="29">
        <v>0</v>
      </c>
      <c r="T134" s="29">
        <v>0</v>
      </c>
      <c r="V134" s="48">
        <f t="shared" si="32"/>
        <v>272</v>
      </c>
      <c r="W134" s="105">
        <f t="shared" si="33"/>
        <v>1</v>
      </c>
      <c r="X134" s="48">
        <f t="shared" si="34"/>
        <v>0</v>
      </c>
      <c r="Y134" s="33" t="str">
        <f t="shared" si="35"/>
        <v/>
      </c>
      <c r="Z134" s="608">
        <v>1210</v>
      </c>
      <c r="AA134" s="609" t="s">
        <v>780</v>
      </c>
      <c r="AB134" s="608">
        <v>1</v>
      </c>
      <c r="AC134" s="85"/>
      <c r="AD134" s="225">
        <f t="shared" si="36"/>
        <v>1</v>
      </c>
      <c r="AE134" s="85">
        <v>155</v>
      </c>
      <c r="AF134" s="85">
        <v>1205</v>
      </c>
      <c r="AG134" s="213" t="s">
        <v>827</v>
      </c>
      <c r="AH134" s="85"/>
      <c r="AP134" s="51"/>
    </row>
    <row r="135" spans="1:42" ht="14.1" customHeight="1" x14ac:dyDescent="0.2">
      <c r="A135" s="28">
        <v>126</v>
      </c>
      <c r="B135" s="41">
        <v>151</v>
      </c>
      <c r="C135" s="67">
        <v>1211</v>
      </c>
      <c r="D135" s="46" t="s">
        <v>773</v>
      </c>
      <c r="E135" s="29">
        <v>0</v>
      </c>
      <c r="F135" s="29">
        <v>0</v>
      </c>
      <c r="G135" s="29">
        <v>0</v>
      </c>
      <c r="H135" s="29">
        <v>0</v>
      </c>
      <c r="I135" s="29">
        <v>0</v>
      </c>
      <c r="J135" s="29">
        <v>0</v>
      </c>
      <c r="K135" s="29">
        <v>0</v>
      </c>
      <c r="L135" s="29">
        <v>0</v>
      </c>
      <c r="M135" s="29">
        <v>0</v>
      </c>
      <c r="N135" s="29">
        <v>0</v>
      </c>
      <c r="O135" s="29">
        <v>0</v>
      </c>
      <c r="P135" s="29">
        <v>0</v>
      </c>
      <c r="Q135" s="29">
        <v>2</v>
      </c>
      <c r="R135" s="29">
        <v>5</v>
      </c>
      <c r="S135" s="29">
        <v>5</v>
      </c>
      <c r="T135" s="29">
        <v>28</v>
      </c>
      <c r="V135" s="48">
        <f t="shared" si="32"/>
        <v>40</v>
      </c>
      <c r="W135" s="105">
        <f t="shared" si="33"/>
        <v>1</v>
      </c>
      <c r="X135" s="48">
        <f t="shared" si="34"/>
        <v>0</v>
      </c>
      <c r="Y135" s="33" t="str">
        <f t="shared" si="35"/>
        <v/>
      </c>
      <c r="Z135" s="608">
        <v>1211</v>
      </c>
      <c r="AA135" s="609" t="s">
        <v>773</v>
      </c>
      <c r="AB135" s="608">
        <v>6</v>
      </c>
      <c r="AC135" s="85"/>
      <c r="AD135" s="225">
        <f t="shared" si="36"/>
        <v>1</v>
      </c>
      <c r="AE135" s="85">
        <v>151</v>
      </c>
      <c r="AF135" s="85">
        <v>1210</v>
      </c>
      <c r="AG135" s="213" t="s">
        <v>780</v>
      </c>
      <c r="AH135" s="85"/>
      <c r="AP135" s="51"/>
    </row>
    <row r="136" spans="1:42" ht="14.1" customHeight="1" x14ac:dyDescent="0.2">
      <c r="A136" s="28">
        <v>127</v>
      </c>
      <c r="B136" s="41">
        <v>119</v>
      </c>
      <c r="C136" s="67">
        <v>1215</v>
      </c>
      <c r="D136" s="46" t="s">
        <v>2547</v>
      </c>
      <c r="E136" s="29">
        <v>0</v>
      </c>
      <c r="F136" s="29">
        <v>0</v>
      </c>
      <c r="G136" s="29">
        <v>0</v>
      </c>
      <c r="H136" s="29">
        <v>52</v>
      </c>
      <c r="I136" s="29">
        <v>65</v>
      </c>
      <c r="J136" s="29">
        <v>55</v>
      </c>
      <c r="K136" s="29">
        <v>56</v>
      </c>
      <c r="L136" s="29">
        <v>40</v>
      </c>
      <c r="M136" s="29">
        <v>50</v>
      </c>
      <c r="N136" s="29">
        <v>42</v>
      </c>
      <c r="O136" s="29">
        <v>43</v>
      </c>
      <c r="P136" s="29">
        <v>57</v>
      </c>
      <c r="Q136" s="29">
        <v>0</v>
      </c>
      <c r="R136" s="29">
        <v>0</v>
      </c>
      <c r="S136" s="29">
        <v>0</v>
      </c>
      <c r="T136" s="29">
        <v>0</v>
      </c>
      <c r="V136" s="48">
        <f t="shared" si="32"/>
        <v>460</v>
      </c>
      <c r="W136" s="105">
        <f t="shared" si="33"/>
        <v>1</v>
      </c>
      <c r="X136" s="48">
        <f t="shared" si="34"/>
        <v>0</v>
      </c>
      <c r="Y136" s="33" t="str">
        <f t="shared" si="35"/>
        <v/>
      </c>
      <c r="Z136" s="608">
        <v>1215</v>
      </c>
      <c r="AA136" s="609" t="s">
        <v>2547</v>
      </c>
      <c r="AB136" s="608">
        <v>1</v>
      </c>
      <c r="AC136" s="85"/>
      <c r="AD136" s="225">
        <f t="shared" si="36"/>
        <v>1</v>
      </c>
      <c r="AE136" s="85">
        <v>151</v>
      </c>
      <c r="AF136" s="85">
        <v>1211</v>
      </c>
      <c r="AG136" s="213" t="s">
        <v>773</v>
      </c>
      <c r="AH136" s="85"/>
      <c r="AP136" s="51"/>
    </row>
    <row r="137" spans="1:42" ht="14.1" customHeight="1" x14ac:dyDescent="0.2">
      <c r="A137" s="28">
        <v>128</v>
      </c>
      <c r="B137" s="41">
        <v>151</v>
      </c>
      <c r="C137" s="67">
        <v>1218</v>
      </c>
      <c r="D137" s="46" t="s">
        <v>3392</v>
      </c>
      <c r="E137" s="29">
        <v>0</v>
      </c>
      <c r="F137" s="29">
        <v>22</v>
      </c>
      <c r="G137" s="29">
        <v>0</v>
      </c>
      <c r="H137" s="29">
        <v>0</v>
      </c>
      <c r="I137" s="29">
        <v>0</v>
      </c>
      <c r="J137" s="29">
        <v>0</v>
      </c>
      <c r="K137" s="29">
        <v>0</v>
      </c>
      <c r="L137" s="29">
        <v>0</v>
      </c>
      <c r="M137" s="29">
        <v>0</v>
      </c>
      <c r="N137" s="29">
        <v>0</v>
      </c>
      <c r="O137" s="29">
        <v>191</v>
      </c>
      <c r="P137" s="29">
        <v>211</v>
      </c>
      <c r="Q137" s="29">
        <v>193</v>
      </c>
      <c r="R137" s="29">
        <v>243</v>
      </c>
      <c r="S137" s="29">
        <v>219</v>
      </c>
      <c r="T137" s="29">
        <v>241</v>
      </c>
      <c r="V137" s="48">
        <f t="shared" si="32"/>
        <v>1320</v>
      </c>
      <c r="W137" s="105">
        <f t="shared" si="33"/>
        <v>1</v>
      </c>
      <c r="X137" s="48">
        <f t="shared" si="34"/>
        <v>22</v>
      </c>
      <c r="Y137" s="33" t="str">
        <f t="shared" si="35"/>
        <v/>
      </c>
      <c r="Z137" s="608">
        <v>1218</v>
      </c>
      <c r="AA137" s="609" t="s">
        <v>2418</v>
      </c>
      <c r="AB137" s="608">
        <v>4</v>
      </c>
      <c r="AC137" s="85"/>
      <c r="AD137" s="225">
        <f t="shared" si="36"/>
        <v>1</v>
      </c>
      <c r="AE137" s="85">
        <v>119</v>
      </c>
      <c r="AF137" s="85">
        <v>1215</v>
      </c>
      <c r="AG137" s="213" t="s">
        <v>2547</v>
      </c>
      <c r="AH137" s="85"/>
      <c r="AP137" s="51"/>
    </row>
    <row r="138" spans="1:42" ht="14.1" customHeight="1" x14ac:dyDescent="0.2">
      <c r="A138" s="28">
        <v>129</v>
      </c>
      <c r="B138" s="41">
        <v>127</v>
      </c>
      <c r="C138" s="67">
        <v>1220</v>
      </c>
      <c r="D138" s="46" t="s">
        <v>1400</v>
      </c>
      <c r="E138" s="29">
        <v>0</v>
      </c>
      <c r="F138" s="29">
        <v>0</v>
      </c>
      <c r="G138" s="29">
        <v>0</v>
      </c>
      <c r="H138" s="29">
        <v>1</v>
      </c>
      <c r="I138" s="29">
        <v>4</v>
      </c>
      <c r="J138" s="29">
        <v>2</v>
      </c>
      <c r="K138" s="29">
        <v>3</v>
      </c>
      <c r="L138" s="29">
        <v>2</v>
      </c>
      <c r="M138" s="29">
        <v>1</v>
      </c>
      <c r="N138" s="29">
        <v>1</v>
      </c>
      <c r="O138" s="29">
        <v>6</v>
      </c>
      <c r="P138" s="29">
        <v>0</v>
      </c>
      <c r="Q138" s="29">
        <v>5</v>
      </c>
      <c r="R138" s="29">
        <v>4</v>
      </c>
      <c r="S138" s="29">
        <v>3</v>
      </c>
      <c r="T138" s="29">
        <v>5</v>
      </c>
      <c r="V138" s="48">
        <f t="shared" ref="V138:V201" si="37">SUM(E138:T138)</f>
        <v>37</v>
      </c>
      <c r="W138" s="105">
        <f t="shared" ref="W138:W201" si="38">IF(V138&gt;0,1,0)</f>
        <v>1</v>
      </c>
      <c r="X138" s="48">
        <f t="shared" ref="X138:X201" si="39">E138+F138</f>
        <v>0</v>
      </c>
      <c r="Y138" s="33" t="str">
        <f t="shared" si="35"/>
        <v/>
      </c>
      <c r="Z138" s="608">
        <v>1220</v>
      </c>
      <c r="AA138" s="609" t="s">
        <v>1400</v>
      </c>
      <c r="AB138" s="608">
        <v>5</v>
      </c>
      <c r="AC138" s="85"/>
      <c r="AD138" s="225">
        <f t="shared" si="36"/>
        <v>1</v>
      </c>
      <c r="AE138" s="85">
        <v>151</v>
      </c>
      <c r="AF138" s="85">
        <v>1218</v>
      </c>
      <c r="AG138" s="213" t="s">
        <v>2418</v>
      </c>
      <c r="AH138" s="85"/>
      <c r="AP138" s="51"/>
    </row>
    <row r="139" spans="1:42" ht="14.1" customHeight="1" x14ac:dyDescent="0.2">
      <c r="A139" s="28">
        <v>130</v>
      </c>
      <c r="B139" s="41">
        <v>153</v>
      </c>
      <c r="C139" s="67">
        <v>1221</v>
      </c>
      <c r="D139" s="46" t="s">
        <v>3409</v>
      </c>
      <c r="E139" s="29">
        <v>0</v>
      </c>
      <c r="F139" s="29">
        <v>0</v>
      </c>
      <c r="G139" s="29">
        <v>0</v>
      </c>
      <c r="H139" s="29">
        <v>4</v>
      </c>
      <c r="I139" s="29">
        <v>2</v>
      </c>
      <c r="J139" s="29">
        <v>0</v>
      </c>
      <c r="K139" s="29">
        <v>4</v>
      </c>
      <c r="L139" s="29">
        <v>4</v>
      </c>
      <c r="M139" s="29">
        <v>0</v>
      </c>
      <c r="N139" s="29">
        <v>7</v>
      </c>
      <c r="O139" s="29">
        <v>4</v>
      </c>
      <c r="P139" s="29">
        <v>1</v>
      </c>
      <c r="Q139" s="29">
        <v>7</v>
      </c>
      <c r="R139" s="29">
        <v>1</v>
      </c>
      <c r="S139" s="29">
        <v>4</v>
      </c>
      <c r="T139" s="29">
        <v>1</v>
      </c>
      <c r="V139" s="48">
        <f t="shared" si="37"/>
        <v>39</v>
      </c>
      <c r="W139" s="105">
        <f t="shared" si="38"/>
        <v>1</v>
      </c>
      <c r="X139" s="48">
        <f t="shared" si="39"/>
        <v>0</v>
      </c>
      <c r="Y139" s="33" t="str">
        <f t="shared" ref="Y139:Y202" si="40">IF(C139=Z139,"",1)</f>
        <v/>
      </c>
      <c r="Z139" s="608">
        <v>1221</v>
      </c>
      <c r="AA139" s="609" t="s">
        <v>792</v>
      </c>
      <c r="AB139" s="608">
        <v>5</v>
      </c>
      <c r="AC139" s="85"/>
      <c r="AD139" s="225">
        <f t="shared" ref="AD139:AD202" si="41">IF(D139=AG139,"",1)</f>
        <v>1</v>
      </c>
      <c r="AE139" s="85">
        <v>127</v>
      </c>
      <c r="AF139" s="85">
        <v>1220</v>
      </c>
      <c r="AG139" s="213" t="s">
        <v>1400</v>
      </c>
      <c r="AH139" s="85"/>
      <c r="AP139" s="51"/>
    </row>
    <row r="140" spans="1:42" ht="14.1" customHeight="1" x14ac:dyDescent="0.2">
      <c r="A140" s="28">
        <v>131</v>
      </c>
      <c r="B140" s="41">
        <v>128</v>
      </c>
      <c r="C140" s="67">
        <v>1222</v>
      </c>
      <c r="D140" s="46" t="s">
        <v>3265</v>
      </c>
      <c r="E140" s="29">
        <v>0</v>
      </c>
      <c r="F140" s="29">
        <v>0</v>
      </c>
      <c r="G140" s="29">
        <v>0</v>
      </c>
      <c r="H140" s="29">
        <v>13</v>
      </c>
      <c r="I140" s="29">
        <v>16</v>
      </c>
      <c r="J140" s="29">
        <v>16</v>
      </c>
      <c r="K140" s="29">
        <v>8</v>
      </c>
      <c r="L140" s="29">
        <v>15</v>
      </c>
      <c r="M140" s="29">
        <v>15</v>
      </c>
      <c r="N140" s="29">
        <v>13</v>
      </c>
      <c r="O140" s="29">
        <v>12</v>
      </c>
      <c r="P140" s="29">
        <v>10</v>
      </c>
      <c r="Q140" s="29">
        <v>7</v>
      </c>
      <c r="R140" s="29">
        <v>12</v>
      </c>
      <c r="S140" s="29">
        <v>7</v>
      </c>
      <c r="T140" s="29">
        <v>12</v>
      </c>
      <c r="V140" s="48">
        <f t="shared" si="37"/>
        <v>156</v>
      </c>
      <c r="W140" s="105">
        <f t="shared" si="38"/>
        <v>1</v>
      </c>
      <c r="X140" s="48">
        <f t="shared" si="39"/>
        <v>0</v>
      </c>
      <c r="Y140" s="33" t="str">
        <f t="shared" si="40"/>
        <v/>
      </c>
      <c r="Z140" s="608">
        <v>1222</v>
      </c>
      <c r="AA140" s="609" t="s">
        <v>1886</v>
      </c>
      <c r="AB140" s="608">
        <v>1</v>
      </c>
      <c r="AC140" s="85"/>
      <c r="AD140" s="225">
        <f t="shared" si="41"/>
        <v>1</v>
      </c>
      <c r="AE140" s="85">
        <v>153</v>
      </c>
      <c r="AF140" s="85">
        <v>1221</v>
      </c>
      <c r="AG140" s="213" t="s">
        <v>792</v>
      </c>
      <c r="AH140" s="85"/>
      <c r="AP140" s="51"/>
    </row>
    <row r="141" spans="1:42" ht="14.1" customHeight="1" x14ac:dyDescent="0.2">
      <c r="A141" s="28">
        <v>132</v>
      </c>
      <c r="B141" s="41">
        <v>187</v>
      </c>
      <c r="C141" s="67">
        <v>1223</v>
      </c>
      <c r="D141" s="46" t="s">
        <v>1357</v>
      </c>
      <c r="E141" s="29">
        <v>0</v>
      </c>
      <c r="F141" s="29">
        <v>0</v>
      </c>
      <c r="G141" s="29">
        <v>0</v>
      </c>
      <c r="H141" s="29">
        <v>40</v>
      </c>
      <c r="I141" s="29">
        <v>27</v>
      </c>
      <c r="J141" s="29">
        <v>48</v>
      </c>
      <c r="K141" s="29">
        <v>32</v>
      </c>
      <c r="L141" s="29">
        <v>35</v>
      </c>
      <c r="M141" s="29">
        <v>43</v>
      </c>
      <c r="N141" s="29">
        <v>0</v>
      </c>
      <c r="O141" s="29">
        <v>0</v>
      </c>
      <c r="P141" s="29">
        <v>0</v>
      </c>
      <c r="Q141" s="29">
        <v>0</v>
      </c>
      <c r="R141" s="29">
        <v>0</v>
      </c>
      <c r="S141" s="29">
        <v>0</v>
      </c>
      <c r="T141" s="29">
        <v>0</v>
      </c>
      <c r="V141" s="48">
        <f t="shared" si="37"/>
        <v>225</v>
      </c>
      <c r="W141" s="105">
        <f t="shared" si="38"/>
        <v>1</v>
      </c>
      <c r="X141" s="48">
        <f t="shared" si="39"/>
        <v>0</v>
      </c>
      <c r="Y141" s="33" t="str">
        <f t="shared" si="40"/>
        <v/>
      </c>
      <c r="Z141" s="608">
        <v>1223</v>
      </c>
      <c r="AA141" s="609" t="s">
        <v>1357</v>
      </c>
      <c r="AB141" s="608">
        <v>1</v>
      </c>
      <c r="AC141" s="85"/>
      <c r="AD141" s="225">
        <f t="shared" si="41"/>
        <v>1</v>
      </c>
      <c r="AE141" s="85">
        <v>128</v>
      </c>
      <c r="AF141" s="85">
        <v>1222</v>
      </c>
      <c r="AG141" s="213" t="s">
        <v>1886</v>
      </c>
      <c r="AH141" s="85"/>
      <c r="AP141" s="51"/>
    </row>
    <row r="142" spans="1:42" ht="14.1" customHeight="1" x14ac:dyDescent="0.2">
      <c r="A142" s="28">
        <v>133</v>
      </c>
      <c r="B142" s="41">
        <v>103</v>
      </c>
      <c r="C142" s="67">
        <v>1224</v>
      </c>
      <c r="D142" s="46" t="s">
        <v>816</v>
      </c>
      <c r="E142" s="29">
        <v>0</v>
      </c>
      <c r="F142" s="29">
        <v>0</v>
      </c>
      <c r="G142" s="29">
        <v>0</v>
      </c>
      <c r="H142" s="29">
        <v>18</v>
      </c>
      <c r="I142" s="29">
        <v>24</v>
      </c>
      <c r="J142" s="29">
        <v>35</v>
      </c>
      <c r="K142" s="29">
        <v>37</v>
      </c>
      <c r="L142" s="29">
        <v>39</v>
      </c>
      <c r="M142" s="29">
        <v>0</v>
      </c>
      <c r="N142" s="29">
        <v>0</v>
      </c>
      <c r="O142" s="29">
        <v>0</v>
      </c>
      <c r="P142" s="29">
        <v>0</v>
      </c>
      <c r="Q142" s="29">
        <v>0</v>
      </c>
      <c r="R142" s="29">
        <v>0</v>
      </c>
      <c r="S142" s="29">
        <v>0</v>
      </c>
      <c r="T142" s="29">
        <v>0</v>
      </c>
      <c r="V142" s="48">
        <f t="shared" si="37"/>
        <v>153</v>
      </c>
      <c r="W142" s="105">
        <f t="shared" si="38"/>
        <v>1</v>
      </c>
      <c r="X142" s="48">
        <f t="shared" si="39"/>
        <v>0</v>
      </c>
      <c r="Y142" s="33" t="str">
        <f t="shared" si="40"/>
        <v/>
      </c>
      <c r="Z142" s="608">
        <v>1224</v>
      </c>
      <c r="AA142" s="609" t="s">
        <v>816</v>
      </c>
      <c r="AB142" s="608">
        <v>1</v>
      </c>
      <c r="AC142" s="85"/>
      <c r="AD142" s="225">
        <f t="shared" si="41"/>
        <v>1</v>
      </c>
      <c r="AE142" s="85">
        <v>187</v>
      </c>
      <c r="AF142" s="85">
        <v>1223</v>
      </c>
      <c r="AG142" s="213" t="s">
        <v>1357</v>
      </c>
      <c r="AH142" s="85"/>
      <c r="AP142" s="51"/>
    </row>
    <row r="143" spans="1:42" ht="14.1" customHeight="1" x14ac:dyDescent="0.2">
      <c r="A143" s="28">
        <v>134</v>
      </c>
      <c r="B143" s="41">
        <v>188</v>
      </c>
      <c r="C143" s="67">
        <v>1227</v>
      </c>
      <c r="D143" s="46" t="s">
        <v>2430</v>
      </c>
      <c r="E143" s="29">
        <v>0</v>
      </c>
      <c r="F143" s="29">
        <v>0</v>
      </c>
      <c r="G143" s="29">
        <v>0</v>
      </c>
      <c r="H143" s="29">
        <v>23</v>
      </c>
      <c r="I143" s="29">
        <v>36</v>
      </c>
      <c r="J143" s="29">
        <v>23</v>
      </c>
      <c r="K143" s="29">
        <v>21</v>
      </c>
      <c r="L143" s="29">
        <v>31</v>
      </c>
      <c r="M143" s="29">
        <v>38</v>
      </c>
      <c r="N143" s="29">
        <v>29</v>
      </c>
      <c r="O143" s="29">
        <v>0</v>
      </c>
      <c r="P143" s="29">
        <v>0</v>
      </c>
      <c r="Q143" s="29">
        <v>0</v>
      </c>
      <c r="R143" s="29">
        <v>0</v>
      </c>
      <c r="S143" s="29">
        <v>0</v>
      </c>
      <c r="T143" s="29">
        <v>0</v>
      </c>
      <c r="V143" s="48">
        <f t="shared" si="37"/>
        <v>201</v>
      </c>
      <c r="W143" s="105">
        <f t="shared" si="38"/>
        <v>1</v>
      </c>
      <c r="X143" s="48">
        <f t="shared" si="39"/>
        <v>0</v>
      </c>
      <c r="Y143" s="33" t="str">
        <f t="shared" si="40"/>
        <v/>
      </c>
      <c r="Z143" s="608">
        <v>1227</v>
      </c>
      <c r="AA143" s="609" t="s">
        <v>2430</v>
      </c>
      <c r="AB143" s="608">
        <v>1</v>
      </c>
      <c r="AC143" s="85"/>
      <c r="AD143" s="225">
        <f t="shared" si="41"/>
        <v>1</v>
      </c>
      <c r="AE143" s="85">
        <v>103</v>
      </c>
      <c r="AF143" s="85">
        <v>1224</v>
      </c>
      <c r="AG143" s="213" t="s">
        <v>816</v>
      </c>
      <c r="AH143" s="85"/>
      <c r="AP143" s="51"/>
    </row>
    <row r="144" spans="1:42" ht="14.1" customHeight="1" x14ac:dyDescent="0.2">
      <c r="A144" s="28">
        <v>135</v>
      </c>
      <c r="B144" s="41">
        <v>195</v>
      </c>
      <c r="C144" s="67">
        <v>1230</v>
      </c>
      <c r="D144" s="46" t="s">
        <v>949</v>
      </c>
      <c r="E144" s="29">
        <v>0</v>
      </c>
      <c r="F144" s="29">
        <v>0</v>
      </c>
      <c r="G144" s="29">
        <v>0</v>
      </c>
      <c r="H144" s="29">
        <v>2</v>
      </c>
      <c r="I144" s="29">
        <v>1</v>
      </c>
      <c r="J144" s="29">
        <v>3</v>
      </c>
      <c r="K144" s="29">
        <v>2</v>
      </c>
      <c r="L144" s="29">
        <v>4</v>
      </c>
      <c r="M144" s="29">
        <v>0</v>
      </c>
      <c r="N144" s="29">
        <v>4</v>
      </c>
      <c r="O144" s="29">
        <v>1</v>
      </c>
      <c r="P144" s="29">
        <v>2</v>
      </c>
      <c r="Q144" s="29">
        <v>1</v>
      </c>
      <c r="R144" s="29">
        <v>2</v>
      </c>
      <c r="S144" s="29">
        <v>0</v>
      </c>
      <c r="T144" s="29">
        <v>2</v>
      </c>
      <c r="V144" s="48">
        <f t="shared" si="37"/>
        <v>24</v>
      </c>
      <c r="W144" s="105">
        <f t="shared" si="38"/>
        <v>1</v>
      </c>
      <c r="X144" s="48">
        <f t="shared" si="39"/>
        <v>0</v>
      </c>
      <c r="Y144" s="33" t="str">
        <f t="shared" si="40"/>
        <v/>
      </c>
      <c r="Z144" s="608">
        <v>1230</v>
      </c>
      <c r="AA144" s="609" t="s">
        <v>949</v>
      </c>
      <c r="AB144" s="608">
        <v>5</v>
      </c>
      <c r="AC144" s="85"/>
      <c r="AD144" s="225">
        <f t="shared" si="41"/>
        <v>1</v>
      </c>
      <c r="AE144" s="85">
        <v>188</v>
      </c>
      <c r="AF144" s="85">
        <v>1227</v>
      </c>
      <c r="AG144" s="213" t="s">
        <v>2430</v>
      </c>
      <c r="AH144" s="85"/>
      <c r="AP144" s="51"/>
    </row>
    <row r="145" spans="1:42" ht="14.1" customHeight="1" x14ac:dyDescent="0.2">
      <c r="A145" s="28">
        <v>136</v>
      </c>
      <c r="B145" s="41">
        <v>188</v>
      </c>
      <c r="C145" s="67">
        <v>1231</v>
      </c>
      <c r="D145" s="137" t="s">
        <v>2425</v>
      </c>
      <c r="E145" s="29">
        <v>0</v>
      </c>
      <c r="F145" s="29">
        <v>0</v>
      </c>
      <c r="G145" s="29">
        <v>0</v>
      </c>
      <c r="H145" s="29">
        <v>20</v>
      </c>
      <c r="I145" s="29">
        <v>18</v>
      </c>
      <c r="J145" s="29">
        <v>17</v>
      </c>
      <c r="K145" s="29">
        <v>23</v>
      </c>
      <c r="L145" s="29">
        <v>21</v>
      </c>
      <c r="M145" s="29">
        <v>19</v>
      </c>
      <c r="N145" s="29">
        <v>22</v>
      </c>
      <c r="O145" s="29">
        <v>80</v>
      </c>
      <c r="P145" s="29">
        <v>51</v>
      </c>
      <c r="Q145" s="29">
        <v>70</v>
      </c>
      <c r="R145" s="29">
        <v>0</v>
      </c>
      <c r="S145" s="29">
        <v>0</v>
      </c>
      <c r="T145" s="29">
        <v>0</v>
      </c>
      <c r="V145" s="48">
        <f t="shared" si="37"/>
        <v>341</v>
      </c>
      <c r="W145" s="105">
        <f t="shared" si="38"/>
        <v>1</v>
      </c>
      <c r="X145" s="48">
        <f t="shared" si="39"/>
        <v>0</v>
      </c>
      <c r="Y145" s="33" t="str">
        <f t="shared" si="40"/>
        <v/>
      </c>
      <c r="Z145" s="608">
        <v>1231</v>
      </c>
      <c r="AA145" s="609" t="s">
        <v>2425</v>
      </c>
      <c r="AB145" s="608">
        <v>1</v>
      </c>
      <c r="AC145" s="85"/>
      <c r="AD145" s="225">
        <f t="shared" si="41"/>
        <v>1</v>
      </c>
      <c r="AE145" s="85">
        <v>195</v>
      </c>
      <c r="AF145" s="85">
        <v>1230</v>
      </c>
      <c r="AG145" s="213" t="s">
        <v>949</v>
      </c>
      <c r="AH145" s="85"/>
      <c r="AP145" s="51"/>
    </row>
    <row r="146" spans="1:42" ht="14.1" customHeight="1" x14ac:dyDescent="0.2">
      <c r="A146" s="28">
        <v>137</v>
      </c>
      <c r="B146" s="41">
        <v>196</v>
      </c>
      <c r="C146" s="67">
        <v>1233</v>
      </c>
      <c r="D146" s="46" t="s">
        <v>3379</v>
      </c>
      <c r="E146" s="29">
        <v>0</v>
      </c>
      <c r="F146" s="29">
        <v>10</v>
      </c>
      <c r="G146" s="29">
        <v>0</v>
      </c>
      <c r="H146" s="29">
        <v>0</v>
      </c>
      <c r="I146" s="29">
        <v>0</v>
      </c>
      <c r="J146" s="29">
        <v>0</v>
      </c>
      <c r="K146" s="29">
        <v>0</v>
      </c>
      <c r="L146" s="29">
        <v>0</v>
      </c>
      <c r="M146" s="29">
        <v>0</v>
      </c>
      <c r="N146" s="29">
        <v>0</v>
      </c>
      <c r="O146" s="29">
        <v>0</v>
      </c>
      <c r="P146" s="29">
        <v>0</v>
      </c>
      <c r="Q146" s="29">
        <v>300</v>
      </c>
      <c r="R146" s="29">
        <v>299</v>
      </c>
      <c r="S146" s="29">
        <v>307</v>
      </c>
      <c r="T146" s="29">
        <v>329</v>
      </c>
      <c r="V146" s="48">
        <f t="shared" si="37"/>
        <v>1245</v>
      </c>
      <c r="W146" s="105">
        <f t="shared" si="38"/>
        <v>1</v>
      </c>
      <c r="X146" s="48">
        <f t="shared" si="39"/>
        <v>10</v>
      </c>
      <c r="Y146" s="33" t="str">
        <f t="shared" si="40"/>
        <v/>
      </c>
      <c r="Z146" s="608">
        <v>1233</v>
      </c>
      <c r="AA146" s="609" t="s">
        <v>2679</v>
      </c>
      <c r="AB146" s="608">
        <v>4</v>
      </c>
      <c r="AC146" s="85"/>
      <c r="AD146" s="225">
        <f t="shared" si="41"/>
        <v>1</v>
      </c>
      <c r="AE146" s="85">
        <v>188</v>
      </c>
      <c r="AF146" s="85">
        <v>1231</v>
      </c>
      <c r="AG146" s="213" t="s">
        <v>2425</v>
      </c>
      <c r="AH146" s="85"/>
      <c r="AP146" s="51"/>
    </row>
    <row r="147" spans="1:42" ht="14.1" customHeight="1" x14ac:dyDescent="0.2">
      <c r="A147" s="28">
        <v>138</v>
      </c>
      <c r="B147" s="41">
        <v>174</v>
      </c>
      <c r="C147" s="67">
        <v>1234</v>
      </c>
      <c r="D147" s="46" t="s">
        <v>1962</v>
      </c>
      <c r="E147" s="29">
        <v>0</v>
      </c>
      <c r="F147" s="29">
        <v>0</v>
      </c>
      <c r="G147" s="29">
        <v>0</v>
      </c>
      <c r="H147" s="29">
        <v>44</v>
      </c>
      <c r="I147" s="29">
        <v>38</v>
      </c>
      <c r="J147" s="29">
        <v>40</v>
      </c>
      <c r="K147" s="29">
        <v>43</v>
      </c>
      <c r="L147" s="29">
        <v>30</v>
      </c>
      <c r="M147" s="29">
        <v>39</v>
      </c>
      <c r="N147" s="29">
        <v>49</v>
      </c>
      <c r="O147" s="29">
        <v>47</v>
      </c>
      <c r="P147" s="29">
        <v>41</v>
      </c>
      <c r="Q147" s="29">
        <v>0</v>
      </c>
      <c r="R147" s="29">
        <v>0</v>
      </c>
      <c r="S147" s="29">
        <v>0</v>
      </c>
      <c r="T147" s="29">
        <v>0</v>
      </c>
      <c r="V147" s="48">
        <f t="shared" si="37"/>
        <v>371</v>
      </c>
      <c r="W147" s="105">
        <f t="shared" si="38"/>
        <v>1</v>
      </c>
      <c r="X147" s="48">
        <f t="shared" si="39"/>
        <v>0</v>
      </c>
      <c r="Y147" s="33" t="str">
        <f t="shared" si="40"/>
        <v/>
      </c>
      <c r="Z147" s="608">
        <v>1234</v>
      </c>
      <c r="AA147" s="609" t="s">
        <v>1962</v>
      </c>
      <c r="AB147" s="608">
        <v>1</v>
      </c>
      <c r="AC147" s="85"/>
      <c r="AD147" s="225">
        <f t="shared" si="41"/>
        <v>1</v>
      </c>
      <c r="AE147" s="85">
        <v>196</v>
      </c>
      <c r="AF147" s="85">
        <v>1233</v>
      </c>
      <c r="AG147" s="213" t="s">
        <v>2679</v>
      </c>
      <c r="AH147" s="85"/>
      <c r="AP147" s="51"/>
    </row>
    <row r="148" spans="1:42" ht="14.1" customHeight="1" x14ac:dyDescent="0.2">
      <c r="A148" s="28">
        <v>139</v>
      </c>
      <c r="B148" s="41">
        <v>121</v>
      </c>
      <c r="C148" s="67">
        <v>1237</v>
      </c>
      <c r="D148" s="46" t="s">
        <v>1415</v>
      </c>
      <c r="E148" s="29">
        <v>0</v>
      </c>
      <c r="F148" s="29">
        <v>0</v>
      </c>
      <c r="G148" s="29">
        <v>0</v>
      </c>
      <c r="H148" s="29">
        <v>16</v>
      </c>
      <c r="I148" s="29">
        <v>17</v>
      </c>
      <c r="J148" s="29">
        <v>17</v>
      </c>
      <c r="K148" s="29">
        <v>21</v>
      </c>
      <c r="L148" s="29">
        <v>19</v>
      </c>
      <c r="M148" s="29">
        <v>21</v>
      </c>
      <c r="N148" s="29">
        <v>22</v>
      </c>
      <c r="O148" s="29">
        <v>13</v>
      </c>
      <c r="P148" s="29">
        <v>21</v>
      </c>
      <c r="Q148" s="29">
        <v>0</v>
      </c>
      <c r="R148" s="29">
        <v>0</v>
      </c>
      <c r="S148" s="29">
        <v>0</v>
      </c>
      <c r="T148" s="29">
        <v>0</v>
      </c>
      <c r="V148" s="48">
        <f t="shared" si="37"/>
        <v>167</v>
      </c>
      <c r="W148" s="105">
        <f t="shared" si="38"/>
        <v>1</v>
      </c>
      <c r="X148" s="48">
        <f t="shared" si="39"/>
        <v>0</v>
      </c>
      <c r="Y148" s="33" t="str">
        <f t="shared" si="40"/>
        <v/>
      </c>
      <c r="Z148" s="608">
        <v>1237</v>
      </c>
      <c r="AA148" s="609" t="s">
        <v>1415</v>
      </c>
      <c r="AB148" s="608">
        <v>1</v>
      </c>
      <c r="AC148" s="85"/>
      <c r="AD148" s="225">
        <f t="shared" si="41"/>
        <v>1</v>
      </c>
      <c r="AE148" s="85">
        <v>174</v>
      </c>
      <c r="AF148" s="85">
        <v>1234</v>
      </c>
      <c r="AG148" s="213" t="s">
        <v>1962</v>
      </c>
      <c r="AH148" s="85"/>
      <c r="AP148" s="51"/>
    </row>
    <row r="149" spans="1:42" ht="14.1" customHeight="1" x14ac:dyDescent="0.2">
      <c r="A149" s="28">
        <v>140</v>
      </c>
      <c r="B149" s="41">
        <v>193</v>
      </c>
      <c r="C149" s="67">
        <v>1238</v>
      </c>
      <c r="D149" s="46" t="s">
        <v>625</v>
      </c>
      <c r="E149" s="29">
        <v>0</v>
      </c>
      <c r="F149" s="29">
        <v>0</v>
      </c>
      <c r="G149" s="29">
        <v>0</v>
      </c>
      <c r="H149" s="29">
        <v>10</v>
      </c>
      <c r="I149" s="29">
        <v>12</v>
      </c>
      <c r="J149" s="29">
        <v>13</v>
      </c>
      <c r="K149" s="29">
        <v>10</v>
      </c>
      <c r="L149" s="29">
        <v>14</v>
      </c>
      <c r="M149" s="29">
        <v>9</v>
      </c>
      <c r="N149" s="29">
        <v>10</v>
      </c>
      <c r="O149" s="29">
        <v>10</v>
      </c>
      <c r="P149" s="29">
        <v>11</v>
      </c>
      <c r="Q149" s="29">
        <v>0</v>
      </c>
      <c r="R149" s="29">
        <v>0</v>
      </c>
      <c r="S149" s="29">
        <v>0</v>
      </c>
      <c r="T149" s="29">
        <v>0</v>
      </c>
      <c r="V149" s="48">
        <f t="shared" si="37"/>
        <v>99</v>
      </c>
      <c r="W149" s="105">
        <f t="shared" si="38"/>
        <v>1</v>
      </c>
      <c r="X149" s="48">
        <f t="shared" si="39"/>
        <v>0</v>
      </c>
      <c r="Y149" s="33" t="str">
        <f t="shared" si="40"/>
        <v/>
      </c>
      <c r="Z149" s="608">
        <v>1238</v>
      </c>
      <c r="AA149" s="609" t="s">
        <v>625</v>
      </c>
      <c r="AB149" s="608">
        <v>1</v>
      </c>
      <c r="AC149" s="85"/>
      <c r="AD149" s="225">
        <f t="shared" si="41"/>
        <v>1</v>
      </c>
      <c r="AE149" s="85">
        <v>121</v>
      </c>
      <c r="AF149" s="85">
        <v>1237</v>
      </c>
      <c r="AG149" s="213" t="s">
        <v>1415</v>
      </c>
      <c r="AH149" s="85"/>
      <c r="AP149" s="51"/>
    </row>
    <row r="150" spans="1:42" ht="14.1" customHeight="1" x14ac:dyDescent="0.2">
      <c r="A150" s="28">
        <v>141</v>
      </c>
      <c r="B150" s="41">
        <v>186</v>
      </c>
      <c r="C150" s="67">
        <v>1246</v>
      </c>
      <c r="D150" s="46" t="s">
        <v>2076</v>
      </c>
      <c r="E150" s="29">
        <v>0</v>
      </c>
      <c r="F150" s="29">
        <v>17</v>
      </c>
      <c r="G150" s="29">
        <v>0</v>
      </c>
      <c r="H150" s="29">
        <v>0</v>
      </c>
      <c r="I150" s="29">
        <v>0</v>
      </c>
      <c r="J150" s="29">
        <v>0</v>
      </c>
      <c r="K150" s="29">
        <v>0</v>
      </c>
      <c r="L150" s="29">
        <v>0</v>
      </c>
      <c r="M150" s="29">
        <v>0</v>
      </c>
      <c r="N150" s="29">
        <v>0</v>
      </c>
      <c r="O150" s="29">
        <v>0</v>
      </c>
      <c r="P150" s="29">
        <v>0</v>
      </c>
      <c r="Q150" s="29">
        <v>166</v>
      </c>
      <c r="R150" s="29">
        <v>182</v>
      </c>
      <c r="S150" s="29">
        <v>199</v>
      </c>
      <c r="T150" s="29">
        <v>225</v>
      </c>
      <c r="V150" s="48">
        <f t="shared" si="37"/>
        <v>789</v>
      </c>
      <c r="W150" s="105">
        <f t="shared" si="38"/>
        <v>1</v>
      </c>
      <c r="X150" s="48">
        <f t="shared" si="39"/>
        <v>17</v>
      </c>
      <c r="Y150" s="33" t="str">
        <f t="shared" si="40"/>
        <v/>
      </c>
      <c r="Z150" s="608">
        <v>1246</v>
      </c>
      <c r="AA150" s="609" t="s">
        <v>2076</v>
      </c>
      <c r="AB150" s="608">
        <v>4</v>
      </c>
      <c r="AC150" s="85"/>
      <c r="AD150" s="225">
        <f t="shared" si="41"/>
        <v>1</v>
      </c>
      <c r="AE150" s="85">
        <v>193</v>
      </c>
      <c r="AF150" s="85">
        <v>1238</v>
      </c>
      <c r="AG150" s="213" t="s">
        <v>625</v>
      </c>
      <c r="AH150" s="85"/>
      <c r="AP150" s="51"/>
    </row>
    <row r="151" spans="1:42" ht="14.1" customHeight="1" x14ac:dyDescent="0.2">
      <c r="A151" s="28">
        <v>142</v>
      </c>
      <c r="B151" s="41">
        <v>191</v>
      </c>
      <c r="C151" s="67">
        <v>1250</v>
      </c>
      <c r="D151" s="46" t="s">
        <v>2000</v>
      </c>
      <c r="E151" s="29">
        <v>0</v>
      </c>
      <c r="F151" s="29">
        <v>0</v>
      </c>
      <c r="G151" s="29">
        <v>0</v>
      </c>
      <c r="H151" s="29">
        <v>37</v>
      </c>
      <c r="I151" s="29">
        <v>37</v>
      </c>
      <c r="J151" s="29">
        <v>27</v>
      </c>
      <c r="K151" s="29">
        <v>27</v>
      </c>
      <c r="L151" s="29">
        <v>27</v>
      </c>
      <c r="M151" s="29">
        <v>29</v>
      </c>
      <c r="N151" s="29">
        <v>33</v>
      </c>
      <c r="O151" s="29">
        <v>42</v>
      </c>
      <c r="P151" s="29">
        <v>38</v>
      </c>
      <c r="Q151" s="29">
        <v>25</v>
      </c>
      <c r="R151" s="29">
        <v>35</v>
      </c>
      <c r="S151" s="29">
        <v>35</v>
      </c>
      <c r="T151" s="29">
        <v>29</v>
      </c>
      <c r="V151" s="48">
        <f t="shared" si="37"/>
        <v>421</v>
      </c>
      <c r="W151" s="105">
        <f t="shared" si="38"/>
        <v>1</v>
      </c>
      <c r="X151" s="48">
        <f t="shared" si="39"/>
        <v>0</v>
      </c>
      <c r="Y151" s="33" t="str">
        <f t="shared" si="40"/>
        <v/>
      </c>
      <c r="Z151" s="608">
        <v>1250</v>
      </c>
      <c r="AA151" s="609" t="s">
        <v>2000</v>
      </c>
      <c r="AB151" s="608">
        <v>1</v>
      </c>
      <c r="AC151" s="85"/>
      <c r="AD151" s="225">
        <f t="shared" si="41"/>
        <v>1</v>
      </c>
      <c r="AE151" s="85">
        <v>186</v>
      </c>
      <c r="AF151" s="85">
        <v>1246</v>
      </c>
      <c r="AG151" s="213" t="s">
        <v>2076</v>
      </c>
      <c r="AH151" s="85"/>
      <c r="AP151" s="51"/>
    </row>
    <row r="152" spans="1:42" ht="14.1" customHeight="1" x14ac:dyDescent="0.2">
      <c r="A152" s="28">
        <v>143</v>
      </c>
      <c r="B152" s="41">
        <v>151</v>
      </c>
      <c r="C152" s="67">
        <v>1251</v>
      </c>
      <c r="D152" s="46" t="s">
        <v>1913</v>
      </c>
      <c r="E152" s="29">
        <v>0</v>
      </c>
      <c r="F152" s="29">
        <v>0</v>
      </c>
      <c r="G152" s="29">
        <v>52</v>
      </c>
      <c r="H152" s="29">
        <v>53</v>
      </c>
      <c r="I152" s="29">
        <v>51</v>
      </c>
      <c r="J152" s="29">
        <v>49</v>
      </c>
      <c r="K152" s="29">
        <v>43</v>
      </c>
      <c r="L152" s="29">
        <v>53</v>
      </c>
      <c r="M152" s="29">
        <v>53</v>
      </c>
      <c r="N152" s="29">
        <v>47</v>
      </c>
      <c r="O152" s="29">
        <v>0</v>
      </c>
      <c r="P152" s="29">
        <v>0</v>
      </c>
      <c r="Q152" s="29">
        <v>0</v>
      </c>
      <c r="R152" s="29">
        <v>0</v>
      </c>
      <c r="S152" s="29">
        <v>0</v>
      </c>
      <c r="T152" s="29">
        <v>0</v>
      </c>
      <c r="V152" s="48">
        <f t="shared" si="37"/>
        <v>401</v>
      </c>
      <c r="W152" s="105">
        <f t="shared" si="38"/>
        <v>1</v>
      </c>
      <c r="X152" s="48">
        <f t="shared" si="39"/>
        <v>0</v>
      </c>
      <c r="Y152" s="33" t="str">
        <f t="shared" si="40"/>
        <v/>
      </c>
      <c r="Z152" s="608">
        <v>1251</v>
      </c>
      <c r="AA152" s="609" t="s">
        <v>1913</v>
      </c>
      <c r="AB152" s="608">
        <v>1</v>
      </c>
      <c r="AC152" s="85"/>
      <c r="AD152" s="225">
        <f t="shared" si="41"/>
        <v>1</v>
      </c>
      <c r="AE152" s="85">
        <v>191</v>
      </c>
      <c r="AF152" s="85">
        <v>1250</v>
      </c>
      <c r="AG152" s="213" t="s">
        <v>2000</v>
      </c>
      <c r="AH152" s="85"/>
      <c r="AP152" s="51"/>
    </row>
    <row r="153" spans="1:42" ht="14.1" customHeight="1" x14ac:dyDescent="0.2">
      <c r="A153" s="28">
        <v>144</v>
      </c>
      <c r="B153" s="41">
        <v>114</v>
      </c>
      <c r="C153" s="67">
        <v>1252</v>
      </c>
      <c r="D153" s="46" t="s">
        <v>2636</v>
      </c>
      <c r="E153" s="29">
        <v>0</v>
      </c>
      <c r="F153" s="29">
        <v>0</v>
      </c>
      <c r="G153" s="29">
        <v>0</v>
      </c>
      <c r="H153" s="29">
        <v>15</v>
      </c>
      <c r="I153" s="29">
        <v>14</v>
      </c>
      <c r="J153" s="29">
        <v>18</v>
      </c>
      <c r="K153" s="29">
        <v>19</v>
      </c>
      <c r="L153" s="29">
        <v>20</v>
      </c>
      <c r="M153" s="29">
        <v>22</v>
      </c>
      <c r="N153" s="29">
        <v>0</v>
      </c>
      <c r="O153" s="29">
        <v>0</v>
      </c>
      <c r="P153" s="29">
        <v>0</v>
      </c>
      <c r="Q153" s="29">
        <v>0</v>
      </c>
      <c r="R153" s="29">
        <v>0</v>
      </c>
      <c r="S153" s="29">
        <v>0</v>
      </c>
      <c r="T153" s="29">
        <v>0</v>
      </c>
      <c r="V153" s="48">
        <f t="shared" si="37"/>
        <v>108</v>
      </c>
      <c r="W153" s="105">
        <f t="shared" si="38"/>
        <v>1</v>
      </c>
      <c r="X153" s="48">
        <f t="shared" si="39"/>
        <v>0</v>
      </c>
      <c r="Y153" s="33" t="str">
        <f t="shared" si="40"/>
        <v/>
      </c>
      <c r="Z153" s="608">
        <v>1252</v>
      </c>
      <c r="AA153" s="609" t="s">
        <v>2636</v>
      </c>
      <c r="AB153" s="608">
        <v>1</v>
      </c>
      <c r="AC153" s="85"/>
      <c r="AD153" s="225">
        <f t="shared" si="41"/>
        <v>1</v>
      </c>
      <c r="AE153" s="85">
        <v>151</v>
      </c>
      <c r="AF153" s="85">
        <v>1251</v>
      </c>
      <c r="AG153" s="213" t="s">
        <v>1913</v>
      </c>
      <c r="AH153" s="85"/>
      <c r="AP153" s="51"/>
    </row>
    <row r="154" spans="1:42" ht="14.1" customHeight="1" x14ac:dyDescent="0.2">
      <c r="A154" s="28">
        <v>145</v>
      </c>
      <c r="B154" s="41">
        <v>171</v>
      </c>
      <c r="C154" s="67">
        <v>1260</v>
      </c>
      <c r="D154" s="46" t="s">
        <v>1325</v>
      </c>
      <c r="E154" s="29">
        <v>0</v>
      </c>
      <c r="F154" s="29">
        <v>0</v>
      </c>
      <c r="G154" s="29">
        <v>0</v>
      </c>
      <c r="H154" s="29">
        <v>0</v>
      </c>
      <c r="I154" s="29">
        <v>0</v>
      </c>
      <c r="J154" s="29">
        <v>0</v>
      </c>
      <c r="K154" s="29">
        <v>0</v>
      </c>
      <c r="L154" s="29">
        <v>0</v>
      </c>
      <c r="M154" s="29">
        <v>0</v>
      </c>
      <c r="N154" s="29">
        <v>101</v>
      </c>
      <c r="O154" s="29">
        <v>131</v>
      </c>
      <c r="P154" s="29">
        <v>96</v>
      </c>
      <c r="Q154" s="29">
        <v>0</v>
      </c>
      <c r="R154" s="29">
        <v>0</v>
      </c>
      <c r="S154" s="29">
        <v>0</v>
      </c>
      <c r="T154" s="29">
        <v>0</v>
      </c>
      <c r="V154" s="48">
        <f t="shared" si="37"/>
        <v>328</v>
      </c>
      <c r="W154" s="105">
        <f t="shared" si="38"/>
        <v>1</v>
      </c>
      <c r="X154" s="48">
        <f t="shared" si="39"/>
        <v>0</v>
      </c>
      <c r="Y154" s="33" t="str">
        <f t="shared" si="40"/>
        <v/>
      </c>
      <c r="Z154" s="608">
        <v>1260</v>
      </c>
      <c r="AA154" s="609" t="s">
        <v>1325</v>
      </c>
      <c r="AB154" s="608">
        <v>3</v>
      </c>
      <c r="AC154" s="85"/>
      <c r="AD154" s="225">
        <f t="shared" si="41"/>
        <v>1</v>
      </c>
      <c r="AE154" s="85">
        <v>114</v>
      </c>
      <c r="AF154" s="85">
        <v>1252</v>
      </c>
      <c r="AG154" s="213" t="s">
        <v>2636</v>
      </c>
      <c r="AH154" s="85"/>
      <c r="AP154" s="51"/>
    </row>
    <row r="155" spans="1:42" ht="14.1" customHeight="1" x14ac:dyDescent="0.2">
      <c r="A155" s="28">
        <v>146</v>
      </c>
      <c r="B155" s="41">
        <v>188</v>
      </c>
      <c r="C155" s="67">
        <v>1262</v>
      </c>
      <c r="D155" s="46" t="s">
        <v>254</v>
      </c>
      <c r="E155" s="29">
        <v>0</v>
      </c>
      <c r="F155" s="29">
        <v>0</v>
      </c>
      <c r="G155" s="29">
        <v>0</v>
      </c>
      <c r="H155" s="29">
        <v>0</v>
      </c>
      <c r="I155" s="29">
        <v>0</v>
      </c>
      <c r="J155" s="29">
        <v>0</v>
      </c>
      <c r="K155" s="29">
        <v>0</v>
      </c>
      <c r="L155" s="29">
        <v>0</v>
      </c>
      <c r="M155" s="29">
        <v>84</v>
      </c>
      <c r="N155" s="29">
        <v>81</v>
      </c>
      <c r="O155" s="29">
        <v>94</v>
      </c>
      <c r="P155" s="29">
        <v>99</v>
      </c>
      <c r="Q155" s="29">
        <v>0</v>
      </c>
      <c r="R155" s="29">
        <v>0</v>
      </c>
      <c r="S155" s="29">
        <v>0</v>
      </c>
      <c r="T155" s="29">
        <v>0</v>
      </c>
      <c r="V155" s="48">
        <f t="shared" si="37"/>
        <v>358</v>
      </c>
      <c r="W155" s="105">
        <f t="shared" si="38"/>
        <v>1</v>
      </c>
      <c r="X155" s="48">
        <f t="shared" si="39"/>
        <v>0</v>
      </c>
      <c r="Y155" s="33" t="str">
        <f t="shared" si="40"/>
        <v/>
      </c>
      <c r="Z155" s="608">
        <v>1262</v>
      </c>
      <c r="AA155" s="609" t="s">
        <v>254</v>
      </c>
      <c r="AB155" s="608">
        <v>3</v>
      </c>
      <c r="AC155" s="85"/>
      <c r="AD155" s="225">
        <f t="shared" si="41"/>
        <v>1</v>
      </c>
      <c r="AE155" s="85">
        <v>140</v>
      </c>
      <c r="AF155" s="85">
        <v>1259</v>
      </c>
      <c r="AG155" s="213" t="s">
        <v>2907</v>
      </c>
      <c r="AH155" s="85"/>
      <c r="AP155" s="51"/>
    </row>
    <row r="156" spans="1:42" ht="14.1" customHeight="1" x14ac:dyDescent="0.2">
      <c r="A156" s="28">
        <v>147</v>
      </c>
      <c r="B156" s="41">
        <v>188</v>
      </c>
      <c r="C156" s="67">
        <v>1263</v>
      </c>
      <c r="D156" s="46" t="s">
        <v>1384</v>
      </c>
      <c r="E156" s="29">
        <v>0</v>
      </c>
      <c r="F156" s="29">
        <v>0</v>
      </c>
      <c r="G156" s="29">
        <v>0</v>
      </c>
      <c r="H156" s="29">
        <v>98</v>
      </c>
      <c r="I156" s="29">
        <v>109</v>
      </c>
      <c r="J156" s="29">
        <v>97</v>
      </c>
      <c r="K156" s="29">
        <v>93</v>
      </c>
      <c r="L156" s="29">
        <v>95</v>
      </c>
      <c r="M156" s="29">
        <v>0</v>
      </c>
      <c r="N156" s="29">
        <v>0</v>
      </c>
      <c r="O156" s="29">
        <v>0</v>
      </c>
      <c r="P156" s="29">
        <v>0</v>
      </c>
      <c r="Q156" s="29">
        <v>0</v>
      </c>
      <c r="R156" s="29">
        <v>0</v>
      </c>
      <c r="S156" s="29">
        <v>0</v>
      </c>
      <c r="T156" s="29">
        <v>0</v>
      </c>
      <c r="V156" s="48">
        <f t="shared" si="37"/>
        <v>492</v>
      </c>
      <c r="W156" s="105">
        <f t="shared" si="38"/>
        <v>1</v>
      </c>
      <c r="X156" s="48">
        <f t="shared" si="39"/>
        <v>0</v>
      </c>
      <c r="Y156" s="33" t="str">
        <f t="shared" si="40"/>
        <v/>
      </c>
      <c r="Z156" s="608">
        <v>1263</v>
      </c>
      <c r="AA156" s="609" t="s">
        <v>1384</v>
      </c>
      <c r="AB156" s="608">
        <v>1</v>
      </c>
      <c r="AC156" s="85"/>
      <c r="AD156" s="225">
        <f t="shared" si="41"/>
        <v>1</v>
      </c>
      <c r="AE156" s="85">
        <v>171</v>
      </c>
      <c r="AF156" s="85">
        <v>1260</v>
      </c>
      <c r="AG156" s="213" t="s">
        <v>1325</v>
      </c>
      <c r="AH156" s="85"/>
      <c r="AP156" s="51"/>
    </row>
    <row r="157" spans="1:42" ht="14.1" customHeight="1" x14ac:dyDescent="0.2">
      <c r="A157" s="28">
        <v>148</v>
      </c>
      <c r="B157" s="41">
        <v>196</v>
      </c>
      <c r="C157" s="67">
        <v>1264</v>
      </c>
      <c r="D157" s="46" t="s">
        <v>368</v>
      </c>
      <c r="E157" s="29">
        <v>0</v>
      </c>
      <c r="F157" s="29">
        <v>0</v>
      </c>
      <c r="G157" s="29">
        <v>0</v>
      </c>
      <c r="H157" s="29">
        <v>19</v>
      </c>
      <c r="I157" s="29">
        <v>26</v>
      </c>
      <c r="J157" s="29">
        <v>20</v>
      </c>
      <c r="K157" s="29">
        <v>18</v>
      </c>
      <c r="L157" s="29">
        <v>23</v>
      </c>
      <c r="M157" s="29">
        <v>34</v>
      </c>
      <c r="N157" s="29">
        <v>0</v>
      </c>
      <c r="O157" s="29">
        <v>0</v>
      </c>
      <c r="P157" s="29">
        <v>0</v>
      </c>
      <c r="Q157" s="29">
        <v>0</v>
      </c>
      <c r="R157" s="29">
        <v>0</v>
      </c>
      <c r="S157" s="29">
        <v>0</v>
      </c>
      <c r="T157" s="29">
        <v>0</v>
      </c>
      <c r="V157" s="48">
        <f t="shared" si="37"/>
        <v>140</v>
      </c>
      <c r="W157" s="105">
        <f t="shared" si="38"/>
        <v>1</v>
      </c>
      <c r="X157" s="48">
        <f t="shared" si="39"/>
        <v>0</v>
      </c>
      <c r="Y157" s="33" t="str">
        <f t="shared" si="40"/>
        <v/>
      </c>
      <c r="Z157" s="608">
        <v>1264</v>
      </c>
      <c r="AA157" s="609" t="s">
        <v>368</v>
      </c>
      <c r="AB157" s="608">
        <v>1</v>
      </c>
      <c r="AC157" s="85"/>
      <c r="AD157" s="225">
        <f t="shared" si="41"/>
        <v>1</v>
      </c>
      <c r="AE157" s="85">
        <v>188</v>
      </c>
      <c r="AF157" s="85">
        <v>1262</v>
      </c>
      <c r="AG157" s="213" t="s">
        <v>254</v>
      </c>
      <c r="AH157" s="85"/>
      <c r="AP157" s="51"/>
    </row>
    <row r="158" spans="1:42" ht="14.1" customHeight="1" x14ac:dyDescent="0.2">
      <c r="A158" s="28">
        <v>149</v>
      </c>
      <c r="B158" s="41">
        <v>196</v>
      </c>
      <c r="C158" s="67">
        <v>1265</v>
      </c>
      <c r="D158" s="46" t="s">
        <v>3266</v>
      </c>
      <c r="E158" s="29">
        <v>0</v>
      </c>
      <c r="F158" s="29">
        <v>0</v>
      </c>
      <c r="G158" s="29">
        <v>0</v>
      </c>
      <c r="H158" s="29">
        <v>87</v>
      </c>
      <c r="I158" s="29">
        <v>82</v>
      </c>
      <c r="J158" s="29">
        <v>97</v>
      </c>
      <c r="K158" s="29">
        <v>90</v>
      </c>
      <c r="L158" s="29">
        <v>81</v>
      </c>
      <c r="M158" s="29">
        <v>90</v>
      </c>
      <c r="N158" s="29">
        <v>0</v>
      </c>
      <c r="O158" s="29">
        <v>0</v>
      </c>
      <c r="P158" s="29">
        <v>0</v>
      </c>
      <c r="Q158" s="29">
        <v>0</v>
      </c>
      <c r="R158" s="29">
        <v>0</v>
      </c>
      <c r="S158" s="29">
        <v>0</v>
      </c>
      <c r="T158" s="29">
        <v>0</v>
      </c>
      <c r="V158" s="48">
        <f t="shared" si="37"/>
        <v>527</v>
      </c>
      <c r="W158" s="105">
        <f t="shared" si="38"/>
        <v>1</v>
      </c>
      <c r="X158" s="48">
        <f t="shared" si="39"/>
        <v>0</v>
      </c>
      <c r="Y158" s="33" t="str">
        <f t="shared" si="40"/>
        <v/>
      </c>
      <c r="Z158" s="608">
        <v>1265</v>
      </c>
      <c r="AA158" s="609" t="s">
        <v>971</v>
      </c>
      <c r="AB158" s="608">
        <v>1</v>
      </c>
      <c r="AC158" s="85"/>
      <c r="AD158" s="225">
        <f t="shared" si="41"/>
        <v>1</v>
      </c>
      <c r="AE158" s="85">
        <v>188</v>
      </c>
      <c r="AF158" s="85">
        <v>1263</v>
      </c>
      <c r="AG158" s="213" t="s">
        <v>1384</v>
      </c>
      <c r="AH158" s="85"/>
      <c r="AP158" s="51"/>
    </row>
    <row r="159" spans="1:42" ht="14.1" customHeight="1" x14ac:dyDescent="0.2">
      <c r="A159" s="28">
        <v>150</v>
      </c>
      <c r="B159" s="41">
        <v>189</v>
      </c>
      <c r="C159" s="67">
        <v>1266</v>
      </c>
      <c r="D159" s="46" t="s">
        <v>2130</v>
      </c>
      <c r="E159" s="29">
        <v>0</v>
      </c>
      <c r="F159" s="29">
        <v>0</v>
      </c>
      <c r="G159" s="29">
        <v>0</v>
      </c>
      <c r="H159" s="29">
        <v>31</v>
      </c>
      <c r="I159" s="29">
        <v>31</v>
      </c>
      <c r="J159" s="29">
        <v>21</v>
      </c>
      <c r="K159" s="29">
        <v>25</v>
      </c>
      <c r="L159" s="29">
        <v>31</v>
      </c>
      <c r="M159" s="29">
        <v>21</v>
      </c>
      <c r="N159" s="29">
        <v>27</v>
      </c>
      <c r="O159" s="29">
        <v>0</v>
      </c>
      <c r="P159" s="29">
        <v>0</v>
      </c>
      <c r="Q159" s="29">
        <v>0</v>
      </c>
      <c r="R159" s="29">
        <v>0</v>
      </c>
      <c r="S159" s="29">
        <v>0</v>
      </c>
      <c r="T159" s="29">
        <v>0</v>
      </c>
      <c r="V159" s="48">
        <f t="shared" si="37"/>
        <v>187</v>
      </c>
      <c r="W159" s="105">
        <f t="shared" si="38"/>
        <v>1</v>
      </c>
      <c r="X159" s="48">
        <f t="shared" si="39"/>
        <v>0</v>
      </c>
      <c r="Y159" s="33" t="str">
        <f t="shared" si="40"/>
        <v/>
      </c>
      <c r="Z159" s="608">
        <v>1266</v>
      </c>
      <c r="AA159" s="609" t="s">
        <v>2130</v>
      </c>
      <c r="AB159" s="608">
        <v>1</v>
      </c>
      <c r="AC159" s="85"/>
      <c r="AD159" s="225">
        <f t="shared" si="41"/>
        <v>1</v>
      </c>
      <c r="AE159" s="85">
        <v>196</v>
      </c>
      <c r="AF159" s="85">
        <v>1264</v>
      </c>
      <c r="AG159" s="213" t="s">
        <v>368</v>
      </c>
      <c r="AH159" s="85"/>
      <c r="AP159" s="51"/>
    </row>
    <row r="160" spans="1:42" ht="14.1" customHeight="1" x14ac:dyDescent="0.2">
      <c r="A160" s="28">
        <v>151</v>
      </c>
      <c r="B160" s="41">
        <v>195</v>
      </c>
      <c r="C160" s="67">
        <v>1268</v>
      </c>
      <c r="D160" s="46" t="s">
        <v>953</v>
      </c>
      <c r="E160" s="29">
        <v>0</v>
      </c>
      <c r="F160" s="29">
        <v>0</v>
      </c>
      <c r="G160" s="29">
        <v>0</v>
      </c>
      <c r="H160" s="29">
        <v>21</v>
      </c>
      <c r="I160" s="29">
        <v>24</v>
      </c>
      <c r="J160" s="29">
        <v>19</v>
      </c>
      <c r="K160" s="29">
        <v>16</v>
      </c>
      <c r="L160" s="29">
        <v>22</v>
      </c>
      <c r="M160" s="29">
        <v>24</v>
      </c>
      <c r="N160" s="29">
        <v>16</v>
      </c>
      <c r="O160" s="29">
        <v>0</v>
      </c>
      <c r="P160" s="29">
        <v>0</v>
      </c>
      <c r="Q160" s="29">
        <v>0</v>
      </c>
      <c r="R160" s="29">
        <v>0</v>
      </c>
      <c r="S160" s="29">
        <v>0</v>
      </c>
      <c r="T160" s="29">
        <v>0</v>
      </c>
      <c r="V160" s="48">
        <f t="shared" si="37"/>
        <v>142</v>
      </c>
      <c r="W160" s="105">
        <f t="shared" si="38"/>
        <v>1</v>
      </c>
      <c r="X160" s="48">
        <f t="shared" si="39"/>
        <v>0</v>
      </c>
      <c r="Y160" s="33" t="str">
        <f t="shared" si="40"/>
        <v/>
      </c>
      <c r="Z160" s="608">
        <v>1268</v>
      </c>
      <c r="AA160" s="609" t="s">
        <v>953</v>
      </c>
      <c r="AB160" s="608">
        <v>1</v>
      </c>
      <c r="AC160" s="85"/>
      <c r="AD160" s="225">
        <f t="shared" si="41"/>
        <v>1</v>
      </c>
      <c r="AE160" s="85">
        <v>196</v>
      </c>
      <c r="AF160" s="85">
        <v>1265</v>
      </c>
      <c r="AG160" s="213" t="s">
        <v>971</v>
      </c>
      <c r="AH160" s="85"/>
      <c r="AP160" s="51"/>
    </row>
    <row r="161" spans="1:42" ht="14.1" customHeight="1" x14ac:dyDescent="0.2">
      <c r="A161" s="28">
        <v>152</v>
      </c>
      <c r="B161" s="41">
        <v>121</v>
      </c>
      <c r="C161" s="67">
        <v>1269</v>
      </c>
      <c r="D161" s="46" t="s">
        <v>3267</v>
      </c>
      <c r="E161" s="29">
        <v>0</v>
      </c>
      <c r="F161" s="29">
        <v>0</v>
      </c>
      <c r="G161" s="29">
        <v>0</v>
      </c>
      <c r="H161" s="29">
        <v>29</v>
      </c>
      <c r="I161" s="29">
        <v>33</v>
      </c>
      <c r="J161" s="29">
        <v>33</v>
      </c>
      <c r="K161" s="29">
        <v>30</v>
      </c>
      <c r="L161" s="29">
        <v>27</v>
      </c>
      <c r="M161" s="29">
        <v>32</v>
      </c>
      <c r="N161" s="29">
        <v>34</v>
      </c>
      <c r="O161" s="29">
        <v>0</v>
      </c>
      <c r="P161" s="29">
        <v>0</v>
      </c>
      <c r="Q161" s="29">
        <v>0</v>
      </c>
      <c r="R161" s="29">
        <v>0</v>
      </c>
      <c r="S161" s="29">
        <v>0</v>
      </c>
      <c r="T161" s="29">
        <v>0</v>
      </c>
      <c r="V161" s="48">
        <f t="shared" si="37"/>
        <v>218</v>
      </c>
      <c r="W161" s="105">
        <f t="shared" si="38"/>
        <v>1</v>
      </c>
      <c r="X161" s="48">
        <f t="shared" si="39"/>
        <v>0</v>
      </c>
      <c r="Y161" s="33" t="str">
        <f t="shared" si="40"/>
        <v/>
      </c>
      <c r="Z161" s="608">
        <v>1269</v>
      </c>
      <c r="AA161" s="609" t="s">
        <v>1408</v>
      </c>
      <c r="AB161" s="608">
        <v>1</v>
      </c>
      <c r="AC161" s="85"/>
      <c r="AD161" s="225">
        <f t="shared" si="41"/>
        <v>1</v>
      </c>
      <c r="AE161" s="85">
        <v>189</v>
      </c>
      <c r="AF161" s="85">
        <v>1266</v>
      </c>
      <c r="AG161" s="213" t="s">
        <v>2130</v>
      </c>
      <c r="AH161" s="85"/>
      <c r="AP161" s="51"/>
    </row>
    <row r="162" spans="1:42" ht="14.1" customHeight="1" x14ac:dyDescent="0.2">
      <c r="A162" s="28">
        <v>153</v>
      </c>
      <c r="B162" s="41">
        <v>119</v>
      </c>
      <c r="C162" s="67">
        <v>1270</v>
      </c>
      <c r="D162" s="46" t="s">
        <v>2541</v>
      </c>
      <c r="E162" s="29">
        <v>0</v>
      </c>
      <c r="F162" s="29">
        <v>0</v>
      </c>
      <c r="G162" s="29">
        <v>0</v>
      </c>
      <c r="H162" s="29">
        <v>32</v>
      </c>
      <c r="I162" s="29">
        <v>25</v>
      </c>
      <c r="J162" s="29">
        <v>28</v>
      </c>
      <c r="K162" s="29">
        <v>29</v>
      </c>
      <c r="L162" s="29">
        <v>23</v>
      </c>
      <c r="M162" s="29">
        <v>43</v>
      </c>
      <c r="N162" s="29">
        <v>34</v>
      </c>
      <c r="O162" s="29">
        <v>33</v>
      </c>
      <c r="P162" s="29">
        <v>34</v>
      </c>
      <c r="Q162" s="29">
        <v>0</v>
      </c>
      <c r="R162" s="29">
        <v>0</v>
      </c>
      <c r="S162" s="29">
        <v>0</v>
      </c>
      <c r="T162" s="29">
        <v>0</v>
      </c>
      <c r="V162" s="48">
        <f t="shared" si="37"/>
        <v>281</v>
      </c>
      <c r="W162" s="105">
        <f t="shared" si="38"/>
        <v>1</v>
      </c>
      <c r="X162" s="48">
        <f t="shared" si="39"/>
        <v>0</v>
      </c>
      <c r="Y162" s="33" t="str">
        <f t="shared" si="40"/>
        <v/>
      </c>
      <c r="Z162" s="608">
        <v>1270</v>
      </c>
      <c r="AA162" s="609" t="s">
        <v>2541</v>
      </c>
      <c r="AB162" s="608">
        <v>1</v>
      </c>
      <c r="AC162" s="85"/>
      <c r="AD162" s="225">
        <f t="shared" si="41"/>
        <v>1</v>
      </c>
      <c r="AE162" s="85">
        <v>195</v>
      </c>
      <c r="AF162" s="85">
        <v>1268</v>
      </c>
      <c r="AG162" s="213" t="s">
        <v>953</v>
      </c>
      <c r="AH162" s="85"/>
      <c r="AP162" s="51"/>
    </row>
    <row r="163" spans="1:42" ht="14.1" customHeight="1" x14ac:dyDescent="0.2">
      <c r="A163" s="28">
        <v>154</v>
      </c>
      <c r="B163" s="41">
        <v>192</v>
      </c>
      <c r="C163" s="67">
        <v>1271</v>
      </c>
      <c r="D163" s="46" t="s">
        <v>1435</v>
      </c>
      <c r="E163" s="29">
        <v>0</v>
      </c>
      <c r="F163" s="29">
        <v>0</v>
      </c>
      <c r="G163" s="29">
        <v>2</v>
      </c>
      <c r="H163" s="29">
        <v>1</v>
      </c>
      <c r="I163" s="29">
        <v>0</v>
      </c>
      <c r="J163" s="29">
        <v>0</v>
      </c>
      <c r="K163" s="29">
        <v>1</v>
      </c>
      <c r="L163" s="29">
        <v>3</v>
      </c>
      <c r="M163" s="29">
        <v>1</v>
      </c>
      <c r="N163" s="29">
        <v>2</v>
      </c>
      <c r="O163" s="29">
        <v>0</v>
      </c>
      <c r="P163" s="29">
        <v>3</v>
      </c>
      <c r="Q163" s="29">
        <v>2</v>
      </c>
      <c r="R163" s="29">
        <v>1</v>
      </c>
      <c r="S163" s="29">
        <v>0</v>
      </c>
      <c r="T163" s="29">
        <v>0</v>
      </c>
      <c r="V163" s="48">
        <f t="shared" si="37"/>
        <v>16</v>
      </c>
      <c r="W163" s="105">
        <f t="shared" si="38"/>
        <v>1</v>
      </c>
      <c r="X163" s="48">
        <f t="shared" si="39"/>
        <v>0</v>
      </c>
      <c r="Y163" s="33" t="str">
        <f t="shared" si="40"/>
        <v/>
      </c>
      <c r="Z163" s="608">
        <v>1271</v>
      </c>
      <c r="AA163" s="609" t="s">
        <v>1435</v>
      </c>
      <c r="AB163" s="608">
        <v>7</v>
      </c>
      <c r="AC163" s="85"/>
      <c r="AD163" s="225">
        <f t="shared" si="41"/>
        <v>1</v>
      </c>
      <c r="AE163" s="85">
        <v>121</v>
      </c>
      <c r="AF163" s="85">
        <v>1269</v>
      </c>
      <c r="AG163" s="213" t="s">
        <v>1408</v>
      </c>
      <c r="AH163" s="85"/>
      <c r="AP163" s="51"/>
    </row>
    <row r="164" spans="1:42" ht="14.1" customHeight="1" x14ac:dyDescent="0.2">
      <c r="A164" s="28">
        <v>155</v>
      </c>
      <c r="B164" s="41">
        <v>151</v>
      </c>
      <c r="C164" s="67">
        <v>1272</v>
      </c>
      <c r="D164" s="46" t="s">
        <v>593</v>
      </c>
      <c r="E164" s="29">
        <v>0</v>
      </c>
      <c r="F164" s="29">
        <v>0</v>
      </c>
      <c r="G164" s="29">
        <v>17</v>
      </c>
      <c r="H164" s="29">
        <v>31</v>
      </c>
      <c r="I164" s="29">
        <v>23</v>
      </c>
      <c r="J164" s="29">
        <v>35</v>
      </c>
      <c r="K164" s="29">
        <v>23</v>
      </c>
      <c r="L164" s="29">
        <v>19</v>
      </c>
      <c r="M164" s="29">
        <v>26</v>
      </c>
      <c r="N164" s="29">
        <v>18</v>
      </c>
      <c r="O164" s="29">
        <v>0</v>
      </c>
      <c r="P164" s="29">
        <v>0</v>
      </c>
      <c r="Q164" s="29">
        <v>0</v>
      </c>
      <c r="R164" s="29">
        <v>0</v>
      </c>
      <c r="S164" s="29">
        <v>0</v>
      </c>
      <c r="T164" s="29">
        <v>0</v>
      </c>
      <c r="V164" s="48">
        <f t="shared" si="37"/>
        <v>192</v>
      </c>
      <c r="W164" s="105">
        <f t="shared" si="38"/>
        <v>1</v>
      </c>
      <c r="X164" s="48">
        <f t="shared" si="39"/>
        <v>0</v>
      </c>
      <c r="Y164" s="33" t="str">
        <f t="shared" si="40"/>
        <v/>
      </c>
      <c r="Z164" s="608">
        <v>1272</v>
      </c>
      <c r="AA164" s="609" t="s">
        <v>593</v>
      </c>
      <c r="AB164" s="608">
        <v>1</v>
      </c>
      <c r="AC164" s="85"/>
      <c r="AD164" s="225">
        <f t="shared" si="41"/>
        <v>1</v>
      </c>
      <c r="AE164" s="85">
        <v>119</v>
      </c>
      <c r="AF164" s="85">
        <v>1270</v>
      </c>
      <c r="AG164" s="213" t="s">
        <v>2541</v>
      </c>
      <c r="AH164" s="85"/>
      <c r="AP164" s="51"/>
    </row>
    <row r="165" spans="1:42" ht="14.1" customHeight="1" x14ac:dyDescent="0.2">
      <c r="A165" s="28">
        <v>156</v>
      </c>
      <c r="B165" s="41">
        <v>188</v>
      </c>
      <c r="C165" s="67">
        <v>1273</v>
      </c>
      <c r="D165" s="46" t="s">
        <v>2427</v>
      </c>
      <c r="E165" s="29">
        <v>0</v>
      </c>
      <c r="F165" s="29">
        <v>0</v>
      </c>
      <c r="G165" s="29">
        <v>0</v>
      </c>
      <c r="H165" s="29">
        <v>18</v>
      </c>
      <c r="I165" s="29">
        <v>17</v>
      </c>
      <c r="J165" s="29">
        <v>27</v>
      </c>
      <c r="K165" s="29">
        <v>21</v>
      </c>
      <c r="L165" s="29">
        <v>25</v>
      </c>
      <c r="M165" s="29">
        <v>23</v>
      </c>
      <c r="N165" s="29">
        <v>31</v>
      </c>
      <c r="O165" s="29">
        <v>27</v>
      </c>
      <c r="P165" s="29">
        <v>44</v>
      </c>
      <c r="Q165" s="29">
        <v>0</v>
      </c>
      <c r="R165" s="29">
        <v>0</v>
      </c>
      <c r="S165" s="29">
        <v>0</v>
      </c>
      <c r="T165" s="29">
        <v>0</v>
      </c>
      <c r="V165" s="48">
        <f t="shared" si="37"/>
        <v>233</v>
      </c>
      <c r="W165" s="105">
        <f t="shared" si="38"/>
        <v>1</v>
      </c>
      <c r="X165" s="48">
        <f t="shared" si="39"/>
        <v>0</v>
      </c>
      <c r="Y165" s="33" t="str">
        <f t="shared" si="40"/>
        <v/>
      </c>
      <c r="Z165" s="608">
        <v>1273</v>
      </c>
      <c r="AA165" s="609" t="s">
        <v>2427</v>
      </c>
      <c r="AB165" s="608">
        <v>1</v>
      </c>
      <c r="AC165" s="85"/>
      <c r="AD165" s="225">
        <f t="shared" si="41"/>
        <v>1</v>
      </c>
      <c r="AE165" s="85">
        <v>192</v>
      </c>
      <c r="AF165" s="85">
        <v>1271</v>
      </c>
      <c r="AG165" s="213" t="s">
        <v>1435</v>
      </c>
      <c r="AH165" s="85"/>
      <c r="AP165" s="51"/>
    </row>
    <row r="166" spans="1:42" ht="14.1" customHeight="1" x14ac:dyDescent="0.2">
      <c r="A166" s="28">
        <v>157</v>
      </c>
      <c r="B166" s="41">
        <v>194</v>
      </c>
      <c r="C166" s="67">
        <v>1277</v>
      </c>
      <c r="D166" s="46" t="s">
        <v>1377</v>
      </c>
      <c r="E166" s="29">
        <v>0</v>
      </c>
      <c r="F166" s="29">
        <v>0</v>
      </c>
      <c r="G166" s="29">
        <v>0</v>
      </c>
      <c r="H166" s="29">
        <v>18</v>
      </c>
      <c r="I166" s="29">
        <v>21</v>
      </c>
      <c r="J166" s="29">
        <v>20</v>
      </c>
      <c r="K166" s="29">
        <v>18</v>
      </c>
      <c r="L166" s="29">
        <v>19</v>
      </c>
      <c r="M166" s="29">
        <v>20</v>
      </c>
      <c r="N166" s="29">
        <v>0</v>
      </c>
      <c r="O166" s="29">
        <v>0</v>
      </c>
      <c r="P166" s="29">
        <v>0</v>
      </c>
      <c r="Q166" s="29">
        <v>0</v>
      </c>
      <c r="R166" s="29">
        <v>0</v>
      </c>
      <c r="S166" s="29">
        <v>0</v>
      </c>
      <c r="T166" s="29">
        <v>0</v>
      </c>
      <c r="V166" s="48">
        <f t="shared" si="37"/>
        <v>116</v>
      </c>
      <c r="W166" s="105">
        <f t="shared" si="38"/>
        <v>1</v>
      </c>
      <c r="X166" s="48">
        <f t="shared" si="39"/>
        <v>0</v>
      </c>
      <c r="Y166" s="33" t="str">
        <f t="shared" si="40"/>
        <v/>
      </c>
      <c r="Z166" s="608">
        <v>1277</v>
      </c>
      <c r="AA166" s="609" t="s">
        <v>1377</v>
      </c>
      <c r="AB166" s="608">
        <v>1</v>
      </c>
      <c r="AC166" s="85"/>
      <c r="AD166" s="225">
        <f t="shared" si="41"/>
        <v>1</v>
      </c>
      <c r="AE166" s="85">
        <v>151</v>
      </c>
      <c r="AF166" s="85">
        <v>1272</v>
      </c>
      <c r="AG166" s="213" t="s">
        <v>593</v>
      </c>
      <c r="AH166" s="85"/>
      <c r="AP166" s="51"/>
    </row>
    <row r="167" spans="1:42" ht="14.1" customHeight="1" x14ac:dyDescent="0.2">
      <c r="A167" s="28">
        <v>158</v>
      </c>
      <c r="B167" s="41">
        <v>192</v>
      </c>
      <c r="C167" s="67">
        <v>1278</v>
      </c>
      <c r="D167" s="137" t="s">
        <v>1426</v>
      </c>
      <c r="E167" s="29">
        <v>0</v>
      </c>
      <c r="F167" s="29">
        <v>0</v>
      </c>
      <c r="G167" s="29">
        <v>24</v>
      </c>
      <c r="H167" s="29">
        <v>33</v>
      </c>
      <c r="I167" s="29">
        <v>40</v>
      </c>
      <c r="J167" s="29">
        <v>35</v>
      </c>
      <c r="K167" s="29">
        <v>35</v>
      </c>
      <c r="L167" s="29">
        <v>26</v>
      </c>
      <c r="M167" s="29">
        <v>32</v>
      </c>
      <c r="N167" s="29">
        <v>28</v>
      </c>
      <c r="O167" s="29">
        <v>31</v>
      </c>
      <c r="P167" s="29">
        <v>26</v>
      </c>
      <c r="Q167" s="29">
        <v>22</v>
      </c>
      <c r="R167" s="29">
        <v>22</v>
      </c>
      <c r="S167" s="29">
        <v>22</v>
      </c>
      <c r="T167" s="29">
        <v>16</v>
      </c>
      <c r="V167" s="48">
        <f t="shared" si="37"/>
        <v>392</v>
      </c>
      <c r="W167" s="105">
        <f t="shared" si="38"/>
        <v>1</v>
      </c>
      <c r="X167" s="48">
        <f t="shared" si="39"/>
        <v>0</v>
      </c>
      <c r="Y167" s="33" t="str">
        <f t="shared" si="40"/>
        <v/>
      </c>
      <c r="Z167" s="608">
        <v>1278</v>
      </c>
      <c r="AA167" s="609" t="s">
        <v>1426</v>
      </c>
      <c r="AB167" s="608">
        <v>7</v>
      </c>
      <c r="AC167" s="85"/>
      <c r="AD167" s="225">
        <f t="shared" si="41"/>
        <v>1</v>
      </c>
      <c r="AE167" s="85">
        <v>188</v>
      </c>
      <c r="AF167" s="85">
        <v>1273</v>
      </c>
      <c r="AG167" s="213" t="s">
        <v>2427</v>
      </c>
      <c r="AH167" s="85"/>
      <c r="AP167" s="51"/>
    </row>
    <row r="168" spans="1:42" ht="14.1" customHeight="1" x14ac:dyDescent="0.2">
      <c r="A168" s="28">
        <v>159</v>
      </c>
      <c r="B168" s="41">
        <v>192</v>
      </c>
      <c r="C168" s="67">
        <v>1279</v>
      </c>
      <c r="D168" s="46" t="s">
        <v>1431</v>
      </c>
      <c r="E168" s="29">
        <v>0</v>
      </c>
      <c r="F168" s="29">
        <v>0</v>
      </c>
      <c r="G168" s="29">
        <v>1</v>
      </c>
      <c r="H168" s="29">
        <v>1</v>
      </c>
      <c r="I168" s="29">
        <v>5</v>
      </c>
      <c r="J168" s="29">
        <v>3</v>
      </c>
      <c r="K168" s="29">
        <v>0</v>
      </c>
      <c r="L168" s="29">
        <v>9</v>
      </c>
      <c r="M168" s="29">
        <v>7</v>
      </c>
      <c r="N168" s="29">
        <v>5</v>
      </c>
      <c r="O168" s="29">
        <v>4</v>
      </c>
      <c r="P168" s="29">
        <v>3</v>
      </c>
      <c r="Q168" s="29">
        <v>0</v>
      </c>
      <c r="R168" s="29">
        <v>0</v>
      </c>
      <c r="S168" s="29">
        <v>0</v>
      </c>
      <c r="T168" s="29">
        <v>0</v>
      </c>
      <c r="V168" s="48">
        <f t="shared" si="37"/>
        <v>38</v>
      </c>
      <c r="W168" s="105">
        <f t="shared" si="38"/>
        <v>1</v>
      </c>
      <c r="X168" s="48">
        <f t="shared" si="39"/>
        <v>0</v>
      </c>
      <c r="Y168" s="33" t="str">
        <f t="shared" si="40"/>
        <v/>
      </c>
      <c r="Z168" s="608">
        <v>1279</v>
      </c>
      <c r="AA168" s="609" t="s">
        <v>1431</v>
      </c>
      <c r="AB168" s="608">
        <v>7</v>
      </c>
      <c r="AC168" s="85"/>
      <c r="AD168" s="225">
        <f t="shared" si="41"/>
        <v>1</v>
      </c>
      <c r="AE168" s="85">
        <v>194</v>
      </c>
      <c r="AF168" s="85">
        <v>1277</v>
      </c>
      <c r="AG168" s="213" t="s">
        <v>1377</v>
      </c>
      <c r="AH168" s="85"/>
      <c r="AP168" s="51"/>
    </row>
    <row r="169" spans="1:42" ht="14.1" customHeight="1" x14ac:dyDescent="0.2">
      <c r="A169" s="28">
        <v>160</v>
      </c>
      <c r="B169" s="41">
        <v>151</v>
      </c>
      <c r="C169" s="67">
        <v>1280</v>
      </c>
      <c r="D169" s="46" t="s">
        <v>1914</v>
      </c>
      <c r="E169" s="29">
        <v>0</v>
      </c>
      <c r="F169" s="29">
        <v>0</v>
      </c>
      <c r="G169" s="29">
        <v>20</v>
      </c>
      <c r="H169" s="29">
        <v>31</v>
      </c>
      <c r="I169" s="29">
        <v>34</v>
      </c>
      <c r="J169" s="29">
        <v>27</v>
      </c>
      <c r="K169" s="29">
        <v>35</v>
      </c>
      <c r="L169" s="29">
        <v>16</v>
      </c>
      <c r="M169" s="29">
        <v>29</v>
      </c>
      <c r="N169" s="29">
        <v>19</v>
      </c>
      <c r="O169" s="29">
        <v>0</v>
      </c>
      <c r="P169" s="29">
        <v>0</v>
      </c>
      <c r="Q169" s="29">
        <v>0</v>
      </c>
      <c r="R169" s="29">
        <v>0</v>
      </c>
      <c r="S169" s="29">
        <v>0</v>
      </c>
      <c r="T169" s="29">
        <v>0</v>
      </c>
      <c r="V169" s="48">
        <f t="shared" si="37"/>
        <v>211</v>
      </c>
      <c r="W169" s="105">
        <f t="shared" si="38"/>
        <v>1</v>
      </c>
      <c r="X169" s="48">
        <f t="shared" si="39"/>
        <v>0</v>
      </c>
      <c r="Y169" s="33" t="str">
        <f t="shared" si="40"/>
        <v/>
      </c>
      <c r="Z169" s="608">
        <v>1280</v>
      </c>
      <c r="AA169" s="609" t="s">
        <v>1914</v>
      </c>
      <c r="AB169" s="608">
        <v>1</v>
      </c>
      <c r="AC169" s="85"/>
      <c r="AD169" s="225">
        <f t="shared" si="41"/>
        <v>1</v>
      </c>
      <c r="AE169" s="85">
        <v>192</v>
      </c>
      <c r="AF169" s="85">
        <v>1278</v>
      </c>
      <c r="AG169" s="213" t="s">
        <v>1426</v>
      </c>
      <c r="AH169" s="85"/>
      <c r="AP169" s="51"/>
    </row>
    <row r="170" spans="1:42" ht="14.1" customHeight="1" x14ac:dyDescent="0.2">
      <c r="A170" s="28">
        <v>161</v>
      </c>
      <c r="B170" s="41">
        <v>188</v>
      </c>
      <c r="C170" s="67">
        <v>1281</v>
      </c>
      <c r="D170" s="46" t="s">
        <v>2424</v>
      </c>
      <c r="E170" s="29">
        <v>0</v>
      </c>
      <c r="F170" s="29">
        <v>0</v>
      </c>
      <c r="G170" s="29">
        <v>0</v>
      </c>
      <c r="H170" s="29">
        <v>0</v>
      </c>
      <c r="I170" s="29">
        <v>0</v>
      </c>
      <c r="J170" s="29">
        <v>0</v>
      </c>
      <c r="K170" s="29">
        <v>0</v>
      </c>
      <c r="L170" s="29">
        <v>0</v>
      </c>
      <c r="M170" s="29">
        <v>0</v>
      </c>
      <c r="N170" s="29">
        <v>0</v>
      </c>
      <c r="O170" s="29">
        <v>0</v>
      </c>
      <c r="P170" s="29">
        <v>0</v>
      </c>
      <c r="Q170" s="29">
        <v>0</v>
      </c>
      <c r="R170" s="29">
        <v>422</v>
      </c>
      <c r="S170" s="29">
        <v>412</v>
      </c>
      <c r="T170" s="29">
        <v>514</v>
      </c>
      <c r="V170" s="48">
        <f t="shared" si="37"/>
        <v>1348</v>
      </c>
      <c r="W170" s="105">
        <f t="shared" si="38"/>
        <v>1</v>
      </c>
      <c r="X170" s="48">
        <f t="shared" si="39"/>
        <v>0</v>
      </c>
      <c r="Y170" s="33" t="str">
        <f t="shared" si="40"/>
        <v/>
      </c>
      <c r="Z170" s="608">
        <v>1281</v>
      </c>
      <c r="AA170" s="609" t="s">
        <v>2424</v>
      </c>
      <c r="AB170" s="608">
        <v>4</v>
      </c>
      <c r="AC170" s="85"/>
      <c r="AD170" s="225">
        <f t="shared" si="41"/>
        <v>1</v>
      </c>
      <c r="AE170" s="85">
        <v>192</v>
      </c>
      <c r="AF170" s="85">
        <v>1279</v>
      </c>
      <c r="AG170" s="213" t="s">
        <v>1431</v>
      </c>
      <c r="AH170" s="85"/>
      <c r="AP170" s="51"/>
    </row>
    <row r="171" spans="1:42" ht="14.1" customHeight="1" x14ac:dyDescent="0.2">
      <c r="A171" s="28">
        <v>162</v>
      </c>
      <c r="B171" s="41">
        <v>155</v>
      </c>
      <c r="C171" s="67">
        <v>1282</v>
      </c>
      <c r="D171" s="46" t="s">
        <v>1922</v>
      </c>
      <c r="E171" s="29">
        <v>0</v>
      </c>
      <c r="F171" s="29">
        <v>0</v>
      </c>
      <c r="G171" s="29">
        <v>0</v>
      </c>
      <c r="H171" s="29">
        <v>0</v>
      </c>
      <c r="I171" s="29">
        <v>0</v>
      </c>
      <c r="J171" s="29">
        <v>0</v>
      </c>
      <c r="K171" s="29">
        <v>0</v>
      </c>
      <c r="L171" s="29">
        <v>0</v>
      </c>
      <c r="M171" s="29">
        <v>14</v>
      </c>
      <c r="N171" s="29">
        <v>11</v>
      </c>
      <c r="O171" s="29">
        <v>18</v>
      </c>
      <c r="P171" s="29">
        <v>9</v>
      </c>
      <c r="Q171" s="29">
        <v>0</v>
      </c>
      <c r="R171" s="29">
        <v>0</v>
      </c>
      <c r="S171" s="29">
        <v>0</v>
      </c>
      <c r="T171" s="29">
        <v>0</v>
      </c>
      <c r="V171" s="48">
        <f t="shared" si="37"/>
        <v>52</v>
      </c>
      <c r="W171" s="105">
        <f t="shared" si="38"/>
        <v>1</v>
      </c>
      <c r="X171" s="48">
        <f t="shared" si="39"/>
        <v>0</v>
      </c>
      <c r="Y171" s="33" t="str">
        <f t="shared" si="40"/>
        <v/>
      </c>
      <c r="Z171" s="608">
        <v>1282</v>
      </c>
      <c r="AA171" s="609" t="s">
        <v>1922</v>
      </c>
      <c r="AB171" s="608">
        <v>3</v>
      </c>
      <c r="AC171" s="85"/>
      <c r="AD171" s="225">
        <f t="shared" si="41"/>
        <v>1</v>
      </c>
      <c r="AE171" s="85">
        <v>151</v>
      </c>
      <c r="AF171" s="85">
        <v>1280</v>
      </c>
      <c r="AG171" s="213" t="s">
        <v>1914</v>
      </c>
      <c r="AH171" s="85"/>
      <c r="AP171" s="51"/>
    </row>
    <row r="172" spans="1:42" ht="14.1" customHeight="1" x14ac:dyDescent="0.2">
      <c r="A172" s="28">
        <v>163</v>
      </c>
      <c r="B172" s="41">
        <v>155</v>
      </c>
      <c r="C172" s="67">
        <v>1283</v>
      </c>
      <c r="D172" s="46" t="s">
        <v>1924</v>
      </c>
      <c r="E172" s="29">
        <v>0</v>
      </c>
      <c r="F172" s="29">
        <v>0</v>
      </c>
      <c r="G172" s="29">
        <v>0</v>
      </c>
      <c r="H172" s="29">
        <v>0</v>
      </c>
      <c r="I172" s="29">
        <v>1</v>
      </c>
      <c r="J172" s="29">
        <v>1</v>
      </c>
      <c r="K172" s="29">
        <v>1</v>
      </c>
      <c r="L172" s="29">
        <v>1</v>
      </c>
      <c r="M172" s="29">
        <v>1</v>
      </c>
      <c r="N172" s="29">
        <v>0</v>
      </c>
      <c r="O172" s="29">
        <v>1</v>
      </c>
      <c r="P172" s="29">
        <v>0</v>
      </c>
      <c r="Q172" s="29">
        <v>1</v>
      </c>
      <c r="R172" s="29">
        <v>1</v>
      </c>
      <c r="S172" s="29">
        <v>1</v>
      </c>
      <c r="T172" s="29">
        <v>1</v>
      </c>
      <c r="V172" s="48">
        <f t="shared" si="37"/>
        <v>10</v>
      </c>
      <c r="W172" s="105">
        <f t="shared" si="38"/>
        <v>1</v>
      </c>
      <c r="X172" s="48">
        <f t="shared" si="39"/>
        <v>0</v>
      </c>
      <c r="Y172" s="33" t="str">
        <f t="shared" si="40"/>
        <v/>
      </c>
      <c r="Z172" s="608">
        <v>1283</v>
      </c>
      <c r="AA172" s="609" t="s">
        <v>1924</v>
      </c>
      <c r="AB172" s="608">
        <v>5</v>
      </c>
      <c r="AC172" s="85"/>
      <c r="AD172" s="225">
        <f t="shared" si="41"/>
        <v>1</v>
      </c>
      <c r="AE172" s="85">
        <v>188</v>
      </c>
      <c r="AF172" s="85">
        <v>1281</v>
      </c>
      <c r="AG172" s="213" t="s">
        <v>2424</v>
      </c>
      <c r="AH172" s="85"/>
      <c r="AP172" s="51"/>
    </row>
    <row r="173" spans="1:42" ht="14.1" customHeight="1" x14ac:dyDescent="0.2">
      <c r="A173" s="28">
        <v>164</v>
      </c>
      <c r="B173" s="41">
        <v>140</v>
      </c>
      <c r="C173" s="67">
        <v>1287</v>
      </c>
      <c r="D173" s="46" t="s">
        <v>2551</v>
      </c>
      <c r="E173" s="29">
        <v>0</v>
      </c>
      <c r="F173" s="29">
        <v>0</v>
      </c>
      <c r="G173" s="29">
        <v>0</v>
      </c>
      <c r="H173" s="29">
        <v>0</v>
      </c>
      <c r="I173" s="29">
        <v>0</v>
      </c>
      <c r="J173" s="29">
        <v>0</v>
      </c>
      <c r="K173" s="29">
        <v>0</v>
      </c>
      <c r="L173" s="29">
        <v>0</v>
      </c>
      <c r="M173" s="29">
        <v>0</v>
      </c>
      <c r="N173" s="29">
        <v>0</v>
      </c>
      <c r="O173" s="29">
        <v>47</v>
      </c>
      <c r="P173" s="29">
        <v>74</v>
      </c>
      <c r="Q173" s="29">
        <v>86</v>
      </c>
      <c r="R173" s="29">
        <v>117</v>
      </c>
      <c r="S173" s="29">
        <v>102</v>
      </c>
      <c r="T173" s="29">
        <v>87</v>
      </c>
      <c r="V173" s="48">
        <f t="shared" si="37"/>
        <v>513</v>
      </c>
      <c r="W173" s="105">
        <f t="shared" si="38"/>
        <v>1</v>
      </c>
      <c r="X173" s="48">
        <f t="shared" si="39"/>
        <v>0</v>
      </c>
      <c r="Y173" s="33" t="str">
        <f t="shared" si="40"/>
        <v/>
      </c>
      <c r="Z173" s="608">
        <v>1287</v>
      </c>
      <c r="AA173" s="609" t="s">
        <v>2551</v>
      </c>
      <c r="AB173" s="608">
        <v>4</v>
      </c>
      <c r="AC173" s="85"/>
      <c r="AD173" s="225">
        <f t="shared" si="41"/>
        <v>1</v>
      </c>
      <c r="AE173" s="85">
        <v>155</v>
      </c>
      <c r="AF173" s="85">
        <v>1282</v>
      </c>
      <c r="AG173" s="213" t="s">
        <v>1922</v>
      </c>
      <c r="AH173" s="85"/>
      <c r="AP173" s="51"/>
    </row>
    <row r="174" spans="1:42" ht="14.1" customHeight="1" x14ac:dyDescent="0.2">
      <c r="A174" s="28">
        <v>165</v>
      </c>
      <c r="B174" s="41">
        <v>154</v>
      </c>
      <c r="C174" s="67">
        <v>1288</v>
      </c>
      <c r="D174" s="46" t="s">
        <v>1928</v>
      </c>
      <c r="E174" s="29">
        <v>0</v>
      </c>
      <c r="F174" s="29">
        <v>0</v>
      </c>
      <c r="G174" s="29">
        <v>0</v>
      </c>
      <c r="H174" s="29">
        <v>16</v>
      </c>
      <c r="I174" s="29">
        <v>17</v>
      </c>
      <c r="J174" s="29">
        <v>16</v>
      </c>
      <c r="K174" s="29">
        <v>14</v>
      </c>
      <c r="L174" s="29">
        <v>18</v>
      </c>
      <c r="M174" s="29">
        <v>16</v>
      </c>
      <c r="N174" s="29">
        <v>13</v>
      </c>
      <c r="O174" s="29">
        <v>0</v>
      </c>
      <c r="P174" s="29">
        <v>0</v>
      </c>
      <c r="Q174" s="29">
        <v>0</v>
      </c>
      <c r="R174" s="29">
        <v>0</v>
      </c>
      <c r="S174" s="29">
        <v>0</v>
      </c>
      <c r="T174" s="29">
        <v>0</v>
      </c>
      <c r="V174" s="48">
        <f t="shared" si="37"/>
        <v>110</v>
      </c>
      <c r="W174" s="105">
        <f t="shared" si="38"/>
        <v>1</v>
      </c>
      <c r="X174" s="48">
        <f t="shared" si="39"/>
        <v>0</v>
      </c>
      <c r="Y174" s="33" t="str">
        <f t="shared" si="40"/>
        <v/>
      </c>
      <c r="Z174" s="608">
        <v>1288</v>
      </c>
      <c r="AA174" s="609" t="s">
        <v>1928</v>
      </c>
      <c r="AB174" s="608">
        <v>1</v>
      </c>
      <c r="AC174" s="85"/>
      <c r="AD174" s="225">
        <f t="shared" si="41"/>
        <v>1</v>
      </c>
      <c r="AE174" s="85">
        <v>155</v>
      </c>
      <c r="AF174" s="85">
        <v>1283</v>
      </c>
      <c r="AG174" s="213" t="s">
        <v>1924</v>
      </c>
      <c r="AH174" s="85"/>
      <c r="AP174" s="51"/>
    </row>
    <row r="175" spans="1:42" ht="14.1" customHeight="1" x14ac:dyDescent="0.2">
      <c r="A175" s="28">
        <v>166</v>
      </c>
      <c r="B175" s="41">
        <v>195</v>
      </c>
      <c r="C175" s="67">
        <v>1289</v>
      </c>
      <c r="D175" s="46" t="s">
        <v>967</v>
      </c>
      <c r="E175" s="29">
        <v>0</v>
      </c>
      <c r="F175" s="29">
        <v>0</v>
      </c>
      <c r="G175" s="29">
        <v>0</v>
      </c>
      <c r="H175" s="29">
        <v>24</v>
      </c>
      <c r="I175" s="29">
        <v>16</v>
      </c>
      <c r="J175" s="29">
        <v>23</v>
      </c>
      <c r="K175" s="29">
        <v>20</v>
      </c>
      <c r="L175" s="29">
        <v>13</v>
      </c>
      <c r="M175" s="29">
        <v>25</v>
      </c>
      <c r="N175" s="29">
        <v>19</v>
      </c>
      <c r="O175" s="29">
        <v>20</v>
      </c>
      <c r="P175" s="29">
        <v>22</v>
      </c>
      <c r="Q175" s="29">
        <v>13</v>
      </c>
      <c r="R175" s="29">
        <v>12</v>
      </c>
      <c r="S175" s="29">
        <v>9</v>
      </c>
      <c r="T175" s="29">
        <v>16</v>
      </c>
      <c r="V175" s="48">
        <f t="shared" si="37"/>
        <v>232</v>
      </c>
      <c r="W175" s="105">
        <f t="shared" si="38"/>
        <v>1</v>
      </c>
      <c r="X175" s="48">
        <f t="shared" si="39"/>
        <v>0</v>
      </c>
      <c r="Y175" s="33" t="str">
        <f t="shared" si="40"/>
        <v/>
      </c>
      <c r="Z175" s="608">
        <v>1289</v>
      </c>
      <c r="AA175" s="609" t="s">
        <v>967</v>
      </c>
      <c r="AB175" s="608">
        <v>1</v>
      </c>
      <c r="AC175" s="85"/>
      <c r="AD175" s="225">
        <f t="shared" si="41"/>
        <v>1</v>
      </c>
      <c r="AE175" s="85">
        <v>140</v>
      </c>
      <c r="AF175" s="85">
        <v>1287</v>
      </c>
      <c r="AG175" s="213" t="s">
        <v>2551</v>
      </c>
      <c r="AH175" s="85"/>
      <c r="AP175" s="51"/>
    </row>
    <row r="176" spans="1:42" ht="14.1" customHeight="1" x14ac:dyDescent="0.2">
      <c r="A176" s="28">
        <v>167</v>
      </c>
      <c r="B176" s="41">
        <v>195</v>
      </c>
      <c r="C176" s="67">
        <v>1290</v>
      </c>
      <c r="D176" s="46" t="s">
        <v>2432</v>
      </c>
      <c r="E176" s="29">
        <v>0</v>
      </c>
      <c r="F176" s="29">
        <v>0</v>
      </c>
      <c r="G176" s="29">
        <v>0</v>
      </c>
      <c r="H176" s="29">
        <v>7</v>
      </c>
      <c r="I176" s="29">
        <v>8</v>
      </c>
      <c r="J176" s="29">
        <v>4</v>
      </c>
      <c r="K176" s="29">
        <v>4</v>
      </c>
      <c r="L176" s="29">
        <v>6</v>
      </c>
      <c r="M176" s="29">
        <v>2</v>
      </c>
      <c r="N176" s="29">
        <v>5</v>
      </c>
      <c r="O176" s="29">
        <v>2</v>
      </c>
      <c r="P176" s="29">
        <v>3</v>
      </c>
      <c r="Q176" s="29">
        <v>2</v>
      </c>
      <c r="R176" s="29">
        <v>3</v>
      </c>
      <c r="S176" s="29">
        <v>1</v>
      </c>
      <c r="T176" s="29">
        <v>0</v>
      </c>
      <c r="V176" s="48">
        <f t="shared" si="37"/>
        <v>47</v>
      </c>
      <c r="W176" s="105">
        <f t="shared" si="38"/>
        <v>1</v>
      </c>
      <c r="X176" s="48">
        <f t="shared" si="39"/>
        <v>0</v>
      </c>
      <c r="Y176" s="33" t="str">
        <f t="shared" si="40"/>
        <v/>
      </c>
      <c r="Z176" s="608">
        <v>1290</v>
      </c>
      <c r="AA176" s="609" t="s">
        <v>2432</v>
      </c>
      <c r="AB176" s="608">
        <v>5</v>
      </c>
      <c r="AC176" s="85"/>
      <c r="AD176" s="225">
        <f t="shared" si="41"/>
        <v>1</v>
      </c>
      <c r="AE176" s="85">
        <v>154</v>
      </c>
      <c r="AF176" s="85">
        <v>1288</v>
      </c>
      <c r="AG176" s="213" t="s">
        <v>1928</v>
      </c>
      <c r="AH176" s="85"/>
      <c r="AP176" s="51"/>
    </row>
    <row r="177" spans="1:42" ht="14.1" customHeight="1" x14ac:dyDescent="0.2">
      <c r="A177" s="28">
        <v>168</v>
      </c>
      <c r="B177" s="41">
        <v>153</v>
      </c>
      <c r="C177" s="67">
        <v>1292</v>
      </c>
      <c r="D177" s="46" t="s">
        <v>785</v>
      </c>
      <c r="E177" s="29">
        <v>0</v>
      </c>
      <c r="F177" s="29">
        <v>0</v>
      </c>
      <c r="G177" s="29">
        <v>0</v>
      </c>
      <c r="H177" s="29">
        <v>76</v>
      </c>
      <c r="I177" s="29">
        <v>93</v>
      </c>
      <c r="J177" s="29">
        <v>99</v>
      </c>
      <c r="K177" s="29">
        <v>89</v>
      </c>
      <c r="L177" s="29">
        <v>90</v>
      </c>
      <c r="M177" s="29">
        <v>0</v>
      </c>
      <c r="N177" s="29">
        <v>0</v>
      </c>
      <c r="O177" s="29">
        <v>0</v>
      </c>
      <c r="P177" s="29">
        <v>0</v>
      </c>
      <c r="Q177" s="29">
        <v>0</v>
      </c>
      <c r="R177" s="29">
        <v>0</v>
      </c>
      <c r="S177" s="29">
        <v>0</v>
      </c>
      <c r="T177" s="29">
        <v>0</v>
      </c>
      <c r="V177" s="48">
        <f t="shared" si="37"/>
        <v>447</v>
      </c>
      <c r="W177" s="105">
        <f t="shared" si="38"/>
        <v>1</v>
      </c>
      <c r="X177" s="48">
        <f t="shared" si="39"/>
        <v>0</v>
      </c>
      <c r="Y177" s="33" t="str">
        <f t="shared" si="40"/>
        <v/>
      </c>
      <c r="Z177" s="608">
        <v>1292</v>
      </c>
      <c r="AA177" s="609" t="s">
        <v>785</v>
      </c>
      <c r="AB177" s="608">
        <v>1</v>
      </c>
      <c r="AC177" s="85"/>
      <c r="AD177" s="225">
        <f t="shared" si="41"/>
        <v>1</v>
      </c>
      <c r="AE177" s="85">
        <v>195</v>
      </c>
      <c r="AF177" s="85">
        <v>1289</v>
      </c>
      <c r="AG177" s="213" t="s">
        <v>967</v>
      </c>
      <c r="AH177" s="85"/>
      <c r="AP177" s="51"/>
    </row>
    <row r="178" spans="1:42" ht="14.1" customHeight="1" x14ac:dyDescent="0.2">
      <c r="A178" s="28">
        <v>169</v>
      </c>
      <c r="B178" s="41">
        <v>151</v>
      </c>
      <c r="C178" s="67">
        <v>1293</v>
      </c>
      <c r="D178" s="46" t="s">
        <v>2397</v>
      </c>
      <c r="E178" s="29">
        <v>0</v>
      </c>
      <c r="F178" s="29">
        <v>0</v>
      </c>
      <c r="G178" s="29">
        <v>16</v>
      </c>
      <c r="H178" s="29">
        <v>25</v>
      </c>
      <c r="I178" s="29">
        <v>23</v>
      </c>
      <c r="J178" s="29">
        <v>25</v>
      </c>
      <c r="K178" s="29">
        <v>35</v>
      </c>
      <c r="L178" s="29">
        <v>36</v>
      </c>
      <c r="M178" s="29">
        <v>38</v>
      </c>
      <c r="N178" s="29">
        <v>25</v>
      </c>
      <c r="O178" s="29">
        <v>0</v>
      </c>
      <c r="P178" s="29">
        <v>0</v>
      </c>
      <c r="Q178" s="29">
        <v>0</v>
      </c>
      <c r="R178" s="29">
        <v>0</v>
      </c>
      <c r="S178" s="29">
        <v>0</v>
      </c>
      <c r="T178" s="29">
        <v>0</v>
      </c>
      <c r="V178" s="48">
        <f t="shared" si="37"/>
        <v>223</v>
      </c>
      <c r="W178" s="105">
        <f t="shared" si="38"/>
        <v>1</v>
      </c>
      <c r="X178" s="48">
        <f t="shared" si="39"/>
        <v>0</v>
      </c>
      <c r="Y178" s="33" t="str">
        <f t="shared" si="40"/>
        <v/>
      </c>
      <c r="Z178" s="608">
        <v>1293</v>
      </c>
      <c r="AA178" s="609" t="s">
        <v>2397</v>
      </c>
      <c r="AB178" s="608">
        <v>1</v>
      </c>
      <c r="AC178" s="85"/>
      <c r="AD178" s="225">
        <f t="shared" si="41"/>
        <v>1</v>
      </c>
      <c r="AE178" s="85">
        <v>195</v>
      </c>
      <c r="AF178" s="85">
        <v>1290</v>
      </c>
      <c r="AG178" s="213" t="s">
        <v>2432</v>
      </c>
      <c r="AH178" s="85"/>
      <c r="AP178" s="51"/>
    </row>
    <row r="179" spans="1:42" ht="14.1" customHeight="1" x14ac:dyDescent="0.2">
      <c r="A179" s="28">
        <v>170</v>
      </c>
      <c r="B179" s="41">
        <v>118</v>
      </c>
      <c r="C179" s="67">
        <v>1295</v>
      </c>
      <c r="D179" s="46" t="s">
        <v>609</v>
      </c>
      <c r="E179" s="29">
        <v>0</v>
      </c>
      <c r="F179" s="29">
        <v>0</v>
      </c>
      <c r="G179" s="29">
        <v>0</v>
      </c>
      <c r="H179" s="29">
        <v>21</v>
      </c>
      <c r="I179" s="29">
        <v>23</v>
      </c>
      <c r="J179" s="29">
        <v>24</v>
      </c>
      <c r="K179" s="29">
        <v>18</v>
      </c>
      <c r="L179" s="29">
        <v>18</v>
      </c>
      <c r="M179" s="29">
        <v>24</v>
      </c>
      <c r="N179" s="29">
        <v>0</v>
      </c>
      <c r="O179" s="29">
        <v>0</v>
      </c>
      <c r="P179" s="29">
        <v>0</v>
      </c>
      <c r="Q179" s="29">
        <v>0</v>
      </c>
      <c r="R179" s="29">
        <v>0</v>
      </c>
      <c r="S179" s="29">
        <v>0</v>
      </c>
      <c r="T179" s="29">
        <v>0</v>
      </c>
      <c r="V179" s="48">
        <f t="shared" si="37"/>
        <v>128</v>
      </c>
      <c r="W179" s="105">
        <f t="shared" si="38"/>
        <v>1</v>
      </c>
      <c r="X179" s="48">
        <f t="shared" si="39"/>
        <v>0</v>
      </c>
      <c r="Y179" s="33" t="str">
        <f t="shared" si="40"/>
        <v/>
      </c>
      <c r="Z179" s="608">
        <v>1295</v>
      </c>
      <c r="AA179" s="609" t="s">
        <v>609</v>
      </c>
      <c r="AB179" s="608">
        <v>1</v>
      </c>
      <c r="AC179" s="85"/>
      <c r="AD179" s="225">
        <f t="shared" si="41"/>
        <v>1</v>
      </c>
      <c r="AE179" s="85">
        <v>153</v>
      </c>
      <c r="AF179" s="85">
        <v>1292</v>
      </c>
      <c r="AG179" s="213" t="s">
        <v>785</v>
      </c>
      <c r="AH179" s="85"/>
      <c r="AP179" s="51"/>
    </row>
    <row r="180" spans="1:42" ht="14.1" customHeight="1" x14ac:dyDescent="0.2">
      <c r="A180" s="28">
        <v>171</v>
      </c>
      <c r="B180" s="41">
        <v>189</v>
      </c>
      <c r="C180" s="67">
        <v>1296</v>
      </c>
      <c r="D180" s="46" t="s">
        <v>2217</v>
      </c>
      <c r="E180" s="29">
        <v>0</v>
      </c>
      <c r="F180" s="29">
        <v>0</v>
      </c>
      <c r="G180" s="29">
        <v>0</v>
      </c>
      <c r="H180" s="29">
        <v>0</v>
      </c>
      <c r="I180" s="29">
        <v>0</v>
      </c>
      <c r="J180" s="29">
        <v>0</v>
      </c>
      <c r="K180" s="29">
        <v>0</v>
      </c>
      <c r="L180" s="29">
        <v>0</v>
      </c>
      <c r="M180" s="29">
        <v>0</v>
      </c>
      <c r="N180" s="29">
        <v>93</v>
      </c>
      <c r="O180" s="29">
        <v>105</v>
      </c>
      <c r="P180" s="29">
        <v>97</v>
      </c>
      <c r="Q180" s="29">
        <v>0</v>
      </c>
      <c r="R180" s="29">
        <v>0</v>
      </c>
      <c r="S180" s="29">
        <v>0</v>
      </c>
      <c r="T180" s="29">
        <v>0</v>
      </c>
      <c r="V180" s="48">
        <f t="shared" si="37"/>
        <v>295</v>
      </c>
      <c r="W180" s="105">
        <f t="shared" si="38"/>
        <v>1</v>
      </c>
      <c r="X180" s="48">
        <f t="shared" si="39"/>
        <v>0</v>
      </c>
      <c r="Y180" s="33" t="str">
        <f t="shared" si="40"/>
        <v/>
      </c>
      <c r="Z180" s="608">
        <v>1296</v>
      </c>
      <c r="AA180" s="609" t="s">
        <v>2217</v>
      </c>
      <c r="AB180" s="608">
        <v>3</v>
      </c>
      <c r="AC180" s="85"/>
      <c r="AD180" s="225">
        <f t="shared" si="41"/>
        <v>1</v>
      </c>
      <c r="AE180" s="85">
        <v>151</v>
      </c>
      <c r="AF180" s="85">
        <v>1293</v>
      </c>
      <c r="AG180" s="213" t="s">
        <v>2397</v>
      </c>
      <c r="AH180" s="85"/>
      <c r="AP180" s="51"/>
    </row>
    <row r="181" spans="1:42" ht="14.1" customHeight="1" x14ac:dyDescent="0.2">
      <c r="A181" s="28">
        <v>172</v>
      </c>
      <c r="B181" s="41">
        <v>151</v>
      </c>
      <c r="C181" s="67">
        <v>1297</v>
      </c>
      <c r="D181" s="46" t="s">
        <v>391</v>
      </c>
      <c r="E181" s="29">
        <v>0</v>
      </c>
      <c r="F181" s="29">
        <v>0</v>
      </c>
      <c r="G181" s="29">
        <v>0</v>
      </c>
      <c r="H181" s="29">
        <v>0</v>
      </c>
      <c r="I181" s="29">
        <v>0</v>
      </c>
      <c r="J181" s="29">
        <v>0</v>
      </c>
      <c r="K181" s="29">
        <v>0</v>
      </c>
      <c r="L181" s="29">
        <v>0</v>
      </c>
      <c r="M181" s="29">
        <v>0</v>
      </c>
      <c r="N181" s="29">
        <v>0</v>
      </c>
      <c r="O181" s="29">
        <v>229</v>
      </c>
      <c r="P181" s="29">
        <v>212</v>
      </c>
      <c r="Q181" s="29">
        <v>0</v>
      </c>
      <c r="R181" s="29">
        <v>0</v>
      </c>
      <c r="S181" s="29">
        <v>0</v>
      </c>
      <c r="T181" s="29">
        <v>0</v>
      </c>
      <c r="V181" s="48">
        <f t="shared" si="37"/>
        <v>441</v>
      </c>
      <c r="W181" s="105">
        <f t="shared" si="38"/>
        <v>1</v>
      </c>
      <c r="X181" s="48">
        <f t="shared" si="39"/>
        <v>0</v>
      </c>
      <c r="Y181" s="33" t="str">
        <f t="shared" si="40"/>
        <v/>
      </c>
      <c r="Z181" s="608">
        <v>1297</v>
      </c>
      <c r="AA181" s="609" t="s">
        <v>391</v>
      </c>
      <c r="AB181" s="608">
        <v>3</v>
      </c>
      <c r="AC181" s="85"/>
      <c r="AD181" s="225">
        <f t="shared" si="41"/>
        <v>1</v>
      </c>
      <c r="AE181" s="85">
        <v>118</v>
      </c>
      <c r="AF181" s="85">
        <v>1295</v>
      </c>
      <c r="AG181" s="213" t="s">
        <v>609</v>
      </c>
      <c r="AH181" s="85"/>
      <c r="AP181" s="51"/>
    </row>
    <row r="182" spans="1:42" ht="14.1" customHeight="1" x14ac:dyDescent="0.2">
      <c r="A182" s="28">
        <v>173</v>
      </c>
      <c r="B182" s="41">
        <v>196</v>
      </c>
      <c r="C182" s="67">
        <v>1298</v>
      </c>
      <c r="D182" s="46" t="s">
        <v>3384</v>
      </c>
      <c r="E182" s="29">
        <v>0</v>
      </c>
      <c r="F182" s="29">
        <v>0</v>
      </c>
      <c r="G182" s="29">
        <v>0</v>
      </c>
      <c r="H182" s="29">
        <v>101</v>
      </c>
      <c r="I182" s="29">
        <v>82</v>
      </c>
      <c r="J182" s="29">
        <v>92</v>
      </c>
      <c r="K182" s="29">
        <v>78</v>
      </c>
      <c r="L182" s="29">
        <v>68</v>
      </c>
      <c r="M182" s="29">
        <v>68</v>
      </c>
      <c r="N182" s="29">
        <v>0</v>
      </c>
      <c r="O182" s="29">
        <v>0</v>
      </c>
      <c r="P182" s="29">
        <v>0</v>
      </c>
      <c r="Q182" s="29">
        <v>0</v>
      </c>
      <c r="R182" s="29">
        <v>0</v>
      </c>
      <c r="S182" s="29">
        <v>0</v>
      </c>
      <c r="T182" s="29">
        <v>0</v>
      </c>
      <c r="V182" s="48">
        <f t="shared" si="37"/>
        <v>489</v>
      </c>
      <c r="W182" s="105">
        <f t="shared" si="38"/>
        <v>1</v>
      </c>
      <c r="X182" s="48">
        <f t="shared" si="39"/>
        <v>0</v>
      </c>
      <c r="Y182" s="33" t="str">
        <f t="shared" si="40"/>
        <v/>
      </c>
      <c r="Z182" s="608">
        <v>1298</v>
      </c>
      <c r="AA182" s="609" t="s">
        <v>375</v>
      </c>
      <c r="AB182" s="608">
        <v>1</v>
      </c>
      <c r="AC182" s="85"/>
      <c r="AD182" s="225">
        <f t="shared" si="41"/>
        <v>1</v>
      </c>
      <c r="AE182" s="85">
        <v>189</v>
      </c>
      <c r="AF182" s="85">
        <v>1296</v>
      </c>
      <c r="AG182" s="213" t="s">
        <v>2217</v>
      </c>
      <c r="AH182" s="85"/>
      <c r="AP182" s="51"/>
    </row>
    <row r="183" spans="1:42" ht="14.1" customHeight="1" x14ac:dyDescent="0.2">
      <c r="A183" s="28">
        <v>174</v>
      </c>
      <c r="B183" s="41">
        <v>190</v>
      </c>
      <c r="C183" s="67">
        <v>1299</v>
      </c>
      <c r="D183" s="46" t="s">
        <v>645</v>
      </c>
      <c r="E183" s="29">
        <v>0</v>
      </c>
      <c r="F183" s="29">
        <v>0</v>
      </c>
      <c r="G183" s="29">
        <v>0</v>
      </c>
      <c r="H183" s="29">
        <v>5</v>
      </c>
      <c r="I183" s="29">
        <v>4</v>
      </c>
      <c r="J183" s="29">
        <v>3</v>
      </c>
      <c r="K183" s="29">
        <v>1</v>
      </c>
      <c r="L183" s="29">
        <v>1</v>
      </c>
      <c r="M183" s="29">
        <v>4</v>
      </c>
      <c r="N183" s="29">
        <v>2</v>
      </c>
      <c r="O183" s="29">
        <v>2</v>
      </c>
      <c r="P183" s="29">
        <v>5</v>
      </c>
      <c r="Q183" s="29">
        <v>1</v>
      </c>
      <c r="R183" s="29">
        <v>3</v>
      </c>
      <c r="S183" s="29">
        <v>4</v>
      </c>
      <c r="T183" s="29">
        <v>2</v>
      </c>
      <c r="V183" s="48">
        <f t="shared" si="37"/>
        <v>37</v>
      </c>
      <c r="W183" s="105">
        <f t="shared" si="38"/>
        <v>1</v>
      </c>
      <c r="X183" s="48">
        <f t="shared" si="39"/>
        <v>0</v>
      </c>
      <c r="Y183" s="33" t="str">
        <f t="shared" si="40"/>
        <v/>
      </c>
      <c r="Z183" s="608">
        <v>1299</v>
      </c>
      <c r="AA183" s="609" t="s">
        <v>645</v>
      </c>
      <c r="AB183" s="608">
        <v>5</v>
      </c>
      <c r="AC183" s="85"/>
      <c r="AD183" s="225">
        <f t="shared" si="41"/>
        <v>1</v>
      </c>
      <c r="AE183" s="85">
        <v>151</v>
      </c>
      <c r="AF183" s="85">
        <v>1297</v>
      </c>
      <c r="AG183" s="213" t="s">
        <v>391</v>
      </c>
      <c r="AH183" s="85"/>
      <c r="AP183" s="51"/>
    </row>
    <row r="184" spans="1:42" ht="14.1" customHeight="1" x14ac:dyDescent="0.2">
      <c r="A184" s="28">
        <v>175</v>
      </c>
      <c r="B184" s="41">
        <v>144</v>
      </c>
      <c r="C184" s="67">
        <v>1300</v>
      </c>
      <c r="D184" s="46" t="s">
        <v>2346</v>
      </c>
      <c r="E184" s="29">
        <v>0</v>
      </c>
      <c r="F184" s="29">
        <v>0</v>
      </c>
      <c r="G184" s="29">
        <v>0</v>
      </c>
      <c r="H184" s="29">
        <v>0</v>
      </c>
      <c r="I184" s="29">
        <v>0</v>
      </c>
      <c r="J184" s="29">
        <v>0</v>
      </c>
      <c r="K184" s="29">
        <v>0</v>
      </c>
      <c r="L184" s="29">
        <v>0</v>
      </c>
      <c r="M184" s="29">
        <v>52</v>
      </c>
      <c r="N184" s="29">
        <v>56</v>
      </c>
      <c r="O184" s="29">
        <v>44</v>
      </c>
      <c r="P184" s="29">
        <v>43</v>
      </c>
      <c r="Q184" s="29">
        <v>0</v>
      </c>
      <c r="R184" s="29">
        <v>0</v>
      </c>
      <c r="S184" s="29">
        <v>0</v>
      </c>
      <c r="T184" s="29">
        <v>0</v>
      </c>
      <c r="V184" s="48">
        <f t="shared" si="37"/>
        <v>195</v>
      </c>
      <c r="W184" s="105">
        <f t="shared" si="38"/>
        <v>1</v>
      </c>
      <c r="X184" s="48">
        <f t="shared" si="39"/>
        <v>0</v>
      </c>
      <c r="Y184" s="33" t="str">
        <f t="shared" si="40"/>
        <v/>
      </c>
      <c r="Z184" s="608">
        <v>1300</v>
      </c>
      <c r="AA184" s="609" t="s">
        <v>2346</v>
      </c>
      <c r="AB184" s="608">
        <v>3</v>
      </c>
      <c r="AC184" s="85"/>
      <c r="AD184" s="225">
        <f t="shared" si="41"/>
        <v>1</v>
      </c>
      <c r="AE184" s="85">
        <v>196</v>
      </c>
      <c r="AF184" s="85">
        <v>1298</v>
      </c>
      <c r="AG184" s="213" t="s">
        <v>375</v>
      </c>
      <c r="AH184" s="85"/>
      <c r="AP184" s="51"/>
    </row>
    <row r="185" spans="1:42" ht="14.1" customHeight="1" x14ac:dyDescent="0.2">
      <c r="A185" s="28">
        <v>176</v>
      </c>
      <c r="B185" s="41">
        <v>193</v>
      </c>
      <c r="C185" s="67">
        <v>1301</v>
      </c>
      <c r="D185" s="46" t="s">
        <v>360</v>
      </c>
      <c r="E185" s="29">
        <v>0</v>
      </c>
      <c r="F185" s="29">
        <v>0</v>
      </c>
      <c r="G185" s="29">
        <v>0</v>
      </c>
      <c r="H185" s="29">
        <v>0</v>
      </c>
      <c r="I185" s="29">
        <v>0</v>
      </c>
      <c r="J185" s="29">
        <v>0</v>
      </c>
      <c r="K185" s="29">
        <v>0</v>
      </c>
      <c r="L185" s="29">
        <v>0</v>
      </c>
      <c r="M185" s="29">
        <v>0</v>
      </c>
      <c r="N185" s="29">
        <v>0</v>
      </c>
      <c r="O185" s="29">
        <v>0</v>
      </c>
      <c r="P185" s="29">
        <v>0</v>
      </c>
      <c r="Q185" s="29">
        <v>17</v>
      </c>
      <c r="R185" s="29">
        <v>39</v>
      </c>
      <c r="S185" s="29">
        <v>42</v>
      </c>
      <c r="T185" s="29">
        <v>25</v>
      </c>
      <c r="V185" s="48">
        <f t="shared" si="37"/>
        <v>123</v>
      </c>
      <c r="W185" s="105">
        <f t="shared" si="38"/>
        <v>1</v>
      </c>
      <c r="X185" s="48">
        <f t="shared" si="39"/>
        <v>0</v>
      </c>
      <c r="Y185" s="33" t="str">
        <f t="shared" si="40"/>
        <v/>
      </c>
      <c r="Z185" s="608">
        <v>1301</v>
      </c>
      <c r="AA185" s="609" t="s">
        <v>360</v>
      </c>
      <c r="AB185" s="608">
        <v>4</v>
      </c>
      <c r="AC185" s="85"/>
      <c r="AD185" s="225">
        <f t="shared" si="41"/>
        <v>1</v>
      </c>
      <c r="AE185" s="85">
        <v>190</v>
      </c>
      <c r="AF185" s="85">
        <v>1299</v>
      </c>
      <c r="AG185" s="213" t="s">
        <v>645</v>
      </c>
      <c r="AH185" s="85"/>
      <c r="AP185" s="51"/>
    </row>
    <row r="186" spans="1:42" ht="14.1" customHeight="1" x14ac:dyDescent="0.2">
      <c r="A186" s="28">
        <v>177</v>
      </c>
      <c r="B186" s="41">
        <v>119</v>
      </c>
      <c r="C186" s="67">
        <v>1302</v>
      </c>
      <c r="D186" s="46" t="s">
        <v>2536</v>
      </c>
      <c r="E186" s="29">
        <v>0</v>
      </c>
      <c r="F186" s="29">
        <v>0</v>
      </c>
      <c r="G186" s="29">
        <v>0</v>
      </c>
      <c r="H186" s="29">
        <v>0</v>
      </c>
      <c r="I186" s="29">
        <v>0</v>
      </c>
      <c r="J186" s="29">
        <v>0</v>
      </c>
      <c r="K186" s="29">
        <v>0</v>
      </c>
      <c r="L186" s="29">
        <v>0</v>
      </c>
      <c r="M186" s="29">
        <v>0</v>
      </c>
      <c r="N186" s="29">
        <v>0</v>
      </c>
      <c r="O186" s="29">
        <v>0</v>
      </c>
      <c r="P186" s="29">
        <v>0</v>
      </c>
      <c r="Q186" s="29">
        <v>263</v>
      </c>
      <c r="R186" s="29">
        <v>270</v>
      </c>
      <c r="S186" s="29">
        <v>264</v>
      </c>
      <c r="T186" s="29">
        <v>302</v>
      </c>
      <c r="V186" s="48">
        <f t="shared" si="37"/>
        <v>1099</v>
      </c>
      <c r="W186" s="105">
        <f t="shared" si="38"/>
        <v>1</v>
      </c>
      <c r="X186" s="48">
        <f t="shared" si="39"/>
        <v>0</v>
      </c>
      <c r="Y186" s="33" t="str">
        <f t="shared" si="40"/>
        <v/>
      </c>
      <c r="Z186" s="608">
        <v>1302</v>
      </c>
      <c r="AA186" s="609" t="s">
        <v>2536</v>
      </c>
      <c r="AB186" s="608">
        <v>4</v>
      </c>
      <c r="AC186" s="85"/>
      <c r="AD186" s="225">
        <f t="shared" si="41"/>
        <v>1</v>
      </c>
      <c r="AE186" s="85">
        <v>144</v>
      </c>
      <c r="AF186" s="85">
        <v>1300</v>
      </c>
      <c r="AG186" s="213" t="s">
        <v>2346</v>
      </c>
      <c r="AH186" s="85"/>
      <c r="AP186" s="51"/>
    </row>
    <row r="187" spans="1:42" ht="14.1" customHeight="1" x14ac:dyDescent="0.2">
      <c r="A187" s="28">
        <v>178</v>
      </c>
      <c r="B187" s="41">
        <v>192</v>
      </c>
      <c r="C187" s="67">
        <v>1303</v>
      </c>
      <c r="D187" s="46" t="s">
        <v>1432</v>
      </c>
      <c r="E187" s="29">
        <v>0</v>
      </c>
      <c r="F187" s="29">
        <v>0</v>
      </c>
      <c r="G187" s="29">
        <v>2</v>
      </c>
      <c r="H187" s="29">
        <v>6</v>
      </c>
      <c r="I187" s="29">
        <v>3</v>
      </c>
      <c r="J187" s="29">
        <v>1</v>
      </c>
      <c r="K187" s="29">
        <v>4</v>
      </c>
      <c r="L187" s="29">
        <v>3</v>
      </c>
      <c r="M187" s="29">
        <v>5</v>
      </c>
      <c r="N187" s="29">
        <v>3</v>
      </c>
      <c r="O187" s="29">
        <v>1</v>
      </c>
      <c r="P187" s="29">
        <v>3</v>
      </c>
      <c r="Q187" s="29">
        <v>0</v>
      </c>
      <c r="R187" s="29">
        <v>0</v>
      </c>
      <c r="S187" s="29">
        <v>0</v>
      </c>
      <c r="T187" s="29">
        <v>0</v>
      </c>
      <c r="V187" s="48">
        <f t="shared" si="37"/>
        <v>31</v>
      </c>
      <c r="W187" s="105">
        <f t="shared" si="38"/>
        <v>1</v>
      </c>
      <c r="X187" s="48">
        <f t="shared" si="39"/>
        <v>0</v>
      </c>
      <c r="Y187" s="33" t="str">
        <f t="shared" si="40"/>
        <v/>
      </c>
      <c r="Z187" s="608">
        <v>1303</v>
      </c>
      <c r="AA187" s="609" t="s">
        <v>1432</v>
      </c>
      <c r="AB187" s="608">
        <v>7</v>
      </c>
      <c r="AC187" s="85"/>
      <c r="AD187" s="225">
        <f t="shared" si="41"/>
        <v>1</v>
      </c>
      <c r="AE187" s="85">
        <v>193</v>
      </c>
      <c r="AF187" s="85">
        <v>1301</v>
      </c>
      <c r="AG187" s="213" t="s">
        <v>360</v>
      </c>
      <c r="AH187" s="85"/>
      <c r="AP187" s="51"/>
    </row>
    <row r="188" spans="1:42" ht="14.1" customHeight="1" x14ac:dyDescent="0.2">
      <c r="A188" s="28">
        <v>179</v>
      </c>
      <c r="B188" s="41">
        <v>151</v>
      </c>
      <c r="C188" s="67">
        <v>1305</v>
      </c>
      <c r="D188" s="46" t="s">
        <v>2413</v>
      </c>
      <c r="E188" s="29">
        <v>0</v>
      </c>
      <c r="F188" s="29">
        <v>0</v>
      </c>
      <c r="G188" s="29">
        <v>0</v>
      </c>
      <c r="H188" s="29">
        <v>0</v>
      </c>
      <c r="I188" s="29">
        <v>0</v>
      </c>
      <c r="J188" s="29">
        <v>0</v>
      </c>
      <c r="K188" s="29">
        <v>0</v>
      </c>
      <c r="L188" s="29">
        <v>0</v>
      </c>
      <c r="M188" s="29">
        <v>0</v>
      </c>
      <c r="N188" s="29">
        <v>0</v>
      </c>
      <c r="O188" s="29">
        <v>144</v>
      </c>
      <c r="P188" s="29">
        <v>154</v>
      </c>
      <c r="Q188" s="29">
        <v>125</v>
      </c>
      <c r="R188" s="29">
        <v>0</v>
      </c>
      <c r="S188" s="29">
        <v>0</v>
      </c>
      <c r="T188" s="29">
        <v>0</v>
      </c>
      <c r="V188" s="48">
        <f t="shared" si="37"/>
        <v>423</v>
      </c>
      <c r="W188" s="105">
        <f t="shared" si="38"/>
        <v>1</v>
      </c>
      <c r="X188" s="48">
        <f t="shared" si="39"/>
        <v>0</v>
      </c>
      <c r="Y188" s="33" t="str">
        <f t="shared" si="40"/>
        <v/>
      </c>
      <c r="Z188" s="608">
        <v>1305</v>
      </c>
      <c r="AA188" s="609" t="s">
        <v>2413</v>
      </c>
      <c r="AB188" s="608">
        <v>3</v>
      </c>
      <c r="AC188" s="85"/>
      <c r="AD188" s="225">
        <f t="shared" si="41"/>
        <v>1</v>
      </c>
      <c r="AE188" s="85">
        <v>119</v>
      </c>
      <c r="AF188" s="85">
        <v>1302</v>
      </c>
      <c r="AG188" s="213" t="s">
        <v>2536</v>
      </c>
      <c r="AH188" s="85"/>
      <c r="AP188" s="51"/>
    </row>
    <row r="189" spans="1:42" ht="14.1" customHeight="1" x14ac:dyDescent="0.2">
      <c r="A189" s="28">
        <v>180</v>
      </c>
      <c r="B189" s="41">
        <v>151</v>
      </c>
      <c r="C189" s="67">
        <v>1306</v>
      </c>
      <c r="D189" s="46" t="s">
        <v>1227</v>
      </c>
      <c r="E189" s="29">
        <v>0</v>
      </c>
      <c r="F189" s="29">
        <v>0</v>
      </c>
      <c r="G189" s="29">
        <v>0</v>
      </c>
      <c r="H189" s="29">
        <v>0</v>
      </c>
      <c r="I189" s="29">
        <v>0</v>
      </c>
      <c r="J189" s="29">
        <v>0</v>
      </c>
      <c r="K189" s="29">
        <v>0</v>
      </c>
      <c r="L189" s="29">
        <v>0</v>
      </c>
      <c r="M189" s="29">
        <v>0</v>
      </c>
      <c r="N189" s="29">
        <v>0</v>
      </c>
      <c r="O189" s="29">
        <v>1</v>
      </c>
      <c r="P189" s="29">
        <v>2</v>
      </c>
      <c r="Q189" s="29">
        <v>1</v>
      </c>
      <c r="R189" s="29">
        <v>0</v>
      </c>
      <c r="S189" s="29">
        <v>1</v>
      </c>
      <c r="T189" s="29">
        <v>0</v>
      </c>
      <c r="V189" s="48">
        <f t="shared" si="37"/>
        <v>5</v>
      </c>
      <c r="W189" s="105">
        <f t="shared" si="38"/>
        <v>1</v>
      </c>
      <c r="X189" s="48">
        <f t="shared" si="39"/>
        <v>0</v>
      </c>
      <c r="Y189" s="33" t="str">
        <f t="shared" si="40"/>
        <v/>
      </c>
      <c r="Z189" s="608">
        <v>1306</v>
      </c>
      <c r="AA189" s="609" t="s">
        <v>1227</v>
      </c>
      <c r="AB189" s="608">
        <v>6</v>
      </c>
      <c r="AC189" s="85"/>
      <c r="AD189" s="225">
        <f t="shared" si="41"/>
        <v>1</v>
      </c>
      <c r="AE189" s="85">
        <v>192</v>
      </c>
      <c r="AF189" s="85">
        <v>1303</v>
      </c>
      <c r="AG189" s="213" t="s">
        <v>1432</v>
      </c>
      <c r="AH189" s="85"/>
      <c r="AP189" s="51"/>
    </row>
    <row r="190" spans="1:42" ht="14.1" customHeight="1" x14ac:dyDescent="0.2">
      <c r="A190" s="28">
        <v>181</v>
      </c>
      <c r="B190" s="41">
        <v>114</v>
      </c>
      <c r="C190" s="67">
        <v>1307</v>
      </c>
      <c r="D190" s="46" t="s">
        <v>2628</v>
      </c>
      <c r="E190" s="29">
        <v>0</v>
      </c>
      <c r="F190" s="29">
        <v>0</v>
      </c>
      <c r="G190" s="29">
        <v>0</v>
      </c>
      <c r="H190" s="29">
        <v>0</v>
      </c>
      <c r="I190" s="29">
        <v>0</v>
      </c>
      <c r="J190" s="29">
        <v>0</v>
      </c>
      <c r="K190" s="29">
        <v>0</v>
      </c>
      <c r="L190" s="29">
        <v>0</v>
      </c>
      <c r="M190" s="29">
        <v>0</v>
      </c>
      <c r="N190" s="29">
        <v>116</v>
      </c>
      <c r="O190" s="29">
        <v>127</v>
      </c>
      <c r="P190" s="29">
        <v>115</v>
      </c>
      <c r="Q190" s="29">
        <v>0</v>
      </c>
      <c r="R190" s="29">
        <v>0</v>
      </c>
      <c r="S190" s="29">
        <v>0</v>
      </c>
      <c r="T190" s="29">
        <v>0</v>
      </c>
      <c r="V190" s="48">
        <f t="shared" si="37"/>
        <v>358</v>
      </c>
      <c r="W190" s="105">
        <f t="shared" si="38"/>
        <v>1</v>
      </c>
      <c r="X190" s="48">
        <f t="shared" si="39"/>
        <v>0</v>
      </c>
      <c r="Y190" s="33" t="str">
        <f t="shared" si="40"/>
        <v/>
      </c>
      <c r="Z190" s="608">
        <v>1307</v>
      </c>
      <c r="AA190" s="609" t="s">
        <v>2628</v>
      </c>
      <c r="AB190" s="608">
        <v>3</v>
      </c>
      <c r="AC190" s="85"/>
      <c r="AD190" s="225">
        <f t="shared" si="41"/>
        <v>1</v>
      </c>
      <c r="AE190" s="85">
        <v>151</v>
      </c>
      <c r="AF190" s="85">
        <v>1305</v>
      </c>
      <c r="AG190" s="213" t="s">
        <v>2413</v>
      </c>
      <c r="AH190" s="85"/>
      <c r="AP190" s="51"/>
    </row>
    <row r="191" spans="1:42" ht="14.1" customHeight="1" x14ac:dyDescent="0.2">
      <c r="A191" s="28">
        <v>182</v>
      </c>
      <c r="B191" s="41">
        <v>174</v>
      </c>
      <c r="C191" s="67">
        <v>1309</v>
      </c>
      <c r="D191" s="46" t="s">
        <v>3374</v>
      </c>
      <c r="E191" s="29">
        <v>0</v>
      </c>
      <c r="F191" s="29">
        <v>0</v>
      </c>
      <c r="G191" s="29">
        <v>0</v>
      </c>
      <c r="H191" s="29">
        <v>0</v>
      </c>
      <c r="I191" s="29">
        <v>0</v>
      </c>
      <c r="J191" s="29">
        <v>0</v>
      </c>
      <c r="K191" s="29">
        <v>0</v>
      </c>
      <c r="L191" s="29">
        <v>0</v>
      </c>
      <c r="M191" s="29">
        <v>100</v>
      </c>
      <c r="N191" s="29">
        <v>105</v>
      </c>
      <c r="O191" s="29">
        <v>99</v>
      </c>
      <c r="P191" s="29">
        <v>86</v>
      </c>
      <c r="Q191" s="29">
        <v>0</v>
      </c>
      <c r="R191" s="29">
        <v>0</v>
      </c>
      <c r="S191" s="29">
        <v>0</v>
      </c>
      <c r="T191" s="29">
        <v>0</v>
      </c>
      <c r="V191" s="48">
        <f t="shared" si="37"/>
        <v>390</v>
      </c>
      <c r="W191" s="105">
        <f t="shared" si="38"/>
        <v>1</v>
      </c>
      <c r="X191" s="48">
        <f t="shared" si="39"/>
        <v>0</v>
      </c>
      <c r="Y191" s="33" t="str">
        <f t="shared" si="40"/>
        <v/>
      </c>
      <c r="Z191" s="608">
        <v>1309</v>
      </c>
      <c r="AA191" s="609" t="s">
        <v>958</v>
      </c>
      <c r="AB191" s="608">
        <v>4</v>
      </c>
      <c r="AC191" s="85"/>
      <c r="AD191" s="225">
        <f t="shared" si="41"/>
        <v>1</v>
      </c>
      <c r="AE191" s="85">
        <v>151</v>
      </c>
      <c r="AF191" s="85">
        <v>1306</v>
      </c>
      <c r="AG191" s="213" t="s">
        <v>1227</v>
      </c>
      <c r="AH191" s="85"/>
      <c r="AP191" s="51"/>
    </row>
    <row r="192" spans="1:42" ht="14.1" customHeight="1" x14ac:dyDescent="0.2">
      <c r="A192" s="28">
        <v>183</v>
      </c>
      <c r="B192" s="41">
        <v>153</v>
      </c>
      <c r="C192" s="67">
        <v>1311</v>
      </c>
      <c r="D192" s="46" t="s">
        <v>794</v>
      </c>
      <c r="E192" s="29">
        <v>0</v>
      </c>
      <c r="F192" s="29">
        <v>0</v>
      </c>
      <c r="G192" s="29">
        <v>0</v>
      </c>
      <c r="H192" s="29">
        <v>3</v>
      </c>
      <c r="I192" s="29">
        <v>6</v>
      </c>
      <c r="J192" s="29">
        <v>0</v>
      </c>
      <c r="K192" s="29">
        <v>7</v>
      </c>
      <c r="L192" s="29">
        <v>5</v>
      </c>
      <c r="M192" s="29">
        <v>3</v>
      </c>
      <c r="N192" s="29">
        <v>5</v>
      </c>
      <c r="O192" s="29">
        <v>6</v>
      </c>
      <c r="P192" s="29">
        <v>2</v>
      </c>
      <c r="Q192" s="29">
        <v>4</v>
      </c>
      <c r="R192" s="29">
        <v>3</v>
      </c>
      <c r="S192" s="29">
        <v>2</v>
      </c>
      <c r="T192" s="29">
        <v>5</v>
      </c>
      <c r="V192" s="48">
        <f t="shared" si="37"/>
        <v>51</v>
      </c>
      <c r="W192" s="105">
        <f t="shared" si="38"/>
        <v>1</v>
      </c>
      <c r="X192" s="48">
        <f t="shared" si="39"/>
        <v>0</v>
      </c>
      <c r="Y192" s="33" t="str">
        <f t="shared" si="40"/>
        <v/>
      </c>
      <c r="Z192" s="608">
        <v>1311</v>
      </c>
      <c r="AA192" s="609" t="s">
        <v>794</v>
      </c>
      <c r="AB192" s="608">
        <v>5</v>
      </c>
      <c r="AC192" s="85"/>
      <c r="AD192" s="225">
        <f t="shared" si="41"/>
        <v>1</v>
      </c>
      <c r="AE192" s="85">
        <v>114</v>
      </c>
      <c r="AF192" s="85">
        <v>1307</v>
      </c>
      <c r="AG192" s="213" t="s">
        <v>2628</v>
      </c>
      <c r="AH192" s="85"/>
      <c r="AP192" s="51"/>
    </row>
    <row r="193" spans="1:42" ht="14.1" customHeight="1" x14ac:dyDescent="0.2">
      <c r="A193" s="28">
        <v>184</v>
      </c>
      <c r="B193" s="41">
        <v>196</v>
      </c>
      <c r="C193" s="67">
        <v>1312</v>
      </c>
      <c r="D193" s="46" t="s">
        <v>615</v>
      </c>
      <c r="E193" s="29">
        <v>0</v>
      </c>
      <c r="F193" s="29">
        <v>0</v>
      </c>
      <c r="G193" s="29">
        <v>0</v>
      </c>
      <c r="H193" s="29">
        <v>0</v>
      </c>
      <c r="I193" s="29">
        <v>0</v>
      </c>
      <c r="J193" s="29">
        <v>0</v>
      </c>
      <c r="K193" s="29">
        <v>0</v>
      </c>
      <c r="L193" s="29">
        <v>0</v>
      </c>
      <c r="M193" s="29">
        <v>96</v>
      </c>
      <c r="N193" s="29">
        <v>98</v>
      </c>
      <c r="O193" s="29">
        <v>96</v>
      </c>
      <c r="P193" s="29">
        <v>87</v>
      </c>
      <c r="Q193" s="29">
        <v>0</v>
      </c>
      <c r="R193" s="29">
        <v>0</v>
      </c>
      <c r="S193" s="29">
        <v>0</v>
      </c>
      <c r="T193" s="29">
        <v>0</v>
      </c>
      <c r="V193" s="48">
        <f t="shared" si="37"/>
        <v>377</v>
      </c>
      <c r="W193" s="105">
        <f t="shared" si="38"/>
        <v>1</v>
      </c>
      <c r="X193" s="48">
        <f t="shared" si="39"/>
        <v>0</v>
      </c>
      <c r="Y193" s="33" t="str">
        <f t="shared" si="40"/>
        <v/>
      </c>
      <c r="Z193" s="608">
        <v>1312</v>
      </c>
      <c r="AA193" s="609" t="s">
        <v>615</v>
      </c>
      <c r="AB193" s="608">
        <v>3</v>
      </c>
      <c r="AC193" s="85"/>
      <c r="AD193" s="225">
        <f t="shared" si="41"/>
        <v>1</v>
      </c>
      <c r="AE193" s="85">
        <v>174</v>
      </c>
      <c r="AF193" s="85">
        <v>1309</v>
      </c>
      <c r="AG193" s="213" t="s">
        <v>958</v>
      </c>
      <c r="AH193" s="85"/>
      <c r="AP193" s="51"/>
    </row>
    <row r="194" spans="1:42" ht="14.1" customHeight="1" x14ac:dyDescent="0.2">
      <c r="A194" s="28">
        <v>185</v>
      </c>
      <c r="B194" s="41">
        <v>103</v>
      </c>
      <c r="C194" s="67">
        <v>1313</v>
      </c>
      <c r="D194" s="46" t="s">
        <v>820</v>
      </c>
      <c r="E194" s="29">
        <v>0</v>
      </c>
      <c r="F194" s="29">
        <v>0</v>
      </c>
      <c r="G194" s="29">
        <v>0</v>
      </c>
      <c r="H194" s="29">
        <v>1</v>
      </c>
      <c r="I194" s="29">
        <v>5</v>
      </c>
      <c r="J194" s="29">
        <v>4</v>
      </c>
      <c r="K194" s="29">
        <v>6</v>
      </c>
      <c r="L194" s="29">
        <v>3</v>
      </c>
      <c r="M194" s="29">
        <v>4</v>
      </c>
      <c r="N194" s="29">
        <v>6</v>
      </c>
      <c r="O194" s="29">
        <v>0</v>
      </c>
      <c r="P194" s="29">
        <v>7</v>
      </c>
      <c r="Q194" s="29">
        <v>1</v>
      </c>
      <c r="R194" s="29">
        <v>0</v>
      </c>
      <c r="S194" s="29">
        <v>0</v>
      </c>
      <c r="T194" s="29">
        <v>0</v>
      </c>
      <c r="V194" s="48">
        <f t="shared" si="37"/>
        <v>37</v>
      </c>
      <c r="W194" s="105">
        <f t="shared" si="38"/>
        <v>1</v>
      </c>
      <c r="X194" s="48">
        <f t="shared" si="39"/>
        <v>0</v>
      </c>
      <c r="Y194" s="33" t="str">
        <f t="shared" si="40"/>
        <v/>
      </c>
      <c r="Z194" s="608">
        <v>1313</v>
      </c>
      <c r="AA194" s="609" t="s">
        <v>820</v>
      </c>
      <c r="AB194" s="608">
        <v>5</v>
      </c>
      <c r="AC194" s="85"/>
      <c r="AD194" s="225">
        <f t="shared" si="41"/>
        <v>1</v>
      </c>
      <c r="AE194" s="85">
        <v>153</v>
      </c>
      <c r="AF194" s="85">
        <v>1311</v>
      </c>
      <c r="AG194" s="213" t="s">
        <v>794</v>
      </c>
      <c r="AH194" s="85"/>
      <c r="AP194" s="51"/>
    </row>
    <row r="195" spans="1:42" ht="14.1" customHeight="1" x14ac:dyDescent="0.2">
      <c r="A195" s="28">
        <v>186</v>
      </c>
      <c r="B195" s="41">
        <v>136</v>
      </c>
      <c r="C195" s="67">
        <v>1316</v>
      </c>
      <c r="D195" s="46" t="s">
        <v>2588</v>
      </c>
      <c r="E195" s="29">
        <v>0</v>
      </c>
      <c r="F195" s="29">
        <v>0</v>
      </c>
      <c r="G195" s="29">
        <v>0</v>
      </c>
      <c r="H195" s="29">
        <v>43</v>
      </c>
      <c r="I195" s="29">
        <v>40</v>
      </c>
      <c r="J195" s="29">
        <v>47</v>
      </c>
      <c r="K195" s="29">
        <v>42</v>
      </c>
      <c r="L195" s="29">
        <v>53</v>
      </c>
      <c r="M195" s="29">
        <v>38</v>
      </c>
      <c r="N195" s="29">
        <v>49</v>
      </c>
      <c r="O195" s="29">
        <v>40</v>
      </c>
      <c r="P195" s="29">
        <v>38</v>
      </c>
      <c r="Q195" s="29">
        <v>0</v>
      </c>
      <c r="R195" s="29">
        <v>0</v>
      </c>
      <c r="S195" s="29">
        <v>0</v>
      </c>
      <c r="T195" s="29">
        <v>0</v>
      </c>
      <c r="V195" s="48">
        <f t="shared" si="37"/>
        <v>390</v>
      </c>
      <c r="W195" s="105">
        <f t="shared" si="38"/>
        <v>1</v>
      </c>
      <c r="X195" s="48">
        <f t="shared" si="39"/>
        <v>0</v>
      </c>
      <c r="Y195" s="33" t="str">
        <f t="shared" si="40"/>
        <v/>
      </c>
      <c r="Z195" s="608">
        <v>1316</v>
      </c>
      <c r="AA195" s="609" t="s">
        <v>2588</v>
      </c>
      <c r="AB195" s="608">
        <v>1</v>
      </c>
      <c r="AC195" s="85"/>
      <c r="AD195" s="225">
        <f t="shared" si="41"/>
        <v>1</v>
      </c>
      <c r="AE195" s="85">
        <v>196</v>
      </c>
      <c r="AF195" s="85">
        <v>1312</v>
      </c>
      <c r="AG195" s="213" t="s">
        <v>615</v>
      </c>
      <c r="AH195" s="85"/>
      <c r="AP195" s="51"/>
    </row>
    <row r="196" spans="1:42" ht="14.1" customHeight="1" x14ac:dyDescent="0.2">
      <c r="A196" s="28">
        <v>187</v>
      </c>
      <c r="B196" s="41">
        <v>140</v>
      </c>
      <c r="C196" s="67">
        <v>1319</v>
      </c>
      <c r="D196" s="46" t="s">
        <v>878</v>
      </c>
      <c r="E196" s="29">
        <v>0</v>
      </c>
      <c r="F196" s="29">
        <v>0</v>
      </c>
      <c r="G196" s="29">
        <v>0</v>
      </c>
      <c r="H196" s="29">
        <v>11</v>
      </c>
      <c r="I196" s="29">
        <v>15</v>
      </c>
      <c r="J196" s="29">
        <v>18</v>
      </c>
      <c r="K196" s="29">
        <v>15</v>
      </c>
      <c r="L196" s="29">
        <v>16</v>
      </c>
      <c r="M196" s="29">
        <v>11</v>
      </c>
      <c r="N196" s="29">
        <v>25</v>
      </c>
      <c r="O196" s="29">
        <v>13</v>
      </c>
      <c r="P196" s="29">
        <v>8</v>
      </c>
      <c r="Q196" s="29">
        <v>0</v>
      </c>
      <c r="R196" s="29">
        <v>0</v>
      </c>
      <c r="S196" s="29">
        <v>0</v>
      </c>
      <c r="T196" s="29">
        <v>0</v>
      </c>
      <c r="V196" s="48">
        <f t="shared" si="37"/>
        <v>132</v>
      </c>
      <c r="W196" s="105">
        <f t="shared" si="38"/>
        <v>1</v>
      </c>
      <c r="X196" s="48">
        <f t="shared" si="39"/>
        <v>0</v>
      </c>
      <c r="Y196" s="33" t="str">
        <f t="shared" si="40"/>
        <v/>
      </c>
      <c r="Z196" s="608">
        <v>1319</v>
      </c>
      <c r="AA196" s="609" t="s">
        <v>878</v>
      </c>
      <c r="AB196" s="608">
        <v>1</v>
      </c>
      <c r="AC196" s="85"/>
      <c r="AD196" s="225">
        <f t="shared" si="41"/>
        <v>1</v>
      </c>
      <c r="AE196" s="85">
        <v>103</v>
      </c>
      <c r="AF196" s="85">
        <v>1313</v>
      </c>
      <c r="AG196" s="213" t="s">
        <v>820</v>
      </c>
      <c r="AH196" s="85"/>
      <c r="AP196" s="51"/>
    </row>
    <row r="197" spans="1:42" ht="14.1" customHeight="1" x14ac:dyDescent="0.2">
      <c r="A197" s="28">
        <v>188</v>
      </c>
      <c r="B197" s="41">
        <v>193</v>
      </c>
      <c r="C197" s="67">
        <v>1322</v>
      </c>
      <c r="D197" s="46" t="s">
        <v>2452</v>
      </c>
      <c r="E197" s="29">
        <v>0</v>
      </c>
      <c r="F197" s="29">
        <v>0</v>
      </c>
      <c r="G197" s="29">
        <v>0</v>
      </c>
      <c r="H197" s="29">
        <v>11</v>
      </c>
      <c r="I197" s="29">
        <v>9</v>
      </c>
      <c r="J197" s="29">
        <v>9</v>
      </c>
      <c r="K197" s="29">
        <v>8</v>
      </c>
      <c r="L197" s="29">
        <v>14</v>
      </c>
      <c r="M197" s="29">
        <v>7</v>
      </c>
      <c r="N197" s="29">
        <v>10</v>
      </c>
      <c r="O197" s="29">
        <v>7</v>
      </c>
      <c r="P197" s="29">
        <v>6</v>
      </c>
      <c r="Q197" s="29">
        <v>0</v>
      </c>
      <c r="R197" s="29">
        <v>0</v>
      </c>
      <c r="S197" s="29">
        <v>0</v>
      </c>
      <c r="T197" s="29">
        <v>0</v>
      </c>
      <c r="V197" s="48">
        <f t="shared" si="37"/>
        <v>81</v>
      </c>
      <c r="W197" s="105">
        <f t="shared" si="38"/>
        <v>1</v>
      </c>
      <c r="X197" s="48">
        <f t="shared" si="39"/>
        <v>0</v>
      </c>
      <c r="Y197" s="33" t="str">
        <f t="shared" si="40"/>
        <v/>
      </c>
      <c r="Z197" s="608">
        <v>1322</v>
      </c>
      <c r="AA197" s="609" t="s">
        <v>2452</v>
      </c>
      <c r="AB197" s="608">
        <v>1</v>
      </c>
      <c r="AC197" s="85"/>
      <c r="AD197" s="225">
        <f t="shared" si="41"/>
        <v>1</v>
      </c>
      <c r="AE197" s="85">
        <v>136</v>
      </c>
      <c r="AF197" s="85">
        <v>1316</v>
      </c>
      <c r="AG197" s="213" t="s">
        <v>2588</v>
      </c>
      <c r="AH197" s="85"/>
      <c r="AP197" s="51"/>
    </row>
    <row r="198" spans="1:42" ht="14.1" customHeight="1" x14ac:dyDescent="0.2">
      <c r="A198" s="28">
        <v>189</v>
      </c>
      <c r="B198" s="41">
        <v>187</v>
      </c>
      <c r="C198" s="67">
        <v>1323</v>
      </c>
      <c r="D198" s="46" t="s">
        <v>3268</v>
      </c>
      <c r="E198" s="29">
        <v>0</v>
      </c>
      <c r="F198" s="29">
        <v>0</v>
      </c>
      <c r="G198" s="29">
        <v>0</v>
      </c>
      <c r="H198" s="29">
        <v>0</v>
      </c>
      <c r="I198" s="29">
        <v>0</v>
      </c>
      <c r="J198" s="29">
        <v>0</v>
      </c>
      <c r="K198" s="29">
        <v>0</v>
      </c>
      <c r="L198" s="29">
        <v>0</v>
      </c>
      <c r="M198" s="29">
        <v>0</v>
      </c>
      <c r="N198" s="29">
        <v>170</v>
      </c>
      <c r="O198" s="29">
        <v>142</v>
      </c>
      <c r="P198" s="29">
        <v>155</v>
      </c>
      <c r="Q198" s="29">
        <v>0</v>
      </c>
      <c r="R198" s="29">
        <v>0</v>
      </c>
      <c r="S198" s="29">
        <v>0</v>
      </c>
      <c r="T198" s="29">
        <v>0</v>
      </c>
      <c r="V198" s="48">
        <f t="shared" si="37"/>
        <v>467</v>
      </c>
      <c r="W198" s="105">
        <f t="shared" si="38"/>
        <v>1</v>
      </c>
      <c r="X198" s="48">
        <f t="shared" si="39"/>
        <v>0</v>
      </c>
      <c r="Y198" s="33" t="str">
        <f t="shared" si="40"/>
        <v/>
      </c>
      <c r="Z198" s="608">
        <v>1323</v>
      </c>
      <c r="AA198" s="609" t="s">
        <v>1358</v>
      </c>
      <c r="AB198" s="608">
        <v>3</v>
      </c>
      <c r="AC198" s="85"/>
      <c r="AD198" s="225">
        <f t="shared" si="41"/>
        <v>1</v>
      </c>
      <c r="AE198" s="85">
        <v>140</v>
      </c>
      <c r="AF198" s="85">
        <v>1319</v>
      </c>
      <c r="AG198" s="213" t="s">
        <v>878</v>
      </c>
      <c r="AH198" s="85"/>
      <c r="AP198" s="51"/>
    </row>
    <row r="199" spans="1:42" ht="14.1" customHeight="1" x14ac:dyDescent="0.2">
      <c r="A199" s="28">
        <v>190</v>
      </c>
      <c r="B199" s="41">
        <v>156</v>
      </c>
      <c r="C199" s="67">
        <v>1324</v>
      </c>
      <c r="D199" s="46" t="s">
        <v>2581</v>
      </c>
      <c r="E199" s="29">
        <v>0</v>
      </c>
      <c r="F199" s="29">
        <v>0</v>
      </c>
      <c r="G199" s="29">
        <v>0</v>
      </c>
      <c r="H199" s="29">
        <v>16</v>
      </c>
      <c r="I199" s="29">
        <v>5</v>
      </c>
      <c r="J199" s="29">
        <v>10</v>
      </c>
      <c r="K199" s="29">
        <v>9</v>
      </c>
      <c r="L199" s="29">
        <v>12</v>
      </c>
      <c r="M199" s="29">
        <v>16</v>
      </c>
      <c r="N199" s="29">
        <v>9</v>
      </c>
      <c r="O199" s="29">
        <v>10</v>
      </c>
      <c r="P199" s="29">
        <v>9</v>
      </c>
      <c r="Q199" s="29">
        <v>0</v>
      </c>
      <c r="R199" s="29">
        <v>0</v>
      </c>
      <c r="S199" s="29">
        <v>0</v>
      </c>
      <c r="T199" s="29">
        <v>0</v>
      </c>
      <c r="V199" s="48">
        <f t="shared" si="37"/>
        <v>96</v>
      </c>
      <c r="W199" s="105">
        <f t="shared" si="38"/>
        <v>1</v>
      </c>
      <c r="X199" s="48">
        <f t="shared" si="39"/>
        <v>0</v>
      </c>
      <c r="Y199" s="33" t="str">
        <f t="shared" si="40"/>
        <v/>
      </c>
      <c r="Z199" s="608">
        <v>1324</v>
      </c>
      <c r="AA199" s="609" t="s">
        <v>2581</v>
      </c>
      <c r="AB199" s="608">
        <v>1</v>
      </c>
      <c r="AC199" s="85"/>
      <c r="AD199" s="225">
        <f t="shared" si="41"/>
        <v>1</v>
      </c>
      <c r="AE199" s="85">
        <v>193</v>
      </c>
      <c r="AF199" s="85">
        <v>1322</v>
      </c>
      <c r="AG199" s="213" t="s">
        <v>2452</v>
      </c>
      <c r="AH199" s="85"/>
      <c r="AP199" s="51"/>
    </row>
    <row r="200" spans="1:42" ht="14.1" customHeight="1" x14ac:dyDescent="0.2">
      <c r="A200" s="28">
        <v>191</v>
      </c>
      <c r="B200" s="41">
        <v>119</v>
      </c>
      <c r="C200" s="67">
        <v>1325</v>
      </c>
      <c r="D200" s="46" t="s">
        <v>2535</v>
      </c>
      <c r="E200" s="29">
        <v>0</v>
      </c>
      <c r="F200" s="29">
        <v>0</v>
      </c>
      <c r="G200" s="29">
        <v>0</v>
      </c>
      <c r="H200" s="29">
        <v>40</v>
      </c>
      <c r="I200" s="29">
        <v>36</v>
      </c>
      <c r="J200" s="29">
        <v>39</v>
      </c>
      <c r="K200" s="29">
        <v>33</v>
      </c>
      <c r="L200" s="29">
        <v>34</v>
      </c>
      <c r="M200" s="29">
        <v>35</v>
      </c>
      <c r="N200" s="29">
        <v>36</v>
      </c>
      <c r="O200" s="29">
        <v>30</v>
      </c>
      <c r="P200" s="29">
        <v>30</v>
      </c>
      <c r="Q200" s="29">
        <v>0</v>
      </c>
      <c r="R200" s="29">
        <v>0</v>
      </c>
      <c r="S200" s="29">
        <v>0</v>
      </c>
      <c r="T200" s="29">
        <v>0</v>
      </c>
      <c r="V200" s="48">
        <f t="shared" si="37"/>
        <v>313</v>
      </c>
      <c r="W200" s="105">
        <f t="shared" si="38"/>
        <v>1</v>
      </c>
      <c r="X200" s="48">
        <f t="shared" si="39"/>
        <v>0</v>
      </c>
      <c r="Y200" s="33" t="str">
        <f t="shared" si="40"/>
        <v/>
      </c>
      <c r="Z200" s="608">
        <v>1325</v>
      </c>
      <c r="AA200" s="609" t="s">
        <v>2535</v>
      </c>
      <c r="AB200" s="608">
        <v>1</v>
      </c>
      <c r="AC200" s="85"/>
      <c r="AD200" s="225">
        <f t="shared" si="41"/>
        <v>1</v>
      </c>
      <c r="AE200" s="85">
        <v>187</v>
      </c>
      <c r="AF200" s="85">
        <v>1323</v>
      </c>
      <c r="AG200" s="213" t="s">
        <v>1358</v>
      </c>
      <c r="AH200" s="85"/>
      <c r="AP200" s="51"/>
    </row>
    <row r="201" spans="1:42" ht="14.1" customHeight="1" x14ac:dyDescent="0.2">
      <c r="A201" s="28">
        <v>192</v>
      </c>
      <c r="B201" s="41">
        <v>187</v>
      </c>
      <c r="C201" s="67">
        <v>1328</v>
      </c>
      <c r="D201" s="46" t="s">
        <v>3269</v>
      </c>
      <c r="E201" s="29">
        <v>0</v>
      </c>
      <c r="F201" s="29">
        <v>0</v>
      </c>
      <c r="G201" s="29">
        <v>0</v>
      </c>
      <c r="H201" s="29">
        <v>32</v>
      </c>
      <c r="I201" s="29">
        <v>28</v>
      </c>
      <c r="J201" s="29">
        <v>19</v>
      </c>
      <c r="K201" s="29">
        <v>28</v>
      </c>
      <c r="L201" s="29">
        <v>25</v>
      </c>
      <c r="M201" s="29">
        <v>33</v>
      </c>
      <c r="N201" s="29">
        <v>0</v>
      </c>
      <c r="O201" s="29">
        <v>0</v>
      </c>
      <c r="P201" s="29">
        <v>0</v>
      </c>
      <c r="Q201" s="29">
        <v>0</v>
      </c>
      <c r="R201" s="29">
        <v>0</v>
      </c>
      <c r="S201" s="29">
        <v>0</v>
      </c>
      <c r="T201" s="29">
        <v>0</v>
      </c>
      <c r="V201" s="48">
        <f t="shared" si="37"/>
        <v>165</v>
      </c>
      <c r="W201" s="105">
        <f t="shared" si="38"/>
        <v>1</v>
      </c>
      <c r="X201" s="48">
        <f t="shared" si="39"/>
        <v>0</v>
      </c>
      <c r="Y201" s="33" t="str">
        <f t="shared" si="40"/>
        <v/>
      </c>
      <c r="Z201" s="608">
        <v>1328</v>
      </c>
      <c r="AA201" s="609" t="s">
        <v>2352</v>
      </c>
      <c r="AB201" s="608">
        <v>2</v>
      </c>
      <c r="AC201" s="85"/>
      <c r="AD201" s="225">
        <f t="shared" si="41"/>
        <v>1</v>
      </c>
      <c r="AE201" s="85">
        <v>156</v>
      </c>
      <c r="AF201" s="85">
        <v>1324</v>
      </c>
      <c r="AG201" s="213" t="s">
        <v>2581</v>
      </c>
      <c r="AH201" s="85"/>
      <c r="AP201" s="51"/>
    </row>
    <row r="202" spans="1:42" ht="14.1" customHeight="1" x14ac:dyDescent="0.2">
      <c r="A202" s="28">
        <v>193</v>
      </c>
      <c r="B202" s="41">
        <v>151</v>
      </c>
      <c r="C202" s="67">
        <v>1330</v>
      </c>
      <c r="D202" s="46" t="s">
        <v>2420</v>
      </c>
      <c r="E202" s="29">
        <v>0</v>
      </c>
      <c r="F202" s="29">
        <v>0</v>
      </c>
      <c r="G202" s="29">
        <v>16</v>
      </c>
      <c r="H202" s="29">
        <v>18</v>
      </c>
      <c r="I202" s="29">
        <v>25</v>
      </c>
      <c r="J202" s="29">
        <v>30</v>
      </c>
      <c r="K202" s="29">
        <v>25</v>
      </c>
      <c r="L202" s="29">
        <v>24</v>
      </c>
      <c r="M202" s="29">
        <v>23</v>
      </c>
      <c r="N202" s="29">
        <v>22</v>
      </c>
      <c r="O202" s="29">
        <v>0</v>
      </c>
      <c r="P202" s="29">
        <v>0</v>
      </c>
      <c r="Q202" s="29">
        <v>0</v>
      </c>
      <c r="R202" s="29">
        <v>0</v>
      </c>
      <c r="S202" s="29">
        <v>0</v>
      </c>
      <c r="T202" s="29">
        <v>0</v>
      </c>
      <c r="V202" s="48">
        <f t="shared" ref="V202:V265" si="42">SUM(E202:T202)</f>
        <v>183</v>
      </c>
      <c r="W202" s="105">
        <f t="shared" ref="W202:W265" si="43">IF(V202&gt;0,1,0)</f>
        <v>1</v>
      </c>
      <c r="X202" s="48">
        <f t="shared" ref="X202:X265" si="44">E202+F202</f>
        <v>0</v>
      </c>
      <c r="Y202" s="33" t="str">
        <f t="shared" si="40"/>
        <v/>
      </c>
      <c r="Z202" s="608">
        <v>1330</v>
      </c>
      <c r="AA202" s="609" t="s">
        <v>2420</v>
      </c>
      <c r="AB202" s="608">
        <v>1</v>
      </c>
      <c r="AC202" s="85"/>
      <c r="AD202" s="225">
        <f t="shared" si="41"/>
        <v>1</v>
      </c>
      <c r="AE202" s="85">
        <v>119</v>
      </c>
      <c r="AF202" s="85">
        <v>1325</v>
      </c>
      <c r="AG202" s="213" t="s">
        <v>2535</v>
      </c>
      <c r="AH202" s="85"/>
      <c r="AP202" s="51"/>
    </row>
    <row r="203" spans="1:42" ht="14.1" customHeight="1" x14ac:dyDescent="0.2">
      <c r="A203" s="28">
        <v>194</v>
      </c>
      <c r="B203" s="41">
        <v>151</v>
      </c>
      <c r="C203" s="67">
        <v>1331</v>
      </c>
      <c r="D203" s="46" t="s">
        <v>775</v>
      </c>
      <c r="E203" s="29">
        <v>0</v>
      </c>
      <c r="F203" s="29">
        <v>0</v>
      </c>
      <c r="G203" s="29">
        <v>0</v>
      </c>
      <c r="H203" s="29">
        <v>0</v>
      </c>
      <c r="I203" s="29">
        <v>0</v>
      </c>
      <c r="J203" s="29">
        <v>0</v>
      </c>
      <c r="K203" s="29">
        <v>0</v>
      </c>
      <c r="L203" s="29">
        <v>0</v>
      </c>
      <c r="M203" s="29">
        <v>0</v>
      </c>
      <c r="N203" s="29">
        <v>0</v>
      </c>
      <c r="O203" s="29">
        <v>111</v>
      </c>
      <c r="P203" s="29">
        <v>90</v>
      </c>
      <c r="Q203" s="29">
        <v>94</v>
      </c>
      <c r="R203" s="29">
        <v>0</v>
      </c>
      <c r="S203" s="29">
        <v>0</v>
      </c>
      <c r="T203" s="29">
        <v>0</v>
      </c>
      <c r="V203" s="48">
        <f t="shared" si="42"/>
        <v>295</v>
      </c>
      <c r="W203" s="105">
        <f t="shared" si="43"/>
        <v>1</v>
      </c>
      <c r="X203" s="48">
        <f t="shared" si="44"/>
        <v>0</v>
      </c>
      <c r="Y203" s="33" t="str">
        <f t="shared" ref="Y203:Y266" si="45">IF(C203=Z203,"",1)</f>
        <v/>
      </c>
      <c r="Z203" s="608">
        <v>1331</v>
      </c>
      <c r="AA203" s="609" t="s">
        <v>775</v>
      </c>
      <c r="AB203" s="608">
        <v>3</v>
      </c>
      <c r="AC203" s="85"/>
      <c r="AD203" s="225">
        <f t="shared" ref="AD203:AD266" si="46">IF(D203=AG203,"",1)</f>
        <v>1</v>
      </c>
      <c r="AE203" s="85">
        <v>187</v>
      </c>
      <c r="AF203" s="85">
        <v>1328</v>
      </c>
      <c r="AG203" s="213" t="s">
        <v>2352</v>
      </c>
      <c r="AH203" s="85"/>
      <c r="AP203" s="51"/>
    </row>
    <row r="204" spans="1:42" ht="14.1" customHeight="1" x14ac:dyDescent="0.2">
      <c r="A204" s="28">
        <v>195</v>
      </c>
      <c r="B204" s="41">
        <v>140</v>
      </c>
      <c r="C204" s="67">
        <v>1332</v>
      </c>
      <c r="D204" s="46" t="s">
        <v>2553</v>
      </c>
      <c r="E204" s="29">
        <v>0</v>
      </c>
      <c r="F204" s="29">
        <v>0</v>
      </c>
      <c r="G204" s="29">
        <v>0</v>
      </c>
      <c r="H204" s="29">
        <v>55</v>
      </c>
      <c r="I204" s="29">
        <v>57</v>
      </c>
      <c r="J204" s="29">
        <v>57</v>
      </c>
      <c r="K204" s="29">
        <v>69</v>
      </c>
      <c r="L204" s="29">
        <v>53</v>
      </c>
      <c r="M204" s="29">
        <v>71</v>
      </c>
      <c r="N204" s="29">
        <v>52</v>
      </c>
      <c r="O204" s="29">
        <v>70</v>
      </c>
      <c r="P204" s="29">
        <v>49</v>
      </c>
      <c r="Q204" s="29">
        <v>0</v>
      </c>
      <c r="R204" s="29">
        <v>0</v>
      </c>
      <c r="S204" s="29">
        <v>0</v>
      </c>
      <c r="T204" s="29">
        <v>0</v>
      </c>
      <c r="V204" s="48">
        <f t="shared" si="42"/>
        <v>533</v>
      </c>
      <c r="W204" s="105">
        <f t="shared" si="43"/>
        <v>1</v>
      </c>
      <c r="X204" s="48">
        <f t="shared" si="44"/>
        <v>0</v>
      </c>
      <c r="Y204" s="33" t="str">
        <f t="shared" si="45"/>
        <v/>
      </c>
      <c r="Z204" s="608">
        <v>1332</v>
      </c>
      <c r="AA204" s="609" t="s">
        <v>2553</v>
      </c>
      <c r="AB204" s="608">
        <v>1</v>
      </c>
      <c r="AC204" s="85"/>
      <c r="AD204" s="225">
        <f t="shared" si="46"/>
        <v>1</v>
      </c>
      <c r="AE204" s="85">
        <v>151</v>
      </c>
      <c r="AF204" s="85">
        <v>1330</v>
      </c>
      <c r="AG204" s="213" t="s">
        <v>2420</v>
      </c>
      <c r="AH204" s="85"/>
      <c r="AP204" s="51"/>
    </row>
    <row r="205" spans="1:42" ht="14.1" customHeight="1" x14ac:dyDescent="0.2">
      <c r="A205" s="28">
        <v>196</v>
      </c>
      <c r="B205" s="41">
        <v>118</v>
      </c>
      <c r="C205" s="67">
        <v>1333</v>
      </c>
      <c r="D205" s="46" t="s">
        <v>610</v>
      </c>
      <c r="E205" s="29">
        <v>0</v>
      </c>
      <c r="F205" s="29">
        <v>0</v>
      </c>
      <c r="G205" s="29">
        <v>0</v>
      </c>
      <c r="H205" s="29">
        <v>0</v>
      </c>
      <c r="I205" s="29">
        <v>0</v>
      </c>
      <c r="J205" s="29">
        <v>0</v>
      </c>
      <c r="K205" s="29">
        <v>0</v>
      </c>
      <c r="L205" s="29">
        <v>0</v>
      </c>
      <c r="M205" s="29">
        <v>0</v>
      </c>
      <c r="N205" s="29">
        <v>92</v>
      </c>
      <c r="O205" s="29">
        <v>141</v>
      </c>
      <c r="P205" s="29">
        <v>146</v>
      </c>
      <c r="Q205" s="29">
        <v>0</v>
      </c>
      <c r="R205" s="29">
        <v>0</v>
      </c>
      <c r="S205" s="29">
        <v>0</v>
      </c>
      <c r="T205" s="29">
        <v>0</v>
      </c>
      <c r="V205" s="48">
        <f t="shared" si="42"/>
        <v>379</v>
      </c>
      <c r="W205" s="105">
        <f t="shared" si="43"/>
        <v>1</v>
      </c>
      <c r="X205" s="48">
        <f t="shared" si="44"/>
        <v>0</v>
      </c>
      <c r="Y205" s="33" t="str">
        <f t="shared" si="45"/>
        <v/>
      </c>
      <c r="Z205" s="608">
        <v>1333</v>
      </c>
      <c r="AA205" s="609" t="s">
        <v>610</v>
      </c>
      <c r="AB205" s="608">
        <v>3</v>
      </c>
      <c r="AC205" s="85"/>
      <c r="AD205" s="225">
        <f t="shared" si="46"/>
        <v>1</v>
      </c>
      <c r="AE205" s="85">
        <v>151</v>
      </c>
      <c r="AF205" s="85">
        <v>1331</v>
      </c>
      <c r="AG205" s="213" t="s">
        <v>775</v>
      </c>
      <c r="AH205" s="85"/>
      <c r="AP205" s="51"/>
    </row>
    <row r="206" spans="1:42" ht="14.1" customHeight="1" x14ac:dyDescent="0.2">
      <c r="A206" s="28">
        <v>197</v>
      </c>
      <c r="B206" s="41">
        <v>105</v>
      </c>
      <c r="C206" s="67">
        <v>1334</v>
      </c>
      <c r="D206" s="46" t="s">
        <v>1947</v>
      </c>
      <c r="E206" s="29">
        <v>0</v>
      </c>
      <c r="F206" s="29">
        <v>0</v>
      </c>
      <c r="G206" s="29">
        <v>0</v>
      </c>
      <c r="H206" s="29">
        <v>0</v>
      </c>
      <c r="I206" s="29">
        <v>6</v>
      </c>
      <c r="J206" s="29">
        <v>5</v>
      </c>
      <c r="K206" s="29">
        <v>11</v>
      </c>
      <c r="L206" s="29">
        <v>4</v>
      </c>
      <c r="M206" s="29">
        <v>9</v>
      </c>
      <c r="N206" s="29">
        <v>12</v>
      </c>
      <c r="O206" s="29">
        <v>3</v>
      </c>
      <c r="P206" s="29">
        <v>14</v>
      </c>
      <c r="Q206" s="29">
        <v>0</v>
      </c>
      <c r="R206" s="29">
        <v>0</v>
      </c>
      <c r="S206" s="29">
        <v>0</v>
      </c>
      <c r="T206" s="29">
        <v>0</v>
      </c>
      <c r="V206" s="48">
        <f t="shared" si="42"/>
        <v>64</v>
      </c>
      <c r="W206" s="105">
        <f t="shared" si="43"/>
        <v>1</v>
      </c>
      <c r="X206" s="48">
        <f t="shared" si="44"/>
        <v>0</v>
      </c>
      <c r="Y206" s="33" t="str">
        <f t="shared" si="45"/>
        <v/>
      </c>
      <c r="Z206" s="608">
        <v>1334</v>
      </c>
      <c r="AA206" s="609" t="s">
        <v>1947</v>
      </c>
      <c r="AB206" s="608">
        <v>1</v>
      </c>
      <c r="AC206" s="85"/>
      <c r="AD206" s="225">
        <f t="shared" si="46"/>
        <v>1</v>
      </c>
      <c r="AE206" s="85">
        <v>140</v>
      </c>
      <c r="AF206" s="85">
        <v>1332</v>
      </c>
      <c r="AG206" s="213" t="s">
        <v>2553</v>
      </c>
      <c r="AH206" s="85"/>
      <c r="AP206" s="51"/>
    </row>
    <row r="207" spans="1:42" ht="14.1" customHeight="1" x14ac:dyDescent="0.2">
      <c r="A207" s="28">
        <v>198</v>
      </c>
      <c r="B207" s="41">
        <v>128</v>
      </c>
      <c r="C207" s="67">
        <v>1335</v>
      </c>
      <c r="D207" s="46" t="s">
        <v>585</v>
      </c>
      <c r="E207" s="29">
        <v>0</v>
      </c>
      <c r="F207" s="29">
        <v>0</v>
      </c>
      <c r="G207" s="29">
        <v>0</v>
      </c>
      <c r="H207" s="29">
        <v>20</v>
      </c>
      <c r="I207" s="29">
        <v>17</v>
      </c>
      <c r="J207" s="29">
        <v>14</v>
      </c>
      <c r="K207" s="29">
        <v>15</v>
      </c>
      <c r="L207" s="29">
        <v>22</v>
      </c>
      <c r="M207" s="29">
        <v>16</v>
      </c>
      <c r="N207" s="29">
        <v>11</v>
      </c>
      <c r="O207" s="29">
        <v>14</v>
      </c>
      <c r="P207" s="29">
        <v>17</v>
      </c>
      <c r="Q207" s="29">
        <v>20</v>
      </c>
      <c r="R207" s="29">
        <v>22</v>
      </c>
      <c r="S207" s="29">
        <v>17</v>
      </c>
      <c r="T207" s="29">
        <v>20</v>
      </c>
      <c r="V207" s="48">
        <f t="shared" si="42"/>
        <v>225</v>
      </c>
      <c r="W207" s="105">
        <f t="shared" si="43"/>
        <v>1</v>
      </c>
      <c r="X207" s="48">
        <f t="shared" si="44"/>
        <v>0</v>
      </c>
      <c r="Y207" s="33" t="str">
        <f t="shared" si="45"/>
        <v/>
      </c>
      <c r="Z207" s="608">
        <v>1335</v>
      </c>
      <c r="AA207" s="609" t="s">
        <v>585</v>
      </c>
      <c r="AB207" s="608">
        <v>1</v>
      </c>
      <c r="AC207" s="85"/>
      <c r="AD207" s="225">
        <f t="shared" si="46"/>
        <v>1</v>
      </c>
      <c r="AE207" s="85">
        <v>118</v>
      </c>
      <c r="AF207" s="85">
        <v>1333</v>
      </c>
      <c r="AG207" s="213" t="s">
        <v>610</v>
      </c>
      <c r="AH207" s="85"/>
      <c r="AP207" s="51"/>
    </row>
    <row r="208" spans="1:42" ht="14.1" customHeight="1" x14ac:dyDescent="0.2">
      <c r="A208" s="28">
        <v>199</v>
      </c>
      <c r="B208" s="41">
        <v>186</v>
      </c>
      <c r="C208" s="67">
        <v>1336</v>
      </c>
      <c r="D208" s="46" t="s">
        <v>2072</v>
      </c>
      <c r="E208" s="29">
        <v>0</v>
      </c>
      <c r="F208" s="29">
        <v>0</v>
      </c>
      <c r="G208" s="29">
        <v>0</v>
      </c>
      <c r="H208" s="29">
        <v>20</v>
      </c>
      <c r="I208" s="29">
        <v>20</v>
      </c>
      <c r="J208" s="29">
        <v>17</v>
      </c>
      <c r="K208" s="29">
        <v>18</v>
      </c>
      <c r="L208" s="29">
        <v>16</v>
      </c>
      <c r="M208" s="29">
        <v>30</v>
      </c>
      <c r="N208" s="29">
        <v>18</v>
      </c>
      <c r="O208" s="29">
        <v>21</v>
      </c>
      <c r="P208" s="29">
        <v>29</v>
      </c>
      <c r="Q208" s="29">
        <v>0</v>
      </c>
      <c r="R208" s="29">
        <v>0</v>
      </c>
      <c r="S208" s="29">
        <v>0</v>
      </c>
      <c r="T208" s="29">
        <v>0</v>
      </c>
      <c r="V208" s="48">
        <f t="shared" si="42"/>
        <v>189</v>
      </c>
      <c r="W208" s="105">
        <f t="shared" si="43"/>
        <v>1</v>
      </c>
      <c r="X208" s="48">
        <f t="shared" si="44"/>
        <v>0</v>
      </c>
      <c r="Y208" s="33" t="str">
        <f t="shared" si="45"/>
        <v/>
      </c>
      <c r="Z208" s="608">
        <v>1336</v>
      </c>
      <c r="AA208" s="609" t="s">
        <v>2072</v>
      </c>
      <c r="AB208" s="608">
        <v>1</v>
      </c>
      <c r="AC208" s="85"/>
      <c r="AD208" s="225">
        <f t="shared" si="46"/>
        <v>1</v>
      </c>
      <c r="AE208" s="85">
        <v>105</v>
      </c>
      <c r="AF208" s="85">
        <v>1334</v>
      </c>
      <c r="AG208" s="213" t="s">
        <v>1947</v>
      </c>
      <c r="AH208" s="85"/>
      <c r="AP208" s="51"/>
    </row>
    <row r="209" spans="1:42" ht="14.1" customHeight="1" x14ac:dyDescent="0.2">
      <c r="A209" s="28">
        <v>200</v>
      </c>
      <c r="B209" s="41">
        <v>105</v>
      </c>
      <c r="C209" s="67">
        <v>1339</v>
      </c>
      <c r="D209" s="46" t="s">
        <v>1951</v>
      </c>
      <c r="E209" s="29">
        <v>0</v>
      </c>
      <c r="F209" s="29">
        <v>0</v>
      </c>
      <c r="G209" s="29">
        <v>0</v>
      </c>
      <c r="H209" s="29">
        <v>0</v>
      </c>
      <c r="I209" s="29">
        <v>17</v>
      </c>
      <c r="J209" s="29">
        <v>3</v>
      </c>
      <c r="K209" s="29">
        <v>12</v>
      </c>
      <c r="L209" s="29">
        <v>7</v>
      </c>
      <c r="M209" s="29">
        <v>8</v>
      </c>
      <c r="N209" s="29">
        <v>8</v>
      </c>
      <c r="O209" s="29">
        <v>3</v>
      </c>
      <c r="P209" s="29">
        <v>3</v>
      </c>
      <c r="Q209" s="29">
        <v>0</v>
      </c>
      <c r="R209" s="29">
        <v>0</v>
      </c>
      <c r="S209" s="29">
        <v>0</v>
      </c>
      <c r="T209" s="29">
        <v>0</v>
      </c>
      <c r="V209" s="48">
        <f t="shared" si="42"/>
        <v>61</v>
      </c>
      <c r="W209" s="105">
        <f t="shared" si="43"/>
        <v>1</v>
      </c>
      <c r="X209" s="48">
        <f t="shared" si="44"/>
        <v>0</v>
      </c>
      <c r="Y209" s="33" t="str">
        <f t="shared" si="45"/>
        <v/>
      </c>
      <c r="Z209" s="608">
        <v>1339</v>
      </c>
      <c r="AA209" s="609" t="s">
        <v>1951</v>
      </c>
      <c r="AB209" s="608">
        <v>1</v>
      </c>
      <c r="AC209" s="85"/>
      <c r="AD209" s="225">
        <f t="shared" si="46"/>
        <v>1</v>
      </c>
      <c r="AE209" s="85">
        <v>128</v>
      </c>
      <c r="AF209" s="85">
        <v>1335</v>
      </c>
      <c r="AG209" s="213" t="s">
        <v>585</v>
      </c>
      <c r="AH209" s="85"/>
      <c r="AP209" s="51"/>
    </row>
    <row r="210" spans="1:42" ht="14.1" customHeight="1" x14ac:dyDescent="0.2">
      <c r="A210" s="28">
        <v>201</v>
      </c>
      <c r="B210" s="41">
        <v>193</v>
      </c>
      <c r="C210" s="67">
        <v>1340</v>
      </c>
      <c r="D210" s="46" t="s">
        <v>363</v>
      </c>
      <c r="E210" s="29">
        <v>0</v>
      </c>
      <c r="F210" s="29">
        <v>0</v>
      </c>
      <c r="G210" s="29">
        <v>0</v>
      </c>
      <c r="H210" s="29">
        <v>17</v>
      </c>
      <c r="I210" s="29">
        <v>26</v>
      </c>
      <c r="J210" s="29">
        <v>16</v>
      </c>
      <c r="K210" s="29">
        <v>15</v>
      </c>
      <c r="L210" s="29">
        <v>19</v>
      </c>
      <c r="M210" s="29">
        <v>16</v>
      </c>
      <c r="N210" s="29">
        <v>13</v>
      </c>
      <c r="O210" s="29">
        <v>16</v>
      </c>
      <c r="P210" s="29">
        <v>16</v>
      </c>
      <c r="Q210" s="29">
        <v>16</v>
      </c>
      <c r="R210" s="29">
        <v>9</v>
      </c>
      <c r="S210" s="29">
        <v>7</v>
      </c>
      <c r="T210" s="29">
        <v>10</v>
      </c>
      <c r="V210" s="48">
        <f t="shared" si="42"/>
        <v>196</v>
      </c>
      <c r="W210" s="105">
        <f t="shared" si="43"/>
        <v>1</v>
      </c>
      <c r="X210" s="48">
        <f t="shared" si="44"/>
        <v>0</v>
      </c>
      <c r="Y210" s="33" t="str">
        <f t="shared" si="45"/>
        <v/>
      </c>
      <c r="Z210" s="608">
        <v>1340</v>
      </c>
      <c r="AA210" s="609" t="s">
        <v>363</v>
      </c>
      <c r="AB210" s="608">
        <v>1</v>
      </c>
      <c r="AC210" s="85"/>
      <c r="AD210" s="225">
        <f t="shared" si="46"/>
        <v>1</v>
      </c>
      <c r="AE210" s="85">
        <v>186</v>
      </c>
      <c r="AF210" s="85">
        <v>1336</v>
      </c>
      <c r="AG210" s="213" t="s">
        <v>2072</v>
      </c>
      <c r="AH210" s="85"/>
      <c r="AP210" s="51"/>
    </row>
    <row r="211" spans="1:42" ht="14.1" customHeight="1" x14ac:dyDescent="0.2">
      <c r="A211" s="28">
        <v>202</v>
      </c>
      <c r="B211" s="41">
        <v>102</v>
      </c>
      <c r="C211" s="67">
        <v>1341</v>
      </c>
      <c r="D211" s="46" t="s">
        <v>1368</v>
      </c>
      <c r="E211" s="29">
        <v>0</v>
      </c>
      <c r="F211" s="29">
        <v>0</v>
      </c>
      <c r="G211" s="29">
        <v>0</v>
      </c>
      <c r="H211" s="29">
        <v>0</v>
      </c>
      <c r="I211" s="29">
        <v>0</v>
      </c>
      <c r="J211" s="29">
        <v>0</v>
      </c>
      <c r="K211" s="29">
        <v>0</v>
      </c>
      <c r="L211" s="29">
        <v>0</v>
      </c>
      <c r="M211" s="29">
        <v>0</v>
      </c>
      <c r="N211" s="29">
        <v>0</v>
      </c>
      <c r="O211" s="29">
        <v>0</v>
      </c>
      <c r="P211" s="29">
        <v>0</v>
      </c>
      <c r="Q211" s="29">
        <v>203</v>
      </c>
      <c r="R211" s="29">
        <v>219</v>
      </c>
      <c r="S211" s="29">
        <v>211</v>
      </c>
      <c r="T211" s="29">
        <v>321</v>
      </c>
      <c r="V211" s="48">
        <f t="shared" si="42"/>
        <v>954</v>
      </c>
      <c r="W211" s="105">
        <f t="shared" si="43"/>
        <v>1</v>
      </c>
      <c r="X211" s="48">
        <f t="shared" si="44"/>
        <v>0</v>
      </c>
      <c r="Y211" s="33" t="str">
        <f t="shared" si="45"/>
        <v/>
      </c>
      <c r="Z211" s="608">
        <v>1341</v>
      </c>
      <c r="AA211" s="609" t="s">
        <v>1368</v>
      </c>
      <c r="AB211" s="608">
        <v>4</v>
      </c>
      <c r="AC211" s="85"/>
      <c r="AD211" s="225">
        <f t="shared" si="46"/>
        <v>1</v>
      </c>
      <c r="AE211" s="85">
        <v>105</v>
      </c>
      <c r="AF211" s="85">
        <v>1339</v>
      </c>
      <c r="AG211" s="213" t="s">
        <v>1951</v>
      </c>
      <c r="AH211" s="85"/>
      <c r="AP211" s="51"/>
    </row>
    <row r="212" spans="1:42" ht="14.1" customHeight="1" x14ac:dyDescent="0.2">
      <c r="A212" s="28">
        <v>203</v>
      </c>
      <c r="B212" s="41">
        <v>114</v>
      </c>
      <c r="C212" s="67">
        <v>1342</v>
      </c>
      <c r="D212" s="46" t="s">
        <v>2626</v>
      </c>
      <c r="E212" s="29">
        <v>0</v>
      </c>
      <c r="F212" s="29">
        <v>0</v>
      </c>
      <c r="G212" s="29">
        <v>0</v>
      </c>
      <c r="H212" s="29">
        <v>0</v>
      </c>
      <c r="I212" s="29">
        <v>0</v>
      </c>
      <c r="J212" s="29">
        <v>0</v>
      </c>
      <c r="K212" s="29">
        <v>0</v>
      </c>
      <c r="L212" s="29">
        <v>0</v>
      </c>
      <c r="M212" s="29">
        <v>0</v>
      </c>
      <c r="N212" s="29">
        <v>0</v>
      </c>
      <c r="O212" s="29">
        <v>0</v>
      </c>
      <c r="P212" s="29">
        <v>0</v>
      </c>
      <c r="Q212" s="29">
        <v>119</v>
      </c>
      <c r="R212" s="29">
        <v>106</v>
      </c>
      <c r="S212" s="29">
        <v>121</v>
      </c>
      <c r="T212" s="29">
        <v>140</v>
      </c>
      <c r="V212" s="48">
        <f t="shared" si="42"/>
        <v>486</v>
      </c>
      <c r="W212" s="105">
        <f t="shared" si="43"/>
        <v>1</v>
      </c>
      <c r="X212" s="48">
        <f t="shared" si="44"/>
        <v>0</v>
      </c>
      <c r="Y212" s="33" t="str">
        <f t="shared" si="45"/>
        <v/>
      </c>
      <c r="Z212" s="608">
        <v>1342</v>
      </c>
      <c r="AA212" s="609" t="s">
        <v>2626</v>
      </c>
      <c r="AB212" s="608">
        <v>4</v>
      </c>
      <c r="AC212" s="85"/>
      <c r="AD212" s="225">
        <f t="shared" si="46"/>
        <v>1</v>
      </c>
      <c r="AE212" s="85">
        <v>193</v>
      </c>
      <c r="AF212" s="85">
        <v>1340</v>
      </c>
      <c r="AG212" s="213" t="s">
        <v>363</v>
      </c>
      <c r="AH212" s="85"/>
      <c r="AP212" s="51"/>
    </row>
    <row r="213" spans="1:42" ht="14.1" customHeight="1" x14ac:dyDescent="0.2">
      <c r="A213" s="28">
        <v>204</v>
      </c>
      <c r="B213" s="41">
        <v>154</v>
      </c>
      <c r="C213" s="67">
        <v>1343</v>
      </c>
      <c r="D213" s="46" t="s">
        <v>1927</v>
      </c>
      <c r="E213" s="29">
        <v>0</v>
      </c>
      <c r="F213" s="29">
        <v>0</v>
      </c>
      <c r="G213" s="29">
        <v>0</v>
      </c>
      <c r="H213" s="29">
        <v>12</v>
      </c>
      <c r="I213" s="29">
        <v>15</v>
      </c>
      <c r="J213" s="29">
        <v>12</v>
      </c>
      <c r="K213" s="29">
        <v>7</v>
      </c>
      <c r="L213" s="29">
        <v>10</v>
      </c>
      <c r="M213" s="29">
        <v>13</v>
      </c>
      <c r="N213" s="29">
        <v>9</v>
      </c>
      <c r="O213" s="29">
        <v>8</v>
      </c>
      <c r="P213" s="29">
        <v>13</v>
      </c>
      <c r="Q213" s="29">
        <v>13</v>
      </c>
      <c r="R213" s="29">
        <v>0</v>
      </c>
      <c r="S213" s="29">
        <v>0</v>
      </c>
      <c r="T213" s="29">
        <v>0</v>
      </c>
      <c r="V213" s="48">
        <f t="shared" si="42"/>
        <v>112</v>
      </c>
      <c r="W213" s="105">
        <f t="shared" si="43"/>
        <v>1</v>
      </c>
      <c r="X213" s="48">
        <f t="shared" si="44"/>
        <v>0</v>
      </c>
      <c r="Y213" s="33" t="str">
        <f t="shared" si="45"/>
        <v/>
      </c>
      <c r="Z213" s="608">
        <v>1343</v>
      </c>
      <c r="AA213" s="609" t="s">
        <v>1927</v>
      </c>
      <c r="AB213" s="608">
        <v>1</v>
      </c>
      <c r="AC213" s="85"/>
      <c r="AD213" s="225">
        <f t="shared" si="46"/>
        <v>1</v>
      </c>
      <c r="AE213" s="85">
        <v>102</v>
      </c>
      <c r="AF213" s="85">
        <v>1341</v>
      </c>
      <c r="AG213" s="213" t="s">
        <v>1368</v>
      </c>
      <c r="AH213" s="85"/>
      <c r="AP213" s="51"/>
    </row>
    <row r="214" spans="1:42" ht="14.1" customHeight="1" x14ac:dyDescent="0.2">
      <c r="A214" s="28">
        <v>205</v>
      </c>
      <c r="B214" s="41">
        <v>185</v>
      </c>
      <c r="C214" s="67">
        <v>1344</v>
      </c>
      <c r="D214" s="46" t="s">
        <v>2529</v>
      </c>
      <c r="E214" s="29">
        <v>0</v>
      </c>
      <c r="F214" s="29">
        <v>0</v>
      </c>
      <c r="G214" s="29">
        <v>0</v>
      </c>
      <c r="H214" s="29">
        <v>5</v>
      </c>
      <c r="I214" s="29">
        <v>6</v>
      </c>
      <c r="J214" s="29">
        <v>18</v>
      </c>
      <c r="K214" s="29">
        <v>14</v>
      </c>
      <c r="L214" s="29">
        <v>8</v>
      </c>
      <c r="M214" s="29">
        <v>18</v>
      </c>
      <c r="N214" s="29">
        <v>10</v>
      </c>
      <c r="O214" s="29">
        <v>0</v>
      </c>
      <c r="P214" s="29">
        <v>0</v>
      </c>
      <c r="Q214" s="29">
        <v>0</v>
      </c>
      <c r="R214" s="29">
        <v>0</v>
      </c>
      <c r="S214" s="29">
        <v>0</v>
      </c>
      <c r="T214" s="29">
        <v>0</v>
      </c>
      <c r="V214" s="48">
        <f t="shared" si="42"/>
        <v>79</v>
      </c>
      <c r="W214" s="105">
        <f t="shared" si="43"/>
        <v>1</v>
      </c>
      <c r="X214" s="48">
        <f t="shared" si="44"/>
        <v>0</v>
      </c>
      <c r="Y214" s="33" t="str">
        <f t="shared" si="45"/>
        <v/>
      </c>
      <c r="Z214" s="608">
        <v>1344</v>
      </c>
      <c r="AA214" s="609" t="s">
        <v>2529</v>
      </c>
      <c r="AB214" s="608">
        <v>1</v>
      </c>
      <c r="AC214" s="85"/>
      <c r="AD214" s="225">
        <f t="shared" si="46"/>
        <v>1</v>
      </c>
      <c r="AE214" s="85">
        <v>114</v>
      </c>
      <c r="AF214" s="85">
        <v>1342</v>
      </c>
      <c r="AG214" s="213" t="s">
        <v>2626</v>
      </c>
      <c r="AH214" s="85"/>
      <c r="AP214" s="51"/>
    </row>
    <row r="215" spans="1:42" ht="14.1" customHeight="1" x14ac:dyDescent="0.2">
      <c r="A215" s="28">
        <v>206</v>
      </c>
      <c r="B215" s="41">
        <v>155</v>
      </c>
      <c r="C215" s="67">
        <v>1346</v>
      </c>
      <c r="D215" s="54" t="s">
        <v>889</v>
      </c>
      <c r="E215" s="29">
        <v>0</v>
      </c>
      <c r="F215" s="29">
        <v>0</v>
      </c>
      <c r="G215" s="29">
        <v>0</v>
      </c>
      <c r="H215" s="29">
        <v>6</v>
      </c>
      <c r="I215" s="29">
        <v>16</v>
      </c>
      <c r="J215" s="29">
        <v>5</v>
      </c>
      <c r="K215" s="29">
        <v>14</v>
      </c>
      <c r="L215" s="29">
        <v>8</v>
      </c>
      <c r="M215" s="29">
        <v>0</v>
      </c>
      <c r="N215" s="29">
        <v>0</v>
      </c>
      <c r="O215" s="29">
        <v>0</v>
      </c>
      <c r="P215" s="29">
        <v>0</v>
      </c>
      <c r="Q215" s="29">
        <v>0</v>
      </c>
      <c r="R215" s="29">
        <v>0</v>
      </c>
      <c r="S215" s="29">
        <v>0</v>
      </c>
      <c r="T215" s="29">
        <v>0</v>
      </c>
      <c r="V215" s="48">
        <f t="shared" si="42"/>
        <v>49</v>
      </c>
      <c r="W215" s="105">
        <f t="shared" si="43"/>
        <v>1</v>
      </c>
      <c r="X215" s="48">
        <f t="shared" si="44"/>
        <v>0</v>
      </c>
      <c r="Y215" s="33" t="str">
        <f t="shared" si="45"/>
        <v/>
      </c>
      <c r="Z215" s="608">
        <v>1346</v>
      </c>
      <c r="AA215" s="609" t="s">
        <v>889</v>
      </c>
      <c r="AB215" s="608">
        <v>1</v>
      </c>
      <c r="AC215" s="85"/>
      <c r="AD215" s="225">
        <f t="shared" si="46"/>
        <v>1</v>
      </c>
      <c r="AE215" s="85">
        <v>154</v>
      </c>
      <c r="AF215" s="85">
        <v>1343</v>
      </c>
      <c r="AG215" s="213" t="s">
        <v>1927</v>
      </c>
      <c r="AH215" s="85"/>
      <c r="AP215" s="51"/>
    </row>
    <row r="216" spans="1:42" ht="14.1" customHeight="1" x14ac:dyDescent="0.2">
      <c r="A216" s="28">
        <v>207</v>
      </c>
      <c r="B216" s="41">
        <v>193</v>
      </c>
      <c r="C216" s="67">
        <v>1348</v>
      </c>
      <c r="D216" s="46" t="s">
        <v>2455</v>
      </c>
      <c r="E216" s="29">
        <v>0</v>
      </c>
      <c r="F216" s="29">
        <v>0</v>
      </c>
      <c r="G216" s="29">
        <v>0</v>
      </c>
      <c r="H216" s="29">
        <v>0</v>
      </c>
      <c r="I216" s="29">
        <v>4</v>
      </c>
      <c r="J216" s="29">
        <v>2</v>
      </c>
      <c r="K216" s="29">
        <v>6</v>
      </c>
      <c r="L216" s="29">
        <v>0</v>
      </c>
      <c r="M216" s="29">
        <v>6</v>
      </c>
      <c r="N216" s="29">
        <v>4</v>
      </c>
      <c r="O216" s="29">
        <v>5</v>
      </c>
      <c r="P216" s="29">
        <v>2</v>
      </c>
      <c r="Q216" s="29">
        <v>2</v>
      </c>
      <c r="R216" s="29">
        <v>3</v>
      </c>
      <c r="S216" s="29">
        <v>3</v>
      </c>
      <c r="T216" s="29">
        <v>0</v>
      </c>
      <c r="V216" s="48">
        <f t="shared" si="42"/>
        <v>37</v>
      </c>
      <c r="W216" s="105">
        <f t="shared" si="43"/>
        <v>1</v>
      </c>
      <c r="X216" s="48">
        <f t="shared" si="44"/>
        <v>0</v>
      </c>
      <c r="Y216" s="33" t="str">
        <f t="shared" si="45"/>
        <v/>
      </c>
      <c r="Z216" s="608">
        <v>1348</v>
      </c>
      <c r="AA216" s="609" t="s">
        <v>2455</v>
      </c>
      <c r="AB216" s="608">
        <v>5</v>
      </c>
      <c r="AC216" s="85"/>
      <c r="AD216" s="225">
        <f t="shared" si="46"/>
        <v>1</v>
      </c>
      <c r="AE216" s="85">
        <v>185</v>
      </c>
      <c r="AF216" s="85">
        <v>1344</v>
      </c>
      <c r="AG216" s="213" t="s">
        <v>2529</v>
      </c>
      <c r="AH216" s="85"/>
      <c r="AP216" s="51"/>
    </row>
    <row r="217" spans="1:42" ht="14.1" customHeight="1" x14ac:dyDescent="0.2">
      <c r="A217" s="28">
        <v>208</v>
      </c>
      <c r="B217" s="41">
        <v>187</v>
      </c>
      <c r="C217" s="67">
        <v>1349</v>
      </c>
      <c r="D217" s="46" t="s">
        <v>1364</v>
      </c>
      <c r="E217" s="29">
        <v>0</v>
      </c>
      <c r="F217" s="29">
        <v>0</v>
      </c>
      <c r="G217" s="29">
        <v>0</v>
      </c>
      <c r="H217" s="29">
        <v>12</v>
      </c>
      <c r="I217" s="29">
        <v>6</v>
      </c>
      <c r="J217" s="29">
        <v>11</v>
      </c>
      <c r="K217" s="29">
        <v>10</v>
      </c>
      <c r="L217" s="29">
        <v>10</v>
      </c>
      <c r="M217" s="29">
        <v>16</v>
      </c>
      <c r="N217" s="29">
        <v>14</v>
      </c>
      <c r="O217" s="29">
        <v>8</v>
      </c>
      <c r="P217" s="29">
        <v>12</v>
      </c>
      <c r="Q217" s="29">
        <v>0</v>
      </c>
      <c r="R217" s="29">
        <v>0</v>
      </c>
      <c r="S217" s="29">
        <v>0</v>
      </c>
      <c r="T217" s="29">
        <v>0</v>
      </c>
      <c r="V217" s="48">
        <f t="shared" si="42"/>
        <v>99</v>
      </c>
      <c r="W217" s="105">
        <f t="shared" si="43"/>
        <v>1</v>
      </c>
      <c r="X217" s="48">
        <f t="shared" si="44"/>
        <v>0</v>
      </c>
      <c r="Y217" s="33" t="str">
        <f t="shared" si="45"/>
        <v/>
      </c>
      <c r="Z217" s="608">
        <v>1349</v>
      </c>
      <c r="AA217" s="609" t="s">
        <v>1364</v>
      </c>
      <c r="AB217" s="608">
        <v>1</v>
      </c>
      <c r="AC217" s="85"/>
      <c r="AD217" s="225">
        <f t="shared" si="46"/>
        <v>1</v>
      </c>
      <c r="AE217" s="85">
        <v>155</v>
      </c>
      <c r="AF217" s="85">
        <v>1346</v>
      </c>
      <c r="AG217" s="213" t="s">
        <v>889</v>
      </c>
      <c r="AH217" s="85"/>
      <c r="AP217" s="51"/>
    </row>
    <row r="218" spans="1:42" ht="14.1" customHeight="1" x14ac:dyDescent="0.2">
      <c r="A218" s="28">
        <v>209</v>
      </c>
      <c r="B218" s="41">
        <v>140</v>
      </c>
      <c r="C218" s="67">
        <v>1350</v>
      </c>
      <c r="D218" s="46" t="s">
        <v>880</v>
      </c>
      <c r="E218" s="29">
        <v>0</v>
      </c>
      <c r="F218" s="29">
        <v>0</v>
      </c>
      <c r="G218" s="29">
        <v>4</v>
      </c>
      <c r="H218" s="29">
        <v>8</v>
      </c>
      <c r="I218" s="29">
        <v>11</v>
      </c>
      <c r="J218" s="29">
        <v>6</v>
      </c>
      <c r="K218" s="29">
        <v>8</v>
      </c>
      <c r="L218" s="29">
        <v>4</v>
      </c>
      <c r="M218" s="29">
        <v>8</v>
      </c>
      <c r="N218" s="29">
        <v>6</v>
      </c>
      <c r="O218" s="29">
        <v>5</v>
      </c>
      <c r="P218" s="29">
        <v>10</v>
      </c>
      <c r="Q218" s="29">
        <v>5</v>
      </c>
      <c r="R218" s="29">
        <v>1</v>
      </c>
      <c r="S218" s="29">
        <v>4</v>
      </c>
      <c r="T218" s="29">
        <v>4</v>
      </c>
      <c r="V218" s="48">
        <f t="shared" si="42"/>
        <v>84</v>
      </c>
      <c r="W218" s="105">
        <f t="shared" si="43"/>
        <v>1</v>
      </c>
      <c r="X218" s="48">
        <f t="shared" si="44"/>
        <v>0</v>
      </c>
      <c r="Y218" s="33" t="str">
        <f t="shared" si="45"/>
        <v/>
      </c>
      <c r="Z218" s="608">
        <v>1350</v>
      </c>
      <c r="AA218" s="609" t="s">
        <v>880</v>
      </c>
      <c r="AB218" s="608">
        <v>1</v>
      </c>
      <c r="AC218" s="85"/>
      <c r="AD218" s="225">
        <f t="shared" si="46"/>
        <v>1</v>
      </c>
      <c r="AE218" s="85">
        <v>193</v>
      </c>
      <c r="AF218" s="85">
        <v>1348</v>
      </c>
      <c r="AG218" s="213" t="s">
        <v>2455</v>
      </c>
      <c r="AH218" s="85"/>
      <c r="AP218" s="51"/>
    </row>
    <row r="219" spans="1:42" ht="14.1" customHeight="1" x14ac:dyDescent="0.2">
      <c r="A219" s="28">
        <v>210</v>
      </c>
      <c r="B219" s="41">
        <v>189</v>
      </c>
      <c r="C219" s="67">
        <v>1352</v>
      </c>
      <c r="D219" s="46" t="s">
        <v>2215</v>
      </c>
      <c r="E219" s="29">
        <v>0</v>
      </c>
      <c r="F219" s="29">
        <v>0</v>
      </c>
      <c r="G219" s="29">
        <v>0</v>
      </c>
      <c r="H219" s="29">
        <v>5</v>
      </c>
      <c r="I219" s="29">
        <v>3</v>
      </c>
      <c r="J219" s="29">
        <v>1</v>
      </c>
      <c r="K219" s="29">
        <v>5</v>
      </c>
      <c r="L219" s="29">
        <v>3</v>
      </c>
      <c r="M219" s="29">
        <v>3</v>
      </c>
      <c r="N219" s="29">
        <v>2</v>
      </c>
      <c r="O219" s="29">
        <v>0</v>
      </c>
      <c r="P219" s="29">
        <v>3</v>
      </c>
      <c r="Q219" s="29">
        <v>1</v>
      </c>
      <c r="R219" s="29">
        <v>0</v>
      </c>
      <c r="S219" s="29">
        <v>3</v>
      </c>
      <c r="T219" s="29">
        <v>2</v>
      </c>
      <c r="V219" s="48">
        <f t="shared" si="42"/>
        <v>31</v>
      </c>
      <c r="W219" s="105">
        <f t="shared" si="43"/>
        <v>1</v>
      </c>
      <c r="X219" s="48">
        <f t="shared" si="44"/>
        <v>0</v>
      </c>
      <c r="Y219" s="33" t="str">
        <f t="shared" si="45"/>
        <v/>
      </c>
      <c r="Z219" s="608">
        <v>1352</v>
      </c>
      <c r="AA219" s="609" t="s">
        <v>2215</v>
      </c>
      <c r="AB219" s="608">
        <v>5</v>
      </c>
      <c r="AC219" s="85"/>
      <c r="AD219" s="225">
        <f t="shared" si="46"/>
        <v>1</v>
      </c>
      <c r="AE219" s="85">
        <v>187</v>
      </c>
      <c r="AF219" s="85">
        <v>1349</v>
      </c>
      <c r="AG219" s="213" t="s">
        <v>1364</v>
      </c>
      <c r="AH219" s="85"/>
      <c r="AP219" s="51"/>
    </row>
    <row r="220" spans="1:42" ht="14.1" customHeight="1" x14ac:dyDescent="0.2">
      <c r="A220" s="28">
        <v>211</v>
      </c>
      <c r="B220" s="41">
        <v>174</v>
      </c>
      <c r="C220" s="67">
        <v>1353</v>
      </c>
      <c r="D220" s="46" t="s">
        <v>963</v>
      </c>
      <c r="E220" s="29">
        <v>0</v>
      </c>
      <c r="F220" s="29">
        <v>0</v>
      </c>
      <c r="G220" s="29">
        <v>0</v>
      </c>
      <c r="H220" s="29">
        <v>0</v>
      </c>
      <c r="I220" s="29">
        <v>0</v>
      </c>
      <c r="J220" s="29">
        <v>0</v>
      </c>
      <c r="K220" s="29">
        <v>0</v>
      </c>
      <c r="L220" s="29">
        <v>0</v>
      </c>
      <c r="M220" s="29">
        <v>0</v>
      </c>
      <c r="N220" s="29">
        <v>0</v>
      </c>
      <c r="O220" s="29">
        <v>0</v>
      </c>
      <c r="P220" s="29">
        <v>0</v>
      </c>
      <c r="Q220" s="29">
        <v>465</v>
      </c>
      <c r="R220" s="29">
        <v>439</v>
      </c>
      <c r="S220" s="29">
        <v>457</v>
      </c>
      <c r="T220" s="29">
        <v>418</v>
      </c>
      <c r="V220" s="48">
        <f t="shared" si="42"/>
        <v>1779</v>
      </c>
      <c r="W220" s="105">
        <f t="shared" si="43"/>
        <v>1</v>
      </c>
      <c r="X220" s="48">
        <f t="shared" si="44"/>
        <v>0</v>
      </c>
      <c r="Y220" s="33" t="str">
        <f t="shared" si="45"/>
        <v/>
      </c>
      <c r="Z220" s="608">
        <v>1353</v>
      </c>
      <c r="AA220" s="609" t="s">
        <v>963</v>
      </c>
      <c r="AB220" s="608">
        <v>4</v>
      </c>
      <c r="AC220" s="85"/>
      <c r="AD220" s="225">
        <f t="shared" si="46"/>
        <v>1</v>
      </c>
      <c r="AE220" s="85">
        <v>140</v>
      </c>
      <c r="AF220" s="85">
        <v>1350</v>
      </c>
      <c r="AG220" s="213" t="s">
        <v>880</v>
      </c>
      <c r="AH220" s="85"/>
      <c r="AP220" s="51"/>
    </row>
    <row r="221" spans="1:42" ht="14.1" customHeight="1" x14ac:dyDescent="0.2">
      <c r="A221" s="28">
        <v>212</v>
      </c>
      <c r="B221" s="41">
        <v>187</v>
      </c>
      <c r="C221" s="67">
        <v>1355</v>
      </c>
      <c r="D221" s="46" t="s">
        <v>1360</v>
      </c>
      <c r="E221" s="29">
        <v>0</v>
      </c>
      <c r="F221" s="29">
        <v>0</v>
      </c>
      <c r="G221" s="29">
        <v>0</v>
      </c>
      <c r="H221" s="29">
        <v>35</v>
      </c>
      <c r="I221" s="29">
        <v>35</v>
      </c>
      <c r="J221" s="29">
        <v>35</v>
      </c>
      <c r="K221" s="29">
        <v>51</v>
      </c>
      <c r="L221" s="29">
        <v>28</v>
      </c>
      <c r="M221" s="29">
        <v>51</v>
      </c>
      <c r="N221" s="29">
        <v>31</v>
      </c>
      <c r="O221" s="29">
        <v>37</v>
      </c>
      <c r="P221" s="29">
        <v>39</v>
      </c>
      <c r="Q221" s="29">
        <v>0</v>
      </c>
      <c r="R221" s="29">
        <v>0</v>
      </c>
      <c r="S221" s="29">
        <v>0</v>
      </c>
      <c r="T221" s="29">
        <v>0</v>
      </c>
      <c r="V221" s="48">
        <f t="shared" si="42"/>
        <v>342</v>
      </c>
      <c r="W221" s="105">
        <f t="shared" si="43"/>
        <v>1</v>
      </c>
      <c r="X221" s="48">
        <f t="shared" si="44"/>
        <v>0</v>
      </c>
      <c r="Y221" s="33" t="str">
        <f t="shared" si="45"/>
        <v/>
      </c>
      <c r="Z221" s="608">
        <v>1355</v>
      </c>
      <c r="AA221" s="609" t="s">
        <v>1360</v>
      </c>
      <c r="AB221" s="608">
        <v>1</v>
      </c>
      <c r="AC221" s="85"/>
      <c r="AD221" s="225">
        <f t="shared" si="46"/>
        <v>1</v>
      </c>
      <c r="AE221" s="85">
        <v>189</v>
      </c>
      <c r="AF221" s="85">
        <v>1352</v>
      </c>
      <c r="AG221" s="213" t="s">
        <v>2215</v>
      </c>
      <c r="AH221" s="85"/>
      <c r="AP221" s="51"/>
    </row>
    <row r="222" spans="1:42" ht="14.1" customHeight="1" x14ac:dyDescent="0.2">
      <c r="A222" s="28">
        <v>213</v>
      </c>
      <c r="B222" s="41">
        <v>151</v>
      </c>
      <c r="C222" s="67">
        <v>1357</v>
      </c>
      <c r="D222" s="46" t="s">
        <v>1915</v>
      </c>
      <c r="E222" s="29">
        <v>0</v>
      </c>
      <c r="F222" s="29">
        <v>0</v>
      </c>
      <c r="G222" s="29">
        <v>15</v>
      </c>
      <c r="H222" s="29">
        <v>27</v>
      </c>
      <c r="I222" s="29">
        <v>31</v>
      </c>
      <c r="J222" s="29">
        <v>31</v>
      </c>
      <c r="K222" s="29">
        <v>27</v>
      </c>
      <c r="L222" s="29">
        <v>25</v>
      </c>
      <c r="M222" s="29">
        <v>25</v>
      </c>
      <c r="N222" s="29">
        <v>16</v>
      </c>
      <c r="O222" s="29">
        <v>34</v>
      </c>
      <c r="P222" s="29">
        <v>27</v>
      </c>
      <c r="Q222" s="29">
        <v>0</v>
      </c>
      <c r="R222" s="29">
        <v>0</v>
      </c>
      <c r="S222" s="29">
        <v>0</v>
      </c>
      <c r="T222" s="29">
        <v>0</v>
      </c>
      <c r="V222" s="48">
        <f t="shared" si="42"/>
        <v>258</v>
      </c>
      <c r="W222" s="105">
        <f t="shared" si="43"/>
        <v>1</v>
      </c>
      <c r="X222" s="48">
        <f t="shared" si="44"/>
        <v>0</v>
      </c>
      <c r="Y222" s="33" t="str">
        <f t="shared" si="45"/>
        <v/>
      </c>
      <c r="Z222" s="608">
        <v>1357</v>
      </c>
      <c r="AA222" s="609" t="s">
        <v>1915</v>
      </c>
      <c r="AB222" s="608">
        <v>1</v>
      </c>
      <c r="AC222" s="85"/>
      <c r="AD222" s="225">
        <f t="shared" si="46"/>
        <v>1</v>
      </c>
      <c r="AE222" s="85">
        <v>174</v>
      </c>
      <c r="AF222" s="85">
        <v>1353</v>
      </c>
      <c r="AG222" s="213" t="s">
        <v>963</v>
      </c>
      <c r="AH222" s="85"/>
      <c r="AP222" s="51"/>
    </row>
    <row r="223" spans="1:42" ht="14.1" customHeight="1" x14ac:dyDescent="0.2">
      <c r="A223" s="28">
        <v>214</v>
      </c>
      <c r="B223" s="41">
        <v>114</v>
      </c>
      <c r="C223" s="67">
        <v>1358</v>
      </c>
      <c r="D223" s="46" t="s">
        <v>2619</v>
      </c>
      <c r="E223" s="29">
        <v>0</v>
      </c>
      <c r="F223" s="29">
        <v>0</v>
      </c>
      <c r="G223" s="29">
        <v>0</v>
      </c>
      <c r="H223" s="29">
        <v>33</v>
      </c>
      <c r="I223" s="29">
        <v>32</v>
      </c>
      <c r="J223" s="29">
        <v>32</v>
      </c>
      <c r="K223" s="29">
        <v>39</v>
      </c>
      <c r="L223" s="29">
        <v>39</v>
      </c>
      <c r="M223" s="29">
        <v>33</v>
      </c>
      <c r="N223" s="29">
        <v>0</v>
      </c>
      <c r="O223" s="29">
        <v>0</v>
      </c>
      <c r="P223" s="29">
        <v>0</v>
      </c>
      <c r="Q223" s="29">
        <v>0</v>
      </c>
      <c r="R223" s="29">
        <v>0</v>
      </c>
      <c r="S223" s="29">
        <v>0</v>
      </c>
      <c r="T223" s="29">
        <v>0</v>
      </c>
      <c r="V223" s="48">
        <f t="shared" si="42"/>
        <v>208</v>
      </c>
      <c r="W223" s="105">
        <f t="shared" si="43"/>
        <v>1</v>
      </c>
      <c r="X223" s="48">
        <f t="shared" si="44"/>
        <v>0</v>
      </c>
      <c r="Y223" s="33" t="str">
        <f t="shared" si="45"/>
        <v/>
      </c>
      <c r="Z223" s="608">
        <v>1358</v>
      </c>
      <c r="AA223" s="609" t="s">
        <v>2619</v>
      </c>
      <c r="AB223" s="608">
        <v>1</v>
      </c>
      <c r="AC223" s="85"/>
      <c r="AD223" s="225">
        <f t="shared" si="46"/>
        <v>1</v>
      </c>
      <c r="AE223" s="85">
        <v>187</v>
      </c>
      <c r="AF223" s="85">
        <v>1355</v>
      </c>
      <c r="AG223" s="213" t="s">
        <v>1360</v>
      </c>
      <c r="AH223" s="85"/>
      <c r="AP223" s="51"/>
    </row>
    <row r="224" spans="1:42" ht="14.1" customHeight="1" x14ac:dyDescent="0.2">
      <c r="A224" s="28">
        <v>215</v>
      </c>
      <c r="B224" s="41">
        <v>189</v>
      </c>
      <c r="C224" s="67">
        <v>1360</v>
      </c>
      <c r="D224" s="46" t="s">
        <v>3185</v>
      </c>
      <c r="E224" s="29">
        <v>0</v>
      </c>
      <c r="F224" s="29">
        <v>23</v>
      </c>
      <c r="G224" s="29">
        <v>0</v>
      </c>
      <c r="H224" s="29">
        <v>0</v>
      </c>
      <c r="I224" s="29">
        <v>0</v>
      </c>
      <c r="J224" s="29">
        <v>0</v>
      </c>
      <c r="K224" s="29">
        <v>0</v>
      </c>
      <c r="L224" s="29">
        <v>0</v>
      </c>
      <c r="M224" s="29">
        <v>0</v>
      </c>
      <c r="N224" s="29">
        <v>76</v>
      </c>
      <c r="O224" s="29">
        <v>83</v>
      </c>
      <c r="P224" s="29">
        <v>105</v>
      </c>
      <c r="Q224" s="29">
        <v>93</v>
      </c>
      <c r="R224" s="29">
        <v>82</v>
      </c>
      <c r="S224" s="29">
        <v>89</v>
      </c>
      <c r="T224" s="29">
        <v>84</v>
      </c>
      <c r="V224" s="48">
        <f t="shared" si="42"/>
        <v>635</v>
      </c>
      <c r="W224" s="105">
        <f t="shared" si="43"/>
        <v>1</v>
      </c>
      <c r="X224" s="48">
        <f t="shared" si="44"/>
        <v>23</v>
      </c>
      <c r="Y224" s="33" t="str">
        <f t="shared" si="45"/>
        <v/>
      </c>
      <c r="Z224" s="608">
        <v>1360</v>
      </c>
      <c r="AA224" s="609" t="s">
        <v>2129</v>
      </c>
      <c r="AB224" s="608">
        <v>4</v>
      </c>
      <c r="AC224" s="85"/>
      <c r="AD224" s="225">
        <f t="shared" si="46"/>
        <v>1</v>
      </c>
      <c r="AE224" s="85">
        <v>151</v>
      </c>
      <c r="AF224" s="85">
        <v>1357</v>
      </c>
      <c r="AG224" s="213" t="s">
        <v>1915</v>
      </c>
      <c r="AH224" s="85"/>
      <c r="AP224" s="51"/>
    </row>
    <row r="225" spans="1:42" ht="14.1" customHeight="1" x14ac:dyDescent="0.2">
      <c r="A225" s="28">
        <v>216</v>
      </c>
      <c r="B225" s="41">
        <v>189</v>
      </c>
      <c r="C225" s="67">
        <v>1361</v>
      </c>
      <c r="D225" s="46" t="s">
        <v>1336</v>
      </c>
      <c r="E225" s="29">
        <v>0</v>
      </c>
      <c r="F225" s="29">
        <v>0</v>
      </c>
      <c r="G225" s="29">
        <v>0</v>
      </c>
      <c r="H225" s="29">
        <v>23</v>
      </c>
      <c r="I225" s="29">
        <v>18</v>
      </c>
      <c r="J225" s="29">
        <v>20</v>
      </c>
      <c r="K225" s="29">
        <v>28</v>
      </c>
      <c r="L225" s="29">
        <v>32</v>
      </c>
      <c r="M225" s="29">
        <v>28</v>
      </c>
      <c r="N225" s="29">
        <v>33</v>
      </c>
      <c r="O225" s="29">
        <v>0</v>
      </c>
      <c r="P225" s="29">
        <v>0</v>
      </c>
      <c r="Q225" s="29">
        <v>0</v>
      </c>
      <c r="R225" s="29">
        <v>0</v>
      </c>
      <c r="S225" s="29">
        <v>0</v>
      </c>
      <c r="T225" s="29">
        <v>0</v>
      </c>
      <c r="V225" s="48">
        <f t="shared" si="42"/>
        <v>182</v>
      </c>
      <c r="W225" s="105">
        <f t="shared" si="43"/>
        <v>1</v>
      </c>
      <c r="X225" s="48">
        <f t="shared" si="44"/>
        <v>0</v>
      </c>
      <c r="Y225" s="33" t="str">
        <f t="shared" si="45"/>
        <v/>
      </c>
      <c r="Z225" s="608">
        <v>1361</v>
      </c>
      <c r="AA225" s="609" t="s">
        <v>1336</v>
      </c>
      <c r="AB225" s="608">
        <v>1</v>
      </c>
      <c r="AC225" s="85"/>
      <c r="AD225" s="225">
        <f t="shared" si="46"/>
        <v>1</v>
      </c>
      <c r="AE225" s="85">
        <v>114</v>
      </c>
      <c r="AF225" s="85">
        <v>1358</v>
      </c>
      <c r="AG225" s="213" t="s">
        <v>2619</v>
      </c>
      <c r="AH225" s="85"/>
      <c r="AP225" s="51"/>
    </row>
    <row r="226" spans="1:42" ht="14.1" customHeight="1" x14ac:dyDescent="0.2">
      <c r="A226" s="28">
        <v>217</v>
      </c>
      <c r="B226" s="41">
        <v>151</v>
      </c>
      <c r="C226" s="67">
        <v>1363</v>
      </c>
      <c r="D226" s="46" t="s">
        <v>2645</v>
      </c>
      <c r="E226" s="29">
        <v>0</v>
      </c>
      <c r="F226" s="29">
        <v>0</v>
      </c>
      <c r="G226" s="29">
        <v>18</v>
      </c>
      <c r="H226" s="29">
        <v>26</v>
      </c>
      <c r="I226" s="29">
        <v>23</v>
      </c>
      <c r="J226" s="29">
        <v>31</v>
      </c>
      <c r="K226" s="29">
        <v>26</v>
      </c>
      <c r="L226" s="29">
        <v>31</v>
      </c>
      <c r="M226" s="29">
        <v>33</v>
      </c>
      <c r="N226" s="29">
        <v>22</v>
      </c>
      <c r="O226" s="29">
        <v>2</v>
      </c>
      <c r="P226" s="29">
        <v>0</v>
      </c>
      <c r="Q226" s="29">
        <v>0</v>
      </c>
      <c r="R226" s="29">
        <v>0</v>
      </c>
      <c r="S226" s="29">
        <v>0</v>
      </c>
      <c r="T226" s="29">
        <v>0</v>
      </c>
      <c r="V226" s="48">
        <f t="shared" si="42"/>
        <v>212</v>
      </c>
      <c r="W226" s="105">
        <f t="shared" si="43"/>
        <v>1</v>
      </c>
      <c r="X226" s="48">
        <f t="shared" si="44"/>
        <v>0</v>
      </c>
      <c r="Y226" s="33" t="str">
        <f t="shared" si="45"/>
        <v/>
      </c>
      <c r="Z226" s="608">
        <v>1363</v>
      </c>
      <c r="AA226" s="609" t="s">
        <v>2645</v>
      </c>
      <c r="AB226" s="608">
        <v>1</v>
      </c>
      <c r="AC226" s="85"/>
      <c r="AD226" s="225">
        <f t="shared" si="46"/>
        <v>1</v>
      </c>
      <c r="AE226" s="85">
        <v>189</v>
      </c>
      <c r="AF226" s="85">
        <v>1360</v>
      </c>
      <c r="AG226" s="213" t="s">
        <v>2129</v>
      </c>
      <c r="AH226" s="85"/>
      <c r="AP226" s="51"/>
    </row>
    <row r="227" spans="1:42" ht="14.1" customHeight="1" x14ac:dyDescent="0.2">
      <c r="A227" s="28">
        <v>218</v>
      </c>
      <c r="B227" s="41">
        <v>186</v>
      </c>
      <c r="C227" s="67">
        <v>1366</v>
      </c>
      <c r="D227" s="46" t="s">
        <v>2067</v>
      </c>
      <c r="E227" s="29">
        <v>0</v>
      </c>
      <c r="F227" s="29">
        <v>0</v>
      </c>
      <c r="G227" s="29">
        <v>0</v>
      </c>
      <c r="H227" s="29">
        <v>59</v>
      </c>
      <c r="I227" s="29">
        <v>63</v>
      </c>
      <c r="J227" s="29">
        <v>56</v>
      </c>
      <c r="K227" s="29">
        <v>32</v>
      </c>
      <c r="L227" s="29">
        <v>40</v>
      </c>
      <c r="M227" s="29">
        <v>41</v>
      </c>
      <c r="N227" s="29">
        <v>38</v>
      </c>
      <c r="O227" s="29">
        <v>32</v>
      </c>
      <c r="P227" s="29">
        <v>26</v>
      </c>
      <c r="Q227" s="29">
        <v>0</v>
      </c>
      <c r="R227" s="29">
        <v>0</v>
      </c>
      <c r="S227" s="29">
        <v>0</v>
      </c>
      <c r="T227" s="29">
        <v>0</v>
      </c>
      <c r="V227" s="48">
        <f t="shared" si="42"/>
        <v>387</v>
      </c>
      <c r="W227" s="105">
        <f t="shared" si="43"/>
        <v>1</v>
      </c>
      <c r="X227" s="48">
        <f t="shared" si="44"/>
        <v>0</v>
      </c>
      <c r="Y227" s="33" t="str">
        <f t="shared" si="45"/>
        <v/>
      </c>
      <c r="Z227" s="608">
        <v>1366</v>
      </c>
      <c r="AA227" s="609" t="s">
        <v>2067</v>
      </c>
      <c r="AB227" s="608">
        <v>1</v>
      </c>
      <c r="AC227" s="85"/>
      <c r="AD227" s="225">
        <f t="shared" si="46"/>
        <v>1</v>
      </c>
      <c r="AE227" s="85">
        <v>189</v>
      </c>
      <c r="AF227" s="85">
        <v>1361</v>
      </c>
      <c r="AG227" s="213" t="s">
        <v>1336</v>
      </c>
      <c r="AH227" s="85"/>
      <c r="AP227" s="51"/>
    </row>
    <row r="228" spans="1:42" ht="14.1" customHeight="1" x14ac:dyDescent="0.2">
      <c r="A228" s="28">
        <v>219</v>
      </c>
      <c r="B228" s="41">
        <v>196</v>
      </c>
      <c r="C228" s="67">
        <v>1367</v>
      </c>
      <c r="D228" s="54" t="s">
        <v>2088</v>
      </c>
      <c r="E228" s="29">
        <v>0</v>
      </c>
      <c r="F228" s="29">
        <v>0</v>
      </c>
      <c r="G228" s="29">
        <v>0</v>
      </c>
      <c r="H228" s="29">
        <v>35</v>
      </c>
      <c r="I228" s="29">
        <v>33</v>
      </c>
      <c r="J228" s="29">
        <v>31</v>
      </c>
      <c r="K228" s="29">
        <v>35</v>
      </c>
      <c r="L228" s="29">
        <v>35</v>
      </c>
      <c r="M228" s="29">
        <v>39</v>
      </c>
      <c r="N228" s="29">
        <v>0</v>
      </c>
      <c r="O228" s="29">
        <v>0</v>
      </c>
      <c r="P228" s="29">
        <v>0</v>
      </c>
      <c r="Q228" s="29">
        <v>0</v>
      </c>
      <c r="R228" s="29">
        <v>0</v>
      </c>
      <c r="S228" s="29">
        <v>0</v>
      </c>
      <c r="T228" s="29">
        <v>0</v>
      </c>
      <c r="V228" s="48">
        <f t="shared" si="42"/>
        <v>208</v>
      </c>
      <c r="W228" s="105">
        <f t="shared" si="43"/>
        <v>1</v>
      </c>
      <c r="X228" s="48">
        <f t="shared" si="44"/>
        <v>0</v>
      </c>
      <c r="Y228" s="33" t="str">
        <f t="shared" si="45"/>
        <v/>
      </c>
      <c r="Z228" s="608">
        <v>1367</v>
      </c>
      <c r="AA228" s="609" t="s">
        <v>2088</v>
      </c>
      <c r="AB228" s="608">
        <v>1</v>
      </c>
      <c r="AC228" s="85"/>
      <c r="AD228" s="225">
        <f t="shared" si="46"/>
        <v>1</v>
      </c>
      <c r="AE228" s="85">
        <v>151</v>
      </c>
      <c r="AF228" s="85">
        <v>1363</v>
      </c>
      <c r="AG228" s="213" t="s">
        <v>2645</v>
      </c>
      <c r="AH228" s="85"/>
      <c r="AP228" s="51"/>
    </row>
    <row r="229" spans="1:42" ht="14.1" customHeight="1" x14ac:dyDescent="0.2">
      <c r="A229" s="28">
        <v>220</v>
      </c>
      <c r="B229" s="41">
        <v>144</v>
      </c>
      <c r="C229" s="67">
        <v>1368</v>
      </c>
      <c r="D229" s="138" t="s">
        <v>802</v>
      </c>
      <c r="E229" s="29">
        <v>0</v>
      </c>
      <c r="F229" s="29">
        <v>0</v>
      </c>
      <c r="G229" s="29">
        <v>0</v>
      </c>
      <c r="H229" s="29">
        <v>0</v>
      </c>
      <c r="I229" s="29">
        <v>0</v>
      </c>
      <c r="J229" s="29">
        <v>0</v>
      </c>
      <c r="K229" s="29">
        <v>0</v>
      </c>
      <c r="L229" s="29">
        <v>0</v>
      </c>
      <c r="M229" s="29">
        <v>0</v>
      </c>
      <c r="N229" s="29">
        <v>0</v>
      </c>
      <c r="O229" s="29">
        <v>0</v>
      </c>
      <c r="P229" s="29">
        <v>0</v>
      </c>
      <c r="Q229" s="29">
        <v>71</v>
      </c>
      <c r="R229" s="29">
        <v>63</v>
      </c>
      <c r="S229" s="29">
        <v>66</v>
      </c>
      <c r="T229" s="29">
        <v>110</v>
      </c>
      <c r="V229" s="48">
        <f t="shared" si="42"/>
        <v>310</v>
      </c>
      <c r="W229" s="105">
        <f t="shared" si="43"/>
        <v>1</v>
      </c>
      <c r="X229" s="48">
        <f t="shared" si="44"/>
        <v>0</v>
      </c>
      <c r="Y229" s="33" t="str">
        <f t="shared" si="45"/>
        <v/>
      </c>
      <c r="Z229" s="608">
        <v>1368</v>
      </c>
      <c r="AA229" s="609" t="s">
        <v>802</v>
      </c>
      <c r="AB229" s="608">
        <v>4</v>
      </c>
      <c r="AC229" s="85"/>
      <c r="AD229" s="225">
        <f t="shared" si="46"/>
        <v>1</v>
      </c>
      <c r="AE229" s="85">
        <v>186</v>
      </c>
      <c r="AF229" s="85">
        <v>1366</v>
      </c>
      <c r="AG229" s="213" t="s">
        <v>2067</v>
      </c>
      <c r="AH229" s="85"/>
      <c r="AP229" s="51"/>
    </row>
    <row r="230" spans="1:42" ht="14.1" customHeight="1" x14ac:dyDescent="0.2">
      <c r="A230" s="28">
        <v>221</v>
      </c>
      <c r="B230" s="41">
        <v>195</v>
      </c>
      <c r="C230" s="67">
        <v>1369</v>
      </c>
      <c r="D230" s="46" t="s">
        <v>952</v>
      </c>
      <c r="E230" s="29">
        <v>0</v>
      </c>
      <c r="F230" s="29">
        <v>0</v>
      </c>
      <c r="G230" s="29">
        <v>0</v>
      </c>
      <c r="H230" s="29">
        <v>1</v>
      </c>
      <c r="I230" s="29">
        <v>0</v>
      </c>
      <c r="J230" s="29">
        <v>0</v>
      </c>
      <c r="K230" s="29">
        <v>4</v>
      </c>
      <c r="L230" s="29">
        <v>1</v>
      </c>
      <c r="M230" s="29">
        <v>1</v>
      </c>
      <c r="N230" s="29">
        <v>2</v>
      </c>
      <c r="O230" s="29">
        <v>2</v>
      </c>
      <c r="P230" s="29">
        <v>3</v>
      </c>
      <c r="Q230" s="29">
        <v>1</v>
      </c>
      <c r="R230" s="29">
        <v>3</v>
      </c>
      <c r="S230" s="29">
        <v>2</v>
      </c>
      <c r="T230" s="29">
        <v>0</v>
      </c>
      <c r="V230" s="48">
        <f t="shared" si="42"/>
        <v>20</v>
      </c>
      <c r="W230" s="105">
        <f t="shared" si="43"/>
        <v>1</v>
      </c>
      <c r="X230" s="48">
        <f t="shared" si="44"/>
        <v>0</v>
      </c>
      <c r="Y230" s="33" t="str">
        <f t="shared" si="45"/>
        <v/>
      </c>
      <c r="Z230" s="608">
        <v>1369</v>
      </c>
      <c r="AA230" s="609" t="s">
        <v>952</v>
      </c>
      <c r="AB230" s="608">
        <v>5</v>
      </c>
      <c r="AC230" s="85"/>
      <c r="AD230" s="225">
        <f t="shared" si="46"/>
        <v>1</v>
      </c>
      <c r="AE230" s="85">
        <v>196</v>
      </c>
      <c r="AF230" s="85">
        <v>1367</v>
      </c>
      <c r="AG230" s="213" t="s">
        <v>2088</v>
      </c>
      <c r="AH230" s="85"/>
      <c r="AP230" s="51"/>
    </row>
    <row r="231" spans="1:42" ht="14.1" customHeight="1" x14ac:dyDescent="0.2">
      <c r="A231" s="28">
        <v>222</v>
      </c>
      <c r="B231" s="41">
        <v>193</v>
      </c>
      <c r="C231" s="67">
        <v>1370</v>
      </c>
      <c r="D231" s="46" t="s">
        <v>2918</v>
      </c>
      <c r="E231" s="29">
        <v>0</v>
      </c>
      <c r="F231" s="29">
        <v>0</v>
      </c>
      <c r="G231" s="29">
        <v>0</v>
      </c>
      <c r="H231" s="29">
        <v>0</v>
      </c>
      <c r="I231" s="29">
        <v>0</v>
      </c>
      <c r="J231" s="29">
        <v>0</v>
      </c>
      <c r="K231" s="29">
        <v>0</v>
      </c>
      <c r="L231" s="29">
        <v>0</v>
      </c>
      <c r="M231" s="29">
        <v>0</v>
      </c>
      <c r="N231" s="29">
        <v>0</v>
      </c>
      <c r="O231" s="29">
        <v>0</v>
      </c>
      <c r="P231" s="29">
        <v>0</v>
      </c>
      <c r="Q231" s="29">
        <v>27</v>
      </c>
      <c r="R231" s="29">
        <v>31</v>
      </c>
      <c r="S231" s="29">
        <v>25</v>
      </c>
      <c r="T231" s="29">
        <v>30</v>
      </c>
      <c r="V231" s="48">
        <f t="shared" si="42"/>
        <v>113</v>
      </c>
      <c r="W231" s="105">
        <f t="shared" si="43"/>
        <v>1</v>
      </c>
      <c r="X231" s="48">
        <f t="shared" si="44"/>
        <v>0</v>
      </c>
      <c r="Y231" s="33" t="str">
        <f t="shared" si="45"/>
        <v/>
      </c>
      <c r="Z231" s="608">
        <v>1370</v>
      </c>
      <c r="AA231" s="609" t="s">
        <v>2448</v>
      </c>
      <c r="AB231" s="608">
        <v>1</v>
      </c>
      <c r="AC231" s="85"/>
      <c r="AD231" s="225">
        <f t="shared" si="46"/>
        <v>1</v>
      </c>
      <c r="AE231" s="85">
        <v>144</v>
      </c>
      <c r="AF231" s="85">
        <v>1368</v>
      </c>
      <c r="AG231" s="213" t="s">
        <v>802</v>
      </c>
      <c r="AH231" s="85"/>
      <c r="AP231" s="51"/>
    </row>
    <row r="232" spans="1:42" ht="14.1" customHeight="1" x14ac:dyDescent="0.2">
      <c r="A232" s="28">
        <v>223</v>
      </c>
      <c r="B232" s="41">
        <v>119</v>
      </c>
      <c r="C232" s="67">
        <v>1371</v>
      </c>
      <c r="D232" s="137" t="s">
        <v>2857</v>
      </c>
      <c r="E232" s="29">
        <v>0</v>
      </c>
      <c r="F232" s="29">
        <v>0</v>
      </c>
      <c r="G232" s="29">
        <v>0</v>
      </c>
      <c r="H232" s="29">
        <v>43</v>
      </c>
      <c r="I232" s="29">
        <v>36</v>
      </c>
      <c r="J232" s="29">
        <v>44</v>
      </c>
      <c r="K232" s="29">
        <v>37</v>
      </c>
      <c r="L232" s="29">
        <v>54</v>
      </c>
      <c r="M232" s="29">
        <v>35</v>
      </c>
      <c r="N232" s="29">
        <v>45</v>
      </c>
      <c r="O232" s="29">
        <v>34</v>
      </c>
      <c r="P232" s="29">
        <v>35</v>
      </c>
      <c r="Q232" s="29">
        <v>0</v>
      </c>
      <c r="R232" s="29">
        <v>0</v>
      </c>
      <c r="S232" s="29">
        <v>0</v>
      </c>
      <c r="T232" s="29">
        <v>0</v>
      </c>
      <c r="V232" s="48">
        <f t="shared" si="42"/>
        <v>363</v>
      </c>
      <c r="W232" s="105">
        <f t="shared" si="43"/>
        <v>1</v>
      </c>
      <c r="X232" s="48">
        <f t="shared" si="44"/>
        <v>0</v>
      </c>
      <c r="Y232" s="33" t="str">
        <f t="shared" si="45"/>
        <v/>
      </c>
      <c r="Z232" s="608">
        <v>1371</v>
      </c>
      <c r="AA232" s="609" t="s">
        <v>2537</v>
      </c>
      <c r="AB232" s="608">
        <v>3</v>
      </c>
      <c r="AC232" s="85"/>
      <c r="AD232" s="225">
        <f t="shared" si="46"/>
        <v>1</v>
      </c>
      <c r="AE232" s="85">
        <v>195</v>
      </c>
      <c r="AF232" s="85">
        <v>1369</v>
      </c>
      <c r="AG232" s="213" t="s">
        <v>952</v>
      </c>
      <c r="AH232" s="85"/>
      <c r="AP232" s="51"/>
    </row>
    <row r="233" spans="1:42" ht="14.1" customHeight="1" x14ac:dyDescent="0.2">
      <c r="A233" s="28">
        <v>224</v>
      </c>
      <c r="B233" s="41">
        <v>191</v>
      </c>
      <c r="C233" s="67">
        <v>1372</v>
      </c>
      <c r="D233" s="46" t="s">
        <v>388</v>
      </c>
      <c r="E233" s="29">
        <v>0</v>
      </c>
      <c r="F233" s="29">
        <v>0</v>
      </c>
      <c r="G233" s="29">
        <v>0</v>
      </c>
      <c r="H233" s="29">
        <v>6</v>
      </c>
      <c r="I233" s="29">
        <v>1</v>
      </c>
      <c r="J233" s="29">
        <v>8</v>
      </c>
      <c r="K233" s="29">
        <v>2</v>
      </c>
      <c r="L233" s="29">
        <v>6</v>
      </c>
      <c r="M233" s="29">
        <v>1</v>
      </c>
      <c r="N233" s="29">
        <v>0</v>
      </c>
      <c r="O233" s="29">
        <v>3</v>
      </c>
      <c r="P233" s="29">
        <v>3</v>
      </c>
      <c r="Q233" s="29">
        <v>0</v>
      </c>
      <c r="R233" s="29">
        <v>5</v>
      </c>
      <c r="S233" s="29">
        <v>1</v>
      </c>
      <c r="T233" s="29">
        <v>5</v>
      </c>
      <c r="V233" s="48">
        <f t="shared" si="42"/>
        <v>41</v>
      </c>
      <c r="W233" s="105">
        <f t="shared" si="43"/>
        <v>1</v>
      </c>
      <c r="X233" s="48">
        <f t="shared" si="44"/>
        <v>0</v>
      </c>
      <c r="Y233" s="33" t="str">
        <f t="shared" si="45"/>
        <v/>
      </c>
      <c r="Z233" s="608">
        <v>1372</v>
      </c>
      <c r="AA233" s="609" t="s">
        <v>388</v>
      </c>
      <c r="AB233" s="608">
        <v>5</v>
      </c>
      <c r="AC233" s="85"/>
      <c r="AD233" s="225">
        <f t="shared" si="46"/>
        <v>1</v>
      </c>
      <c r="AE233" s="85">
        <v>193</v>
      </c>
      <c r="AF233" s="85">
        <v>1370</v>
      </c>
      <c r="AG233" s="213" t="s">
        <v>2448</v>
      </c>
      <c r="AH233" s="85"/>
      <c r="AP233" s="51"/>
    </row>
    <row r="234" spans="1:42" ht="14.1" customHeight="1" x14ac:dyDescent="0.2">
      <c r="A234" s="28">
        <v>225</v>
      </c>
      <c r="B234" s="41">
        <v>186</v>
      </c>
      <c r="C234" s="67">
        <v>1374</v>
      </c>
      <c r="D234" s="46" t="s">
        <v>237</v>
      </c>
      <c r="E234" s="29">
        <v>0</v>
      </c>
      <c r="F234" s="29">
        <v>0</v>
      </c>
      <c r="G234" s="29">
        <v>0</v>
      </c>
      <c r="H234" s="29">
        <v>20</v>
      </c>
      <c r="I234" s="29">
        <v>19</v>
      </c>
      <c r="J234" s="29">
        <v>22</v>
      </c>
      <c r="K234" s="29">
        <v>28</v>
      </c>
      <c r="L234" s="29">
        <v>26</v>
      </c>
      <c r="M234" s="29">
        <v>24</v>
      </c>
      <c r="N234" s="29">
        <v>37</v>
      </c>
      <c r="O234" s="29">
        <v>45</v>
      </c>
      <c r="P234" s="29">
        <v>31</v>
      </c>
      <c r="Q234" s="29">
        <v>0</v>
      </c>
      <c r="R234" s="29">
        <v>0</v>
      </c>
      <c r="S234" s="29">
        <v>0</v>
      </c>
      <c r="T234" s="29">
        <v>0</v>
      </c>
      <c r="V234" s="48">
        <f t="shared" si="42"/>
        <v>252</v>
      </c>
      <c r="W234" s="105">
        <f t="shared" si="43"/>
        <v>1</v>
      </c>
      <c r="X234" s="48">
        <f t="shared" si="44"/>
        <v>0</v>
      </c>
      <c r="Y234" s="33" t="str">
        <f t="shared" si="45"/>
        <v/>
      </c>
      <c r="Z234" s="608">
        <v>1374</v>
      </c>
      <c r="AA234" s="609" t="s">
        <v>237</v>
      </c>
      <c r="AB234" s="608">
        <v>1</v>
      </c>
      <c r="AC234" s="85"/>
      <c r="AD234" s="225">
        <f t="shared" si="46"/>
        <v>1</v>
      </c>
      <c r="AE234" s="85">
        <v>119</v>
      </c>
      <c r="AF234" s="85">
        <v>1371</v>
      </c>
      <c r="AG234" s="213" t="s">
        <v>2857</v>
      </c>
      <c r="AH234" s="85"/>
      <c r="AP234" s="51"/>
    </row>
    <row r="235" spans="1:42" ht="14.1" customHeight="1" x14ac:dyDescent="0.2">
      <c r="A235" s="28">
        <v>226</v>
      </c>
      <c r="B235" s="41">
        <v>118</v>
      </c>
      <c r="C235" s="67">
        <v>1375</v>
      </c>
      <c r="D235" s="46" t="s">
        <v>3270</v>
      </c>
      <c r="E235" s="29">
        <v>0</v>
      </c>
      <c r="F235" s="29">
        <v>0</v>
      </c>
      <c r="G235" s="29">
        <v>0</v>
      </c>
      <c r="H235" s="29">
        <v>98</v>
      </c>
      <c r="I235" s="29">
        <v>103</v>
      </c>
      <c r="J235" s="29">
        <v>95</v>
      </c>
      <c r="K235" s="29">
        <v>99</v>
      </c>
      <c r="L235" s="29">
        <v>99</v>
      </c>
      <c r="M235" s="29">
        <v>96</v>
      </c>
      <c r="N235" s="29">
        <v>0</v>
      </c>
      <c r="O235" s="29">
        <v>0</v>
      </c>
      <c r="P235" s="29">
        <v>0</v>
      </c>
      <c r="Q235" s="29">
        <v>0</v>
      </c>
      <c r="R235" s="29">
        <v>0</v>
      </c>
      <c r="S235" s="29">
        <v>0</v>
      </c>
      <c r="T235" s="29">
        <v>0</v>
      </c>
      <c r="V235" s="48">
        <f t="shared" si="42"/>
        <v>590</v>
      </c>
      <c r="W235" s="105">
        <f t="shared" si="43"/>
        <v>1</v>
      </c>
      <c r="X235" s="48">
        <f t="shared" si="44"/>
        <v>0</v>
      </c>
      <c r="Y235" s="33" t="str">
        <f t="shared" si="45"/>
        <v/>
      </c>
      <c r="Z235" s="608">
        <v>1375</v>
      </c>
      <c r="AA235" s="609" t="s">
        <v>1465</v>
      </c>
      <c r="AB235" s="608">
        <v>1</v>
      </c>
      <c r="AC235" s="85"/>
      <c r="AD235" s="225">
        <f t="shared" si="46"/>
        <v>1</v>
      </c>
      <c r="AE235" s="85">
        <v>191</v>
      </c>
      <c r="AF235" s="85">
        <v>1372</v>
      </c>
      <c r="AG235" s="213" t="s">
        <v>388</v>
      </c>
      <c r="AH235" s="85"/>
      <c r="AP235" s="51"/>
    </row>
    <row r="236" spans="1:42" ht="14.1" customHeight="1" x14ac:dyDescent="0.2">
      <c r="A236" s="28">
        <v>227</v>
      </c>
      <c r="B236" s="41">
        <v>141</v>
      </c>
      <c r="C236" s="67">
        <v>1376</v>
      </c>
      <c r="D236" s="46" t="s">
        <v>577</v>
      </c>
      <c r="E236" s="29">
        <v>0</v>
      </c>
      <c r="F236" s="29">
        <v>0</v>
      </c>
      <c r="G236" s="29">
        <v>0</v>
      </c>
      <c r="H236" s="29">
        <v>4</v>
      </c>
      <c r="I236" s="29">
        <v>1</v>
      </c>
      <c r="J236" s="29">
        <v>1</v>
      </c>
      <c r="K236" s="29">
        <v>3</v>
      </c>
      <c r="L236" s="29">
        <v>3</v>
      </c>
      <c r="M236" s="29">
        <v>3</v>
      </c>
      <c r="N236" s="29">
        <v>4</v>
      </c>
      <c r="O236" s="29">
        <v>5</v>
      </c>
      <c r="P236" s="29">
        <v>7</v>
      </c>
      <c r="Q236" s="29">
        <v>6</v>
      </c>
      <c r="R236" s="29">
        <v>6</v>
      </c>
      <c r="S236" s="29">
        <v>6</v>
      </c>
      <c r="T236" s="29">
        <v>4</v>
      </c>
      <c r="V236" s="48">
        <f t="shared" si="42"/>
        <v>53</v>
      </c>
      <c r="W236" s="105">
        <f t="shared" si="43"/>
        <v>1</v>
      </c>
      <c r="X236" s="48">
        <f t="shared" si="44"/>
        <v>0</v>
      </c>
      <c r="Y236" s="33" t="str">
        <f t="shared" si="45"/>
        <v/>
      </c>
      <c r="Z236" s="608">
        <v>1376</v>
      </c>
      <c r="AA236" s="609" t="s">
        <v>577</v>
      </c>
      <c r="AB236" s="608">
        <v>5</v>
      </c>
      <c r="AC236" s="85"/>
      <c r="AD236" s="225">
        <f t="shared" si="46"/>
        <v>1</v>
      </c>
      <c r="AE236" s="85">
        <v>186</v>
      </c>
      <c r="AF236" s="85">
        <v>1374</v>
      </c>
      <c r="AG236" s="213" t="s">
        <v>237</v>
      </c>
      <c r="AH236" s="85"/>
      <c r="AP236" s="51"/>
    </row>
    <row r="237" spans="1:42" ht="14.1" customHeight="1" x14ac:dyDescent="0.2">
      <c r="A237" s="28">
        <v>228</v>
      </c>
      <c r="B237" s="41">
        <v>188</v>
      </c>
      <c r="C237" s="67">
        <v>1378</v>
      </c>
      <c r="D237" s="46" t="s">
        <v>250</v>
      </c>
      <c r="E237" s="29">
        <v>0</v>
      </c>
      <c r="F237" s="29">
        <v>0</v>
      </c>
      <c r="G237" s="29">
        <v>0</v>
      </c>
      <c r="H237" s="29">
        <v>64</v>
      </c>
      <c r="I237" s="29">
        <v>76</v>
      </c>
      <c r="J237" s="29">
        <v>73</v>
      </c>
      <c r="K237" s="29">
        <v>79</v>
      </c>
      <c r="L237" s="29">
        <v>61</v>
      </c>
      <c r="M237" s="29">
        <v>83</v>
      </c>
      <c r="N237" s="29">
        <v>83</v>
      </c>
      <c r="O237" s="29">
        <v>0</v>
      </c>
      <c r="P237" s="29">
        <v>0</v>
      </c>
      <c r="Q237" s="29">
        <v>0</v>
      </c>
      <c r="R237" s="29">
        <v>0</v>
      </c>
      <c r="S237" s="29">
        <v>0</v>
      </c>
      <c r="T237" s="29">
        <v>0</v>
      </c>
      <c r="V237" s="48">
        <f t="shared" si="42"/>
        <v>519</v>
      </c>
      <c r="W237" s="105">
        <f t="shared" si="43"/>
        <v>1</v>
      </c>
      <c r="X237" s="48">
        <f t="shared" si="44"/>
        <v>0</v>
      </c>
      <c r="Y237" s="33" t="str">
        <f t="shared" si="45"/>
        <v/>
      </c>
      <c r="Z237" s="608">
        <v>1378</v>
      </c>
      <c r="AA237" s="609" t="s">
        <v>250</v>
      </c>
      <c r="AB237" s="608">
        <v>1</v>
      </c>
      <c r="AC237" s="85"/>
      <c r="AD237" s="225">
        <f t="shared" si="46"/>
        <v>1</v>
      </c>
      <c r="AE237" s="85">
        <v>118</v>
      </c>
      <c r="AF237" s="85">
        <v>1375</v>
      </c>
      <c r="AG237" s="213" t="s">
        <v>1465</v>
      </c>
      <c r="AH237" s="85"/>
      <c r="AP237" s="51"/>
    </row>
    <row r="238" spans="1:42" ht="14.1" customHeight="1" x14ac:dyDescent="0.2">
      <c r="A238" s="28">
        <v>229</v>
      </c>
      <c r="B238" s="41">
        <v>196</v>
      </c>
      <c r="C238" s="67">
        <v>1379</v>
      </c>
      <c r="D238" s="46" t="s">
        <v>3497</v>
      </c>
      <c r="E238" s="29">
        <v>0</v>
      </c>
      <c r="F238" s="29">
        <v>11</v>
      </c>
      <c r="G238" s="29">
        <v>0</v>
      </c>
      <c r="H238" s="29">
        <v>0</v>
      </c>
      <c r="I238" s="29">
        <v>0</v>
      </c>
      <c r="J238" s="29">
        <v>0</v>
      </c>
      <c r="K238" s="29">
        <v>0</v>
      </c>
      <c r="L238" s="29">
        <v>0</v>
      </c>
      <c r="M238" s="29">
        <v>0</v>
      </c>
      <c r="N238" s="29">
        <v>0</v>
      </c>
      <c r="O238" s="29">
        <v>0</v>
      </c>
      <c r="P238" s="29">
        <v>0</v>
      </c>
      <c r="Q238" s="29">
        <v>177</v>
      </c>
      <c r="R238" s="29">
        <v>182</v>
      </c>
      <c r="S238" s="29">
        <v>193</v>
      </c>
      <c r="T238" s="29">
        <v>210</v>
      </c>
      <c r="V238" s="48">
        <f t="shared" si="42"/>
        <v>773</v>
      </c>
      <c r="W238" s="105">
        <f t="shared" si="43"/>
        <v>1</v>
      </c>
      <c r="X238" s="48">
        <f t="shared" si="44"/>
        <v>11</v>
      </c>
      <c r="Y238" s="33" t="str">
        <f t="shared" si="45"/>
        <v/>
      </c>
      <c r="Z238" s="608">
        <v>1379</v>
      </c>
      <c r="AA238" s="609" t="s">
        <v>2681</v>
      </c>
      <c r="AB238" s="608">
        <v>4</v>
      </c>
      <c r="AC238" s="85"/>
      <c r="AD238" s="225">
        <f t="shared" si="46"/>
        <v>1</v>
      </c>
      <c r="AE238" s="85">
        <v>141</v>
      </c>
      <c r="AF238" s="85">
        <v>1376</v>
      </c>
      <c r="AG238" s="213" t="s">
        <v>577</v>
      </c>
      <c r="AH238" s="85"/>
      <c r="AP238" s="51"/>
    </row>
    <row r="239" spans="1:42" ht="14.1" customHeight="1" x14ac:dyDescent="0.2">
      <c r="A239" s="28">
        <v>230</v>
      </c>
      <c r="B239" s="41">
        <v>185</v>
      </c>
      <c r="C239" s="67">
        <v>1380</v>
      </c>
      <c r="D239" s="46" t="s">
        <v>2523</v>
      </c>
      <c r="E239" s="29">
        <v>0</v>
      </c>
      <c r="F239" s="29">
        <v>0</v>
      </c>
      <c r="G239" s="29">
        <v>0</v>
      </c>
      <c r="H239" s="29">
        <v>2</v>
      </c>
      <c r="I239" s="29">
        <v>1</v>
      </c>
      <c r="J239" s="29">
        <v>0</v>
      </c>
      <c r="K239" s="29">
        <v>3</v>
      </c>
      <c r="L239" s="29">
        <v>1</v>
      </c>
      <c r="M239" s="29">
        <v>1</v>
      </c>
      <c r="N239" s="29">
        <v>1</v>
      </c>
      <c r="O239" s="29">
        <v>2</v>
      </c>
      <c r="P239" s="29">
        <v>0</v>
      </c>
      <c r="Q239" s="29">
        <v>2</v>
      </c>
      <c r="R239" s="29">
        <v>2</v>
      </c>
      <c r="S239" s="29">
        <v>2</v>
      </c>
      <c r="T239" s="29">
        <v>3</v>
      </c>
      <c r="V239" s="48">
        <f t="shared" si="42"/>
        <v>20</v>
      </c>
      <c r="W239" s="105">
        <f t="shared" si="43"/>
        <v>1</v>
      </c>
      <c r="X239" s="48">
        <f t="shared" si="44"/>
        <v>0</v>
      </c>
      <c r="Y239" s="33" t="str">
        <f t="shared" si="45"/>
        <v/>
      </c>
      <c r="Z239" s="608">
        <v>1380</v>
      </c>
      <c r="AA239" s="609" t="s">
        <v>2523</v>
      </c>
      <c r="AB239" s="608">
        <v>5</v>
      </c>
      <c r="AC239" s="85"/>
      <c r="AD239" s="225">
        <f t="shared" si="46"/>
        <v>1</v>
      </c>
      <c r="AE239" s="85">
        <v>188</v>
      </c>
      <c r="AF239" s="85">
        <v>1378</v>
      </c>
      <c r="AG239" s="213" t="s">
        <v>250</v>
      </c>
      <c r="AH239" s="85"/>
      <c r="AP239" s="51"/>
    </row>
    <row r="240" spans="1:42" ht="14.1" customHeight="1" x14ac:dyDescent="0.2">
      <c r="A240" s="28">
        <v>231</v>
      </c>
      <c r="B240" s="41">
        <v>155</v>
      </c>
      <c r="C240" s="67">
        <v>1381</v>
      </c>
      <c r="D240" s="46" t="s">
        <v>1317</v>
      </c>
      <c r="E240" s="29">
        <v>0</v>
      </c>
      <c r="F240" s="29">
        <v>0</v>
      </c>
      <c r="G240" s="29">
        <v>0</v>
      </c>
      <c r="H240" s="29">
        <v>24</v>
      </c>
      <c r="I240" s="29">
        <v>16</v>
      </c>
      <c r="J240" s="29">
        <v>21</v>
      </c>
      <c r="K240" s="29">
        <v>24</v>
      </c>
      <c r="L240" s="29">
        <v>26</v>
      </c>
      <c r="M240" s="29">
        <v>29</v>
      </c>
      <c r="N240" s="29">
        <v>14</v>
      </c>
      <c r="O240" s="29">
        <v>26</v>
      </c>
      <c r="P240" s="29">
        <v>13</v>
      </c>
      <c r="Q240" s="29">
        <v>0</v>
      </c>
      <c r="R240" s="29">
        <v>0</v>
      </c>
      <c r="S240" s="29">
        <v>0</v>
      </c>
      <c r="T240" s="29">
        <v>0</v>
      </c>
      <c r="V240" s="48">
        <f t="shared" si="42"/>
        <v>193</v>
      </c>
      <c r="W240" s="105">
        <f t="shared" si="43"/>
        <v>1</v>
      </c>
      <c r="X240" s="48">
        <f t="shared" si="44"/>
        <v>0</v>
      </c>
      <c r="Y240" s="33" t="str">
        <f t="shared" si="45"/>
        <v/>
      </c>
      <c r="Z240" s="608">
        <v>1381</v>
      </c>
      <c r="AA240" s="609" t="s">
        <v>1317</v>
      </c>
      <c r="AB240" s="608">
        <v>1</v>
      </c>
      <c r="AC240" s="85"/>
      <c r="AD240" s="225">
        <f t="shared" si="46"/>
        <v>1</v>
      </c>
      <c r="AE240" s="85">
        <v>196</v>
      </c>
      <c r="AF240" s="85">
        <v>1379</v>
      </c>
      <c r="AG240" s="213" t="s">
        <v>2681</v>
      </c>
      <c r="AH240" s="85"/>
      <c r="AP240" s="51"/>
    </row>
    <row r="241" spans="1:42" ht="14.1" customHeight="1" x14ac:dyDescent="0.2">
      <c r="A241" s="28">
        <v>232</v>
      </c>
      <c r="B241" s="41">
        <v>191</v>
      </c>
      <c r="C241" s="67">
        <v>1385</v>
      </c>
      <c r="D241" s="46" t="s">
        <v>389</v>
      </c>
      <c r="E241" s="29">
        <v>0</v>
      </c>
      <c r="F241" s="29">
        <v>0</v>
      </c>
      <c r="G241" s="29">
        <v>0</v>
      </c>
      <c r="H241" s="29">
        <v>20</v>
      </c>
      <c r="I241" s="29">
        <v>13</v>
      </c>
      <c r="J241" s="29">
        <v>22</v>
      </c>
      <c r="K241" s="29">
        <v>15</v>
      </c>
      <c r="L241" s="29">
        <v>15</v>
      </c>
      <c r="M241" s="29">
        <v>17</v>
      </c>
      <c r="N241" s="29">
        <v>10</v>
      </c>
      <c r="O241" s="29">
        <v>14</v>
      </c>
      <c r="P241" s="29">
        <v>16</v>
      </c>
      <c r="Q241" s="29">
        <v>16</v>
      </c>
      <c r="R241" s="29">
        <v>19</v>
      </c>
      <c r="S241" s="29">
        <v>14</v>
      </c>
      <c r="T241" s="29">
        <v>19</v>
      </c>
      <c r="V241" s="48">
        <f t="shared" si="42"/>
        <v>210</v>
      </c>
      <c r="W241" s="105">
        <f t="shared" si="43"/>
        <v>1</v>
      </c>
      <c r="X241" s="48">
        <f t="shared" si="44"/>
        <v>0</v>
      </c>
      <c r="Y241" s="33" t="str">
        <f t="shared" si="45"/>
        <v/>
      </c>
      <c r="Z241" s="608">
        <v>1385</v>
      </c>
      <c r="AA241" s="609" t="s">
        <v>389</v>
      </c>
      <c r="AB241" s="608">
        <v>1</v>
      </c>
      <c r="AC241" s="85"/>
      <c r="AD241" s="225">
        <f t="shared" si="46"/>
        <v>1</v>
      </c>
      <c r="AE241" s="85">
        <v>185</v>
      </c>
      <c r="AF241" s="85">
        <v>1380</v>
      </c>
      <c r="AG241" s="213" t="s">
        <v>2523</v>
      </c>
      <c r="AH241" s="85"/>
      <c r="AP241" s="51"/>
    </row>
    <row r="242" spans="1:42" ht="14.1" customHeight="1" x14ac:dyDescent="0.2">
      <c r="A242" s="28">
        <v>233</v>
      </c>
      <c r="B242" s="41">
        <v>171</v>
      </c>
      <c r="C242" s="67">
        <v>1386</v>
      </c>
      <c r="D242" s="46" t="s">
        <v>2865</v>
      </c>
      <c r="E242" s="29">
        <v>0</v>
      </c>
      <c r="F242" s="29">
        <v>0</v>
      </c>
      <c r="G242" s="29">
        <v>0</v>
      </c>
      <c r="H242" s="29">
        <v>56</v>
      </c>
      <c r="I242" s="29">
        <v>56</v>
      </c>
      <c r="J242" s="29">
        <v>62</v>
      </c>
      <c r="K242" s="29">
        <v>59</v>
      </c>
      <c r="L242" s="29">
        <v>53</v>
      </c>
      <c r="M242" s="29">
        <v>60</v>
      </c>
      <c r="N242" s="29">
        <v>0</v>
      </c>
      <c r="O242" s="29">
        <v>0</v>
      </c>
      <c r="P242" s="29">
        <v>0</v>
      </c>
      <c r="Q242" s="29">
        <v>0</v>
      </c>
      <c r="R242" s="29">
        <v>0</v>
      </c>
      <c r="S242" s="29">
        <v>0</v>
      </c>
      <c r="T242" s="29">
        <v>0</v>
      </c>
      <c r="V242" s="48">
        <f t="shared" si="42"/>
        <v>346</v>
      </c>
      <c r="W242" s="105">
        <f t="shared" si="43"/>
        <v>1</v>
      </c>
      <c r="X242" s="48">
        <f t="shared" si="44"/>
        <v>0</v>
      </c>
      <c r="Y242" s="33" t="str">
        <f t="shared" si="45"/>
        <v/>
      </c>
      <c r="Z242" s="608">
        <v>1386</v>
      </c>
      <c r="AA242" s="609" t="s">
        <v>1323</v>
      </c>
      <c r="AB242" s="608">
        <v>1</v>
      </c>
      <c r="AC242" s="85"/>
      <c r="AD242" s="225">
        <f t="shared" si="46"/>
        <v>1</v>
      </c>
      <c r="AE242" s="85">
        <v>155</v>
      </c>
      <c r="AF242" s="85">
        <v>1381</v>
      </c>
      <c r="AG242" s="213" t="s">
        <v>1317</v>
      </c>
      <c r="AH242" s="85"/>
      <c r="AP242" s="51"/>
    </row>
    <row r="243" spans="1:42" ht="14.1" customHeight="1" x14ac:dyDescent="0.2">
      <c r="A243" s="28">
        <v>234</v>
      </c>
      <c r="B243" s="41">
        <v>120</v>
      </c>
      <c r="C243" s="67">
        <v>1390</v>
      </c>
      <c r="D243" s="46" t="s">
        <v>2223</v>
      </c>
      <c r="E243" s="29">
        <v>0</v>
      </c>
      <c r="F243" s="29">
        <v>0</v>
      </c>
      <c r="G243" s="29">
        <v>0</v>
      </c>
      <c r="H243" s="29">
        <v>9</v>
      </c>
      <c r="I243" s="29">
        <v>11</v>
      </c>
      <c r="J243" s="29">
        <v>10</v>
      </c>
      <c r="K243" s="29">
        <v>7</v>
      </c>
      <c r="L243" s="29">
        <v>5</v>
      </c>
      <c r="M243" s="29">
        <v>10</v>
      </c>
      <c r="N243" s="29">
        <v>58</v>
      </c>
      <c r="O243" s="29">
        <v>80</v>
      </c>
      <c r="P243" s="29">
        <v>73</v>
      </c>
      <c r="Q243" s="29">
        <v>0</v>
      </c>
      <c r="R243" s="29">
        <v>0</v>
      </c>
      <c r="S243" s="29">
        <v>0</v>
      </c>
      <c r="T243" s="29">
        <v>0</v>
      </c>
      <c r="V243" s="48">
        <f t="shared" si="42"/>
        <v>263</v>
      </c>
      <c r="W243" s="105">
        <f t="shared" si="43"/>
        <v>1</v>
      </c>
      <c r="X243" s="48">
        <f t="shared" si="44"/>
        <v>0</v>
      </c>
      <c r="Y243" s="33" t="str">
        <f t="shared" si="45"/>
        <v/>
      </c>
      <c r="Z243" s="608">
        <v>1390</v>
      </c>
      <c r="AA243" s="609" t="s">
        <v>2223</v>
      </c>
      <c r="AB243" s="608">
        <v>3</v>
      </c>
      <c r="AC243" s="85"/>
      <c r="AD243" s="225">
        <f t="shared" si="46"/>
        <v>1</v>
      </c>
      <c r="AE243" s="85">
        <v>191</v>
      </c>
      <c r="AF243" s="85">
        <v>1385</v>
      </c>
      <c r="AG243" s="213" t="s">
        <v>389</v>
      </c>
      <c r="AH243" s="85"/>
      <c r="AP243" s="51"/>
    </row>
    <row r="244" spans="1:42" ht="14.1" customHeight="1" x14ac:dyDescent="0.2">
      <c r="A244" s="28">
        <v>235</v>
      </c>
      <c r="B244" s="41">
        <v>151</v>
      </c>
      <c r="C244" s="67">
        <v>1392</v>
      </c>
      <c r="D244" s="46" t="s">
        <v>1222</v>
      </c>
      <c r="E244" s="29">
        <v>0</v>
      </c>
      <c r="F244" s="29">
        <v>0</v>
      </c>
      <c r="G244" s="29">
        <v>29</v>
      </c>
      <c r="H244" s="29">
        <v>27</v>
      </c>
      <c r="I244" s="29">
        <v>26</v>
      </c>
      <c r="J244" s="29">
        <v>41</v>
      </c>
      <c r="K244" s="29">
        <v>39</v>
      </c>
      <c r="L244" s="29">
        <v>34</v>
      </c>
      <c r="M244" s="29">
        <v>23</v>
      </c>
      <c r="N244" s="29">
        <v>31</v>
      </c>
      <c r="O244" s="29">
        <v>0</v>
      </c>
      <c r="P244" s="29">
        <v>0</v>
      </c>
      <c r="Q244" s="29">
        <v>0</v>
      </c>
      <c r="R244" s="29">
        <v>0</v>
      </c>
      <c r="S244" s="29">
        <v>0</v>
      </c>
      <c r="T244" s="29">
        <v>0</v>
      </c>
      <c r="V244" s="48">
        <f t="shared" si="42"/>
        <v>250</v>
      </c>
      <c r="W244" s="105">
        <f t="shared" si="43"/>
        <v>1</v>
      </c>
      <c r="X244" s="48">
        <f t="shared" si="44"/>
        <v>0</v>
      </c>
      <c r="Y244" s="33" t="str">
        <f t="shared" si="45"/>
        <v/>
      </c>
      <c r="Z244" s="608">
        <v>1392</v>
      </c>
      <c r="AA244" s="609" t="s">
        <v>1222</v>
      </c>
      <c r="AB244" s="608">
        <v>1</v>
      </c>
      <c r="AC244" s="85"/>
      <c r="AD244" s="225">
        <f t="shared" si="46"/>
        <v>1</v>
      </c>
      <c r="AE244" s="85">
        <v>171</v>
      </c>
      <c r="AF244" s="85">
        <v>1386</v>
      </c>
      <c r="AG244" s="213" t="s">
        <v>2865</v>
      </c>
      <c r="AH244" s="85"/>
      <c r="AP244" s="51"/>
    </row>
    <row r="245" spans="1:42" ht="14.1" customHeight="1" x14ac:dyDescent="0.2">
      <c r="A245" s="28">
        <v>236</v>
      </c>
      <c r="B245" s="41">
        <v>188</v>
      </c>
      <c r="C245" s="67">
        <v>1393</v>
      </c>
      <c r="D245" s="46" t="s">
        <v>1385</v>
      </c>
      <c r="E245" s="29">
        <v>0</v>
      </c>
      <c r="F245" s="29">
        <v>0</v>
      </c>
      <c r="G245" s="29">
        <v>0</v>
      </c>
      <c r="H245" s="29">
        <v>27</v>
      </c>
      <c r="I245" s="29">
        <v>30</v>
      </c>
      <c r="J245" s="29">
        <v>30</v>
      </c>
      <c r="K245" s="29">
        <v>25</v>
      </c>
      <c r="L245" s="29">
        <v>24</v>
      </c>
      <c r="M245" s="29">
        <v>29</v>
      </c>
      <c r="N245" s="29">
        <v>25</v>
      </c>
      <c r="O245" s="29">
        <v>0</v>
      </c>
      <c r="P245" s="29">
        <v>0</v>
      </c>
      <c r="Q245" s="29">
        <v>0</v>
      </c>
      <c r="R245" s="29">
        <v>0</v>
      </c>
      <c r="S245" s="29">
        <v>0</v>
      </c>
      <c r="T245" s="29">
        <v>0</v>
      </c>
      <c r="V245" s="48">
        <f t="shared" si="42"/>
        <v>190</v>
      </c>
      <c r="W245" s="105">
        <f t="shared" si="43"/>
        <v>1</v>
      </c>
      <c r="X245" s="48">
        <f t="shared" si="44"/>
        <v>0</v>
      </c>
      <c r="Y245" s="33" t="str">
        <f t="shared" si="45"/>
        <v/>
      </c>
      <c r="Z245" s="608">
        <v>1393</v>
      </c>
      <c r="AA245" s="609" t="s">
        <v>1385</v>
      </c>
      <c r="AB245" s="608">
        <v>1</v>
      </c>
      <c r="AC245" s="85"/>
      <c r="AD245" s="225">
        <f t="shared" si="46"/>
        <v>1</v>
      </c>
      <c r="AE245" s="85">
        <v>120</v>
      </c>
      <c r="AF245" s="85">
        <v>1390</v>
      </c>
      <c r="AG245" s="213" t="s">
        <v>2223</v>
      </c>
      <c r="AH245" s="85"/>
      <c r="AP245" s="51"/>
    </row>
    <row r="246" spans="1:42" ht="14.1" customHeight="1" x14ac:dyDescent="0.2">
      <c r="A246" s="28">
        <v>237</v>
      </c>
      <c r="B246" s="41">
        <v>196</v>
      </c>
      <c r="C246" s="67">
        <v>1394</v>
      </c>
      <c r="D246" s="46" t="s">
        <v>3387</v>
      </c>
      <c r="E246" s="29">
        <v>0</v>
      </c>
      <c r="F246" s="29">
        <v>0</v>
      </c>
      <c r="G246" s="29">
        <v>0</v>
      </c>
      <c r="H246" s="29">
        <v>0</v>
      </c>
      <c r="I246" s="29">
        <v>0</v>
      </c>
      <c r="J246" s="29">
        <v>0</v>
      </c>
      <c r="K246" s="29">
        <v>0</v>
      </c>
      <c r="L246" s="29">
        <v>0</v>
      </c>
      <c r="M246" s="29">
        <v>0</v>
      </c>
      <c r="N246" s="29">
        <v>77</v>
      </c>
      <c r="O246" s="29">
        <v>84</v>
      </c>
      <c r="P246" s="29">
        <v>82</v>
      </c>
      <c r="Q246" s="29">
        <v>0</v>
      </c>
      <c r="R246" s="29">
        <v>0</v>
      </c>
      <c r="S246" s="29">
        <v>0</v>
      </c>
      <c r="T246" s="29">
        <v>0</v>
      </c>
      <c r="V246" s="48">
        <f t="shared" si="42"/>
        <v>243</v>
      </c>
      <c r="W246" s="105">
        <f t="shared" si="43"/>
        <v>1</v>
      </c>
      <c r="X246" s="48">
        <f t="shared" si="44"/>
        <v>0</v>
      </c>
      <c r="Y246" s="33" t="str">
        <f t="shared" si="45"/>
        <v/>
      </c>
      <c r="Z246" s="608">
        <v>1394</v>
      </c>
      <c r="AA246" s="609" t="s">
        <v>372</v>
      </c>
      <c r="AB246" s="608">
        <v>3</v>
      </c>
      <c r="AC246" s="85"/>
      <c r="AD246" s="225"/>
      <c r="AE246" s="85">
        <v>151</v>
      </c>
      <c r="AF246" s="85">
        <v>1392</v>
      </c>
      <c r="AG246" s="213" t="s">
        <v>1222</v>
      </c>
      <c r="AH246" s="85"/>
      <c r="AP246" s="51"/>
    </row>
    <row r="247" spans="1:42" ht="14.1" customHeight="1" x14ac:dyDescent="0.2">
      <c r="A247" s="28">
        <v>238</v>
      </c>
      <c r="B247" s="41">
        <v>191</v>
      </c>
      <c r="C247" s="67">
        <v>1396</v>
      </c>
      <c r="D247" s="46" t="s">
        <v>2002</v>
      </c>
      <c r="E247" s="29">
        <v>0</v>
      </c>
      <c r="F247" s="29">
        <v>0</v>
      </c>
      <c r="G247" s="29">
        <v>0</v>
      </c>
      <c r="H247" s="29">
        <v>12</v>
      </c>
      <c r="I247" s="29">
        <v>14</v>
      </c>
      <c r="J247" s="29">
        <v>20</v>
      </c>
      <c r="K247" s="29">
        <v>21</v>
      </c>
      <c r="L247" s="29">
        <v>11</v>
      </c>
      <c r="M247" s="29">
        <v>27</v>
      </c>
      <c r="N247" s="29">
        <v>20</v>
      </c>
      <c r="O247" s="29">
        <v>25</v>
      </c>
      <c r="P247" s="29">
        <v>20</v>
      </c>
      <c r="Q247" s="29">
        <v>26</v>
      </c>
      <c r="R247" s="29">
        <v>14</v>
      </c>
      <c r="S247" s="29">
        <v>19</v>
      </c>
      <c r="T247" s="29">
        <v>18</v>
      </c>
      <c r="V247" s="48">
        <f t="shared" si="42"/>
        <v>247</v>
      </c>
      <c r="W247" s="105">
        <f t="shared" si="43"/>
        <v>1</v>
      </c>
      <c r="X247" s="48">
        <f t="shared" si="44"/>
        <v>0</v>
      </c>
      <c r="Y247" s="33" t="str">
        <f t="shared" si="45"/>
        <v/>
      </c>
      <c r="Z247" s="608">
        <v>1396</v>
      </c>
      <c r="AA247" s="609" t="s">
        <v>2002</v>
      </c>
      <c r="AB247" s="608">
        <v>1</v>
      </c>
      <c r="AC247" s="85"/>
      <c r="AD247" s="225">
        <f t="shared" si="46"/>
        <v>1</v>
      </c>
      <c r="AE247" s="85">
        <v>188</v>
      </c>
      <c r="AF247" s="85">
        <v>1393</v>
      </c>
      <c r="AG247" s="213" t="s">
        <v>1385</v>
      </c>
      <c r="AH247" s="85"/>
      <c r="AP247" s="51"/>
    </row>
    <row r="248" spans="1:42" ht="14.1" customHeight="1" x14ac:dyDescent="0.2">
      <c r="A248" s="28">
        <v>239</v>
      </c>
      <c r="B248" s="41">
        <v>151</v>
      </c>
      <c r="C248" s="67">
        <v>1397</v>
      </c>
      <c r="D248" s="46" t="s">
        <v>2423</v>
      </c>
      <c r="E248" s="29">
        <v>14</v>
      </c>
      <c r="F248" s="29">
        <v>0</v>
      </c>
      <c r="G248" s="29">
        <v>31</v>
      </c>
      <c r="H248" s="29">
        <v>30</v>
      </c>
      <c r="I248" s="29">
        <v>32</v>
      </c>
      <c r="J248" s="29">
        <v>30</v>
      </c>
      <c r="K248" s="29">
        <v>38</v>
      </c>
      <c r="L248" s="29">
        <v>33</v>
      </c>
      <c r="M248" s="29">
        <v>31</v>
      </c>
      <c r="N248" s="29">
        <v>31</v>
      </c>
      <c r="O248" s="29">
        <v>0</v>
      </c>
      <c r="P248" s="29">
        <v>0</v>
      </c>
      <c r="Q248" s="29">
        <v>0</v>
      </c>
      <c r="R248" s="29">
        <v>0</v>
      </c>
      <c r="S248" s="29">
        <v>0</v>
      </c>
      <c r="T248" s="29">
        <v>0</v>
      </c>
      <c r="V248" s="48">
        <f t="shared" si="42"/>
        <v>270</v>
      </c>
      <c r="W248" s="105">
        <f t="shared" si="43"/>
        <v>1</v>
      </c>
      <c r="X248" s="48">
        <f t="shared" si="44"/>
        <v>14</v>
      </c>
      <c r="Y248" s="33" t="str">
        <f t="shared" si="45"/>
        <v/>
      </c>
      <c r="Z248" s="608">
        <v>1397</v>
      </c>
      <c r="AA248" s="609" t="s">
        <v>2423</v>
      </c>
      <c r="AB248" s="608">
        <v>1</v>
      </c>
      <c r="AC248" s="85"/>
      <c r="AD248" s="225">
        <f t="shared" si="46"/>
        <v>1</v>
      </c>
      <c r="AE248" s="85">
        <v>196</v>
      </c>
      <c r="AF248" s="85">
        <v>1394</v>
      </c>
      <c r="AG248" s="213" t="s">
        <v>372</v>
      </c>
      <c r="AH248" s="85"/>
      <c r="AP248" s="51"/>
    </row>
    <row r="249" spans="1:42" ht="14.1" customHeight="1" x14ac:dyDescent="0.2">
      <c r="A249" s="28">
        <v>240</v>
      </c>
      <c r="B249" s="41">
        <v>188</v>
      </c>
      <c r="C249" s="67">
        <v>1398</v>
      </c>
      <c r="D249" s="46" t="s">
        <v>1392</v>
      </c>
      <c r="E249" s="29">
        <v>0</v>
      </c>
      <c r="F249" s="29">
        <v>0</v>
      </c>
      <c r="G249" s="29">
        <v>0</v>
      </c>
      <c r="H249" s="29">
        <v>0</v>
      </c>
      <c r="I249" s="29">
        <v>0</v>
      </c>
      <c r="J249" s="29">
        <v>0</v>
      </c>
      <c r="K249" s="29">
        <v>0</v>
      </c>
      <c r="L249" s="29">
        <v>0</v>
      </c>
      <c r="M249" s="29">
        <v>0</v>
      </c>
      <c r="N249" s="29">
        <v>70</v>
      </c>
      <c r="O249" s="29">
        <v>73</v>
      </c>
      <c r="P249" s="29">
        <v>74</v>
      </c>
      <c r="Q249" s="29">
        <v>0</v>
      </c>
      <c r="R249" s="29">
        <v>0</v>
      </c>
      <c r="S249" s="29">
        <v>0</v>
      </c>
      <c r="T249" s="29">
        <v>0</v>
      </c>
      <c r="V249" s="48">
        <f t="shared" si="42"/>
        <v>217</v>
      </c>
      <c r="W249" s="105">
        <f t="shared" si="43"/>
        <v>1</v>
      </c>
      <c r="X249" s="48">
        <f t="shared" si="44"/>
        <v>0</v>
      </c>
      <c r="Y249" s="33" t="str">
        <f t="shared" si="45"/>
        <v/>
      </c>
      <c r="Z249" s="608">
        <v>1398</v>
      </c>
      <c r="AA249" s="609" t="s">
        <v>1392</v>
      </c>
      <c r="AB249" s="608">
        <v>3</v>
      </c>
      <c r="AC249" s="85"/>
      <c r="AD249" s="225">
        <f t="shared" si="46"/>
        <v>1</v>
      </c>
      <c r="AE249" s="85">
        <v>191</v>
      </c>
      <c r="AF249" s="85">
        <v>1396</v>
      </c>
      <c r="AG249" s="213" t="s">
        <v>2002</v>
      </c>
      <c r="AH249" s="85"/>
      <c r="AP249" s="51"/>
    </row>
    <row r="250" spans="1:42" ht="14.1" customHeight="1" x14ac:dyDescent="0.2">
      <c r="A250" s="28">
        <v>241</v>
      </c>
      <c r="B250" s="41">
        <v>140</v>
      </c>
      <c r="C250" s="67">
        <v>1399</v>
      </c>
      <c r="D250" s="46" t="s">
        <v>879</v>
      </c>
      <c r="E250" s="29">
        <v>0</v>
      </c>
      <c r="F250" s="29">
        <v>0</v>
      </c>
      <c r="G250" s="29">
        <v>0</v>
      </c>
      <c r="H250" s="29">
        <v>44</v>
      </c>
      <c r="I250" s="29">
        <v>36</v>
      </c>
      <c r="J250" s="29">
        <v>36</v>
      </c>
      <c r="K250" s="29">
        <v>31</v>
      </c>
      <c r="L250" s="29">
        <v>29</v>
      </c>
      <c r="M250" s="29">
        <v>31</v>
      </c>
      <c r="N250" s="29">
        <v>34</v>
      </c>
      <c r="O250" s="29">
        <v>29</v>
      </c>
      <c r="P250" s="29">
        <v>39</v>
      </c>
      <c r="Q250" s="29">
        <v>24</v>
      </c>
      <c r="R250" s="29">
        <v>19</v>
      </c>
      <c r="S250" s="29">
        <v>25</v>
      </c>
      <c r="T250" s="29">
        <v>20</v>
      </c>
      <c r="V250" s="48">
        <f t="shared" si="42"/>
        <v>397</v>
      </c>
      <c r="W250" s="105">
        <f t="shared" si="43"/>
        <v>1</v>
      </c>
      <c r="X250" s="48">
        <f t="shared" si="44"/>
        <v>0</v>
      </c>
      <c r="Y250" s="33" t="str">
        <f t="shared" si="45"/>
        <v/>
      </c>
      <c r="Z250" s="608">
        <v>1399</v>
      </c>
      <c r="AA250" s="609" t="s">
        <v>879</v>
      </c>
      <c r="AB250" s="608">
        <v>1</v>
      </c>
      <c r="AC250" s="85"/>
      <c r="AD250" s="225">
        <f t="shared" si="46"/>
        <v>1</v>
      </c>
      <c r="AE250" s="85">
        <v>151</v>
      </c>
      <c r="AF250" s="85">
        <v>1397</v>
      </c>
      <c r="AG250" s="213" t="s">
        <v>2423</v>
      </c>
      <c r="AH250" s="85"/>
      <c r="AP250" s="51"/>
    </row>
    <row r="251" spans="1:42" ht="14.1" customHeight="1" x14ac:dyDescent="0.2">
      <c r="A251" s="28">
        <v>242</v>
      </c>
      <c r="B251" s="41">
        <v>102</v>
      </c>
      <c r="C251" s="67">
        <v>1403</v>
      </c>
      <c r="D251" s="46" t="s">
        <v>1370</v>
      </c>
      <c r="E251" s="29">
        <v>0</v>
      </c>
      <c r="F251" s="29">
        <v>0</v>
      </c>
      <c r="G251" s="29">
        <v>0</v>
      </c>
      <c r="H251" s="29">
        <v>71</v>
      </c>
      <c r="I251" s="29">
        <v>58</v>
      </c>
      <c r="J251" s="29">
        <v>60</v>
      </c>
      <c r="K251" s="29">
        <v>57</v>
      </c>
      <c r="L251" s="29">
        <v>59</v>
      </c>
      <c r="M251" s="29">
        <v>69</v>
      </c>
      <c r="N251" s="29">
        <v>62</v>
      </c>
      <c r="O251" s="29">
        <v>55</v>
      </c>
      <c r="P251" s="29">
        <v>55</v>
      </c>
      <c r="Q251" s="29">
        <v>0</v>
      </c>
      <c r="R251" s="29">
        <v>0</v>
      </c>
      <c r="S251" s="29">
        <v>0</v>
      </c>
      <c r="T251" s="29">
        <v>0</v>
      </c>
      <c r="V251" s="48">
        <f t="shared" si="42"/>
        <v>546</v>
      </c>
      <c r="W251" s="105">
        <f t="shared" si="43"/>
        <v>1</v>
      </c>
      <c r="X251" s="48">
        <f t="shared" si="44"/>
        <v>0</v>
      </c>
      <c r="Y251" s="33" t="str">
        <f t="shared" si="45"/>
        <v/>
      </c>
      <c r="Z251" s="608">
        <v>1403</v>
      </c>
      <c r="AA251" s="609" t="s">
        <v>1370</v>
      </c>
      <c r="AB251" s="608">
        <v>1</v>
      </c>
      <c r="AC251" s="85"/>
      <c r="AD251" s="225">
        <f t="shared" si="46"/>
        <v>1</v>
      </c>
      <c r="AE251" s="85">
        <v>188</v>
      </c>
      <c r="AF251" s="85">
        <v>1398</v>
      </c>
      <c r="AG251" s="213" t="s">
        <v>1392</v>
      </c>
      <c r="AH251" s="85"/>
      <c r="AP251" s="51"/>
    </row>
    <row r="252" spans="1:42" ht="14.1" customHeight="1" x14ac:dyDescent="0.2">
      <c r="A252" s="28">
        <v>243</v>
      </c>
      <c r="B252" s="41">
        <v>186</v>
      </c>
      <c r="C252" s="67">
        <v>1404</v>
      </c>
      <c r="D252" s="46" t="s">
        <v>335</v>
      </c>
      <c r="E252" s="29">
        <v>0</v>
      </c>
      <c r="F252" s="29">
        <v>0</v>
      </c>
      <c r="G252" s="29">
        <v>0</v>
      </c>
      <c r="H252" s="29">
        <v>55</v>
      </c>
      <c r="I252" s="29">
        <v>53</v>
      </c>
      <c r="J252" s="29">
        <v>53</v>
      </c>
      <c r="K252" s="29">
        <v>43</v>
      </c>
      <c r="L252" s="29">
        <v>41</v>
      </c>
      <c r="M252" s="29">
        <v>47</v>
      </c>
      <c r="N252" s="29">
        <v>45</v>
      </c>
      <c r="O252" s="29">
        <v>46</v>
      </c>
      <c r="P252" s="29">
        <v>0</v>
      </c>
      <c r="Q252" s="29">
        <v>0</v>
      </c>
      <c r="R252" s="29">
        <v>0</v>
      </c>
      <c r="S252" s="29">
        <v>0</v>
      </c>
      <c r="T252" s="29">
        <v>0</v>
      </c>
      <c r="V252" s="48">
        <f t="shared" si="42"/>
        <v>383</v>
      </c>
      <c r="W252" s="105">
        <f t="shared" si="43"/>
        <v>1</v>
      </c>
      <c r="X252" s="48">
        <f t="shared" si="44"/>
        <v>0</v>
      </c>
      <c r="Y252" s="33" t="str">
        <f t="shared" si="45"/>
        <v/>
      </c>
      <c r="Z252" s="608">
        <v>1404</v>
      </c>
      <c r="AA252" s="609" t="s">
        <v>335</v>
      </c>
      <c r="AB252" s="608">
        <v>1</v>
      </c>
      <c r="AC252" s="85"/>
      <c r="AD252" s="225">
        <f t="shared" si="46"/>
        <v>1</v>
      </c>
      <c r="AE252" s="85">
        <v>140</v>
      </c>
      <c r="AF252" s="85">
        <v>1399</v>
      </c>
      <c r="AG252" s="213" t="s">
        <v>879</v>
      </c>
      <c r="AH252" s="85"/>
      <c r="AP252" s="51"/>
    </row>
    <row r="253" spans="1:42" ht="14.1" customHeight="1" x14ac:dyDescent="0.2">
      <c r="A253" s="28">
        <v>244</v>
      </c>
      <c r="B253" s="41">
        <v>192</v>
      </c>
      <c r="C253" s="67">
        <v>1408</v>
      </c>
      <c r="D253" s="46" t="s">
        <v>2915</v>
      </c>
      <c r="E253" s="29">
        <v>0</v>
      </c>
      <c r="F253" s="29">
        <v>0</v>
      </c>
      <c r="G253" s="29">
        <v>25</v>
      </c>
      <c r="H253" s="29">
        <v>19</v>
      </c>
      <c r="I253" s="29">
        <v>16</v>
      </c>
      <c r="J253" s="29">
        <v>23</v>
      </c>
      <c r="K253" s="29">
        <v>13</v>
      </c>
      <c r="L253" s="29">
        <v>17</v>
      </c>
      <c r="M253" s="29">
        <v>19</v>
      </c>
      <c r="N253" s="29">
        <v>13</v>
      </c>
      <c r="O253" s="29">
        <v>15</v>
      </c>
      <c r="P253" s="29">
        <v>16</v>
      </c>
      <c r="Q253" s="29">
        <v>14</v>
      </c>
      <c r="R253" s="29">
        <v>11</v>
      </c>
      <c r="S253" s="29">
        <v>0</v>
      </c>
      <c r="T253" s="29">
        <v>0</v>
      </c>
      <c r="V253" s="48">
        <f t="shared" si="42"/>
        <v>201</v>
      </c>
      <c r="W253" s="105">
        <f t="shared" si="43"/>
        <v>1</v>
      </c>
      <c r="X253" s="48">
        <f t="shared" si="44"/>
        <v>0</v>
      </c>
      <c r="Y253" s="33" t="str">
        <f t="shared" si="45"/>
        <v/>
      </c>
      <c r="Z253" s="608">
        <v>1408</v>
      </c>
      <c r="AA253" s="609" t="s">
        <v>2915</v>
      </c>
      <c r="AB253" s="608">
        <v>7</v>
      </c>
      <c r="AC253" s="85"/>
      <c r="AD253" s="225">
        <f t="shared" si="46"/>
        <v>1</v>
      </c>
      <c r="AE253" s="85">
        <v>102</v>
      </c>
      <c r="AF253" s="85">
        <v>1403</v>
      </c>
      <c r="AG253" s="213" t="s">
        <v>1370</v>
      </c>
      <c r="AH253" s="85"/>
      <c r="AP253" s="51"/>
    </row>
    <row r="254" spans="1:42" ht="14.1" customHeight="1" x14ac:dyDescent="0.2">
      <c r="A254" s="28">
        <v>245</v>
      </c>
      <c r="B254" s="41">
        <v>114</v>
      </c>
      <c r="C254" s="67">
        <v>1409</v>
      </c>
      <c r="D254" s="46" t="s">
        <v>3326</v>
      </c>
      <c r="E254" s="29">
        <v>0</v>
      </c>
      <c r="F254" s="29">
        <v>0</v>
      </c>
      <c r="G254" s="29">
        <v>0</v>
      </c>
      <c r="H254" s="29">
        <v>0</v>
      </c>
      <c r="I254" s="29">
        <v>0</v>
      </c>
      <c r="J254" s="29">
        <v>0</v>
      </c>
      <c r="K254" s="29">
        <v>0</v>
      </c>
      <c r="L254" s="29">
        <v>0</v>
      </c>
      <c r="M254" s="29">
        <v>0</v>
      </c>
      <c r="N254" s="29">
        <v>164</v>
      </c>
      <c r="O254" s="29">
        <v>118</v>
      </c>
      <c r="P254" s="29">
        <v>121</v>
      </c>
      <c r="Q254" s="29">
        <v>0</v>
      </c>
      <c r="R254" s="29">
        <v>0</v>
      </c>
      <c r="S254" s="29">
        <v>0</v>
      </c>
      <c r="T254" s="29">
        <v>0</v>
      </c>
      <c r="V254" s="48">
        <f t="shared" si="42"/>
        <v>403</v>
      </c>
      <c r="W254" s="105">
        <f t="shared" si="43"/>
        <v>1</v>
      </c>
      <c r="X254" s="48">
        <f t="shared" si="44"/>
        <v>0</v>
      </c>
      <c r="Y254" s="33" t="str">
        <f t="shared" si="45"/>
        <v/>
      </c>
      <c r="Z254" s="608">
        <v>1409</v>
      </c>
      <c r="AA254" s="609" t="s">
        <v>2630</v>
      </c>
      <c r="AB254" s="608">
        <v>3</v>
      </c>
      <c r="AC254" s="85"/>
      <c r="AD254" s="225">
        <f t="shared" si="46"/>
        <v>1</v>
      </c>
      <c r="AE254" s="85">
        <v>186</v>
      </c>
      <c r="AF254" s="85">
        <v>1404</v>
      </c>
      <c r="AG254" s="213" t="s">
        <v>335</v>
      </c>
      <c r="AH254" s="85"/>
      <c r="AP254" s="51"/>
    </row>
    <row r="255" spans="1:42" ht="14.1" customHeight="1" x14ac:dyDescent="0.2">
      <c r="A255" s="28">
        <v>246</v>
      </c>
      <c r="B255" s="41">
        <v>118</v>
      </c>
      <c r="C255" s="67">
        <v>1410</v>
      </c>
      <c r="D255" s="46" t="s">
        <v>2599</v>
      </c>
      <c r="E255" s="29">
        <v>0</v>
      </c>
      <c r="F255" s="29">
        <v>0</v>
      </c>
      <c r="G255" s="29">
        <v>0</v>
      </c>
      <c r="H255" s="29">
        <v>19</v>
      </c>
      <c r="I255" s="29">
        <v>24</v>
      </c>
      <c r="J255" s="29">
        <v>18</v>
      </c>
      <c r="K255" s="29">
        <v>16</v>
      </c>
      <c r="L255" s="29">
        <v>25</v>
      </c>
      <c r="M255" s="29">
        <v>17</v>
      </c>
      <c r="N255" s="29">
        <v>0</v>
      </c>
      <c r="O255" s="29">
        <v>0</v>
      </c>
      <c r="P255" s="29">
        <v>0</v>
      </c>
      <c r="Q255" s="29">
        <v>0</v>
      </c>
      <c r="R255" s="29">
        <v>0</v>
      </c>
      <c r="S255" s="29">
        <v>0</v>
      </c>
      <c r="T255" s="29">
        <v>0</v>
      </c>
      <c r="V255" s="48">
        <f t="shared" si="42"/>
        <v>119</v>
      </c>
      <c r="W255" s="105">
        <f t="shared" si="43"/>
        <v>1</v>
      </c>
      <c r="X255" s="48">
        <f t="shared" si="44"/>
        <v>0</v>
      </c>
      <c r="Y255" s="33" t="str">
        <f t="shared" si="45"/>
        <v/>
      </c>
      <c r="Z255" s="578">
        <v>1410</v>
      </c>
      <c r="AA255" s="534" t="s">
        <v>2599</v>
      </c>
      <c r="AB255" s="578">
        <v>1</v>
      </c>
      <c r="AC255" s="85"/>
      <c r="AD255" s="225"/>
      <c r="AH255" s="85"/>
      <c r="AP255" s="51"/>
    </row>
    <row r="256" spans="1:42" ht="14.1" customHeight="1" x14ac:dyDescent="0.2">
      <c r="A256" s="28">
        <v>247</v>
      </c>
      <c r="B256" s="41">
        <v>187</v>
      </c>
      <c r="C256" s="67">
        <v>1411</v>
      </c>
      <c r="D256" s="46" t="s">
        <v>1362</v>
      </c>
      <c r="E256" s="29">
        <v>0</v>
      </c>
      <c r="F256" s="29">
        <v>0</v>
      </c>
      <c r="G256" s="29">
        <v>0</v>
      </c>
      <c r="H256" s="29">
        <v>26</v>
      </c>
      <c r="I256" s="29">
        <v>21</v>
      </c>
      <c r="J256" s="29">
        <v>23</v>
      </c>
      <c r="K256" s="29">
        <v>16</v>
      </c>
      <c r="L256" s="29">
        <v>15</v>
      </c>
      <c r="M256" s="29">
        <v>25</v>
      </c>
      <c r="N256" s="29">
        <v>0</v>
      </c>
      <c r="O256" s="29">
        <v>0</v>
      </c>
      <c r="P256" s="29">
        <v>0</v>
      </c>
      <c r="Q256" s="29">
        <v>0</v>
      </c>
      <c r="R256" s="29">
        <v>0</v>
      </c>
      <c r="S256" s="29">
        <v>0</v>
      </c>
      <c r="T256" s="29">
        <v>0</v>
      </c>
      <c r="V256" s="48">
        <f t="shared" si="42"/>
        <v>126</v>
      </c>
      <c r="W256" s="105">
        <f t="shared" si="43"/>
        <v>1</v>
      </c>
      <c r="X256" s="48">
        <f t="shared" si="44"/>
        <v>0</v>
      </c>
      <c r="Y256" s="33" t="str">
        <f t="shared" si="45"/>
        <v/>
      </c>
      <c r="Z256" s="608">
        <v>1411</v>
      </c>
      <c r="AA256" s="609" t="s">
        <v>1362</v>
      </c>
      <c r="AB256" s="608">
        <v>1</v>
      </c>
      <c r="AC256" s="85"/>
      <c r="AD256" s="225">
        <f t="shared" si="46"/>
        <v>1</v>
      </c>
      <c r="AE256" s="85">
        <v>114</v>
      </c>
      <c r="AF256" s="85">
        <v>1409</v>
      </c>
      <c r="AG256" s="213" t="s">
        <v>2630</v>
      </c>
      <c r="AH256" s="85"/>
      <c r="AP256" s="51"/>
    </row>
    <row r="257" spans="1:42" ht="14.1" customHeight="1" x14ac:dyDescent="0.2">
      <c r="A257" s="28">
        <v>248</v>
      </c>
      <c r="B257" s="41">
        <v>102</v>
      </c>
      <c r="C257" s="67">
        <v>1417</v>
      </c>
      <c r="D257" s="54" t="s">
        <v>1366</v>
      </c>
      <c r="E257" s="29">
        <v>0</v>
      </c>
      <c r="F257" s="29">
        <v>0</v>
      </c>
      <c r="G257" s="29">
        <v>0</v>
      </c>
      <c r="H257" s="29">
        <v>21</v>
      </c>
      <c r="I257" s="29">
        <v>26</v>
      </c>
      <c r="J257" s="29">
        <v>16</v>
      </c>
      <c r="K257" s="29">
        <v>25</v>
      </c>
      <c r="L257" s="29">
        <v>30</v>
      </c>
      <c r="M257" s="29">
        <v>34</v>
      </c>
      <c r="N257" s="29">
        <v>23</v>
      </c>
      <c r="O257" s="29">
        <v>39</v>
      </c>
      <c r="P257" s="29">
        <v>39</v>
      </c>
      <c r="Q257" s="29">
        <v>0</v>
      </c>
      <c r="R257" s="29">
        <v>0</v>
      </c>
      <c r="S257" s="29">
        <v>0</v>
      </c>
      <c r="T257" s="29">
        <v>0</v>
      </c>
      <c r="V257" s="48">
        <f t="shared" si="42"/>
        <v>253</v>
      </c>
      <c r="W257" s="105">
        <f t="shared" si="43"/>
        <v>1</v>
      </c>
      <c r="X257" s="48">
        <f t="shared" si="44"/>
        <v>0</v>
      </c>
      <c r="Y257" s="33" t="str">
        <f t="shared" si="45"/>
        <v/>
      </c>
      <c r="Z257" s="608">
        <v>1417</v>
      </c>
      <c r="AA257" s="609" t="s">
        <v>1366</v>
      </c>
      <c r="AB257" s="608">
        <v>1</v>
      </c>
      <c r="AC257" s="85"/>
      <c r="AD257" s="225">
        <f t="shared" si="46"/>
        <v>1</v>
      </c>
      <c r="AE257" s="85">
        <v>118</v>
      </c>
      <c r="AF257" s="85">
        <v>1410</v>
      </c>
      <c r="AG257" s="213" t="s">
        <v>2599</v>
      </c>
      <c r="AH257" s="85"/>
      <c r="AP257" s="51"/>
    </row>
    <row r="258" spans="1:42" ht="14.1" customHeight="1" x14ac:dyDescent="0.2">
      <c r="A258" s="28">
        <v>249</v>
      </c>
      <c r="B258" s="41">
        <v>151</v>
      </c>
      <c r="C258" s="67">
        <v>1418</v>
      </c>
      <c r="D258" s="46" t="s">
        <v>1917</v>
      </c>
      <c r="E258" s="29">
        <v>0</v>
      </c>
      <c r="F258" s="29">
        <v>0</v>
      </c>
      <c r="G258" s="29">
        <v>20</v>
      </c>
      <c r="H258" s="29">
        <v>28</v>
      </c>
      <c r="I258" s="29">
        <v>25</v>
      </c>
      <c r="J258" s="29">
        <v>30</v>
      </c>
      <c r="K258" s="29">
        <v>28</v>
      </c>
      <c r="L258" s="29">
        <v>28</v>
      </c>
      <c r="M258" s="29">
        <v>27</v>
      </c>
      <c r="N258" s="29">
        <v>27</v>
      </c>
      <c r="O258" s="29">
        <v>0</v>
      </c>
      <c r="P258" s="29">
        <v>0</v>
      </c>
      <c r="Q258" s="29">
        <v>0</v>
      </c>
      <c r="R258" s="29">
        <v>0</v>
      </c>
      <c r="S258" s="29">
        <v>0</v>
      </c>
      <c r="T258" s="29">
        <v>0</v>
      </c>
      <c r="V258" s="48">
        <f t="shared" si="42"/>
        <v>213</v>
      </c>
      <c r="W258" s="105">
        <f t="shared" si="43"/>
        <v>1</v>
      </c>
      <c r="X258" s="48">
        <f t="shared" si="44"/>
        <v>0</v>
      </c>
      <c r="Y258" s="33" t="str">
        <f t="shared" si="45"/>
        <v/>
      </c>
      <c r="Z258" s="608">
        <v>1418</v>
      </c>
      <c r="AA258" s="609" t="s">
        <v>1917</v>
      </c>
      <c r="AB258" s="608">
        <v>1</v>
      </c>
      <c r="AC258" s="85"/>
      <c r="AD258" s="225">
        <f t="shared" si="46"/>
        <v>1</v>
      </c>
      <c r="AE258" s="85">
        <v>187</v>
      </c>
      <c r="AF258" s="85">
        <v>1411</v>
      </c>
      <c r="AG258" s="213" t="s">
        <v>1362</v>
      </c>
      <c r="AH258" s="85"/>
      <c r="AP258" s="51"/>
    </row>
    <row r="259" spans="1:42" ht="14.1" customHeight="1" x14ac:dyDescent="0.2">
      <c r="A259" s="28">
        <v>250</v>
      </c>
      <c r="B259" s="41">
        <v>151</v>
      </c>
      <c r="C259" s="67">
        <v>1419</v>
      </c>
      <c r="D259" s="46" t="s">
        <v>394</v>
      </c>
      <c r="E259" s="29">
        <v>0</v>
      </c>
      <c r="F259" s="29">
        <v>0</v>
      </c>
      <c r="G259" s="29">
        <v>8</v>
      </c>
      <c r="H259" s="29">
        <v>19</v>
      </c>
      <c r="I259" s="29">
        <v>17</v>
      </c>
      <c r="J259" s="29">
        <v>20</v>
      </c>
      <c r="K259" s="29">
        <v>24</v>
      </c>
      <c r="L259" s="29">
        <v>31</v>
      </c>
      <c r="M259" s="29">
        <v>16</v>
      </c>
      <c r="N259" s="29">
        <v>18</v>
      </c>
      <c r="O259" s="29">
        <v>0</v>
      </c>
      <c r="P259" s="29">
        <v>0</v>
      </c>
      <c r="Q259" s="29">
        <v>0</v>
      </c>
      <c r="R259" s="29">
        <v>0</v>
      </c>
      <c r="S259" s="29">
        <v>0</v>
      </c>
      <c r="T259" s="29">
        <v>0</v>
      </c>
      <c r="V259" s="48">
        <f t="shared" si="42"/>
        <v>153</v>
      </c>
      <c r="W259" s="105">
        <f t="shared" si="43"/>
        <v>1</v>
      </c>
      <c r="X259" s="48">
        <f t="shared" si="44"/>
        <v>0</v>
      </c>
      <c r="Y259" s="33" t="str">
        <f t="shared" si="45"/>
        <v/>
      </c>
      <c r="Z259" s="608">
        <v>1419</v>
      </c>
      <c r="AA259" s="609" t="s">
        <v>394</v>
      </c>
      <c r="AB259" s="608">
        <v>1</v>
      </c>
      <c r="AC259" s="85"/>
      <c r="AD259" s="225">
        <f t="shared" si="46"/>
        <v>1</v>
      </c>
      <c r="AE259" s="85">
        <v>102</v>
      </c>
      <c r="AF259" s="85">
        <v>1417</v>
      </c>
      <c r="AG259" s="213" t="s">
        <v>1366</v>
      </c>
      <c r="AH259" s="85"/>
      <c r="AP259" s="51"/>
    </row>
    <row r="260" spans="1:42" ht="14.1" customHeight="1" x14ac:dyDescent="0.2">
      <c r="A260" s="28">
        <v>251</v>
      </c>
      <c r="B260" s="41">
        <v>186</v>
      </c>
      <c r="C260" s="67">
        <v>1420</v>
      </c>
      <c r="D260" s="54" t="s">
        <v>1350</v>
      </c>
      <c r="E260" s="29">
        <v>0</v>
      </c>
      <c r="F260" s="29">
        <v>0</v>
      </c>
      <c r="G260" s="29">
        <v>0</v>
      </c>
      <c r="H260" s="29">
        <v>13</v>
      </c>
      <c r="I260" s="29">
        <v>11</v>
      </c>
      <c r="J260" s="29">
        <v>10</v>
      </c>
      <c r="K260" s="29">
        <v>20</v>
      </c>
      <c r="L260" s="29">
        <v>17</v>
      </c>
      <c r="M260" s="29">
        <v>25</v>
      </c>
      <c r="N260" s="29">
        <v>18</v>
      </c>
      <c r="O260" s="29">
        <v>30</v>
      </c>
      <c r="P260" s="29">
        <v>25</v>
      </c>
      <c r="Q260" s="29">
        <v>0</v>
      </c>
      <c r="R260" s="29">
        <v>0</v>
      </c>
      <c r="S260" s="29">
        <v>0</v>
      </c>
      <c r="T260" s="29">
        <v>0</v>
      </c>
      <c r="V260" s="48">
        <f t="shared" si="42"/>
        <v>169</v>
      </c>
      <c r="W260" s="105">
        <f t="shared" si="43"/>
        <v>1</v>
      </c>
      <c r="X260" s="48">
        <f t="shared" si="44"/>
        <v>0</v>
      </c>
      <c r="Y260" s="33" t="str">
        <f t="shared" si="45"/>
        <v/>
      </c>
      <c r="Z260" s="608">
        <v>1420</v>
      </c>
      <c r="AA260" s="609" t="s">
        <v>1350</v>
      </c>
      <c r="AB260" s="608">
        <v>1</v>
      </c>
      <c r="AC260" s="85"/>
      <c r="AD260" s="225">
        <f t="shared" si="46"/>
        <v>1</v>
      </c>
      <c r="AE260" s="85">
        <v>151</v>
      </c>
      <c r="AF260" s="85">
        <v>1418</v>
      </c>
      <c r="AG260" s="213" t="s">
        <v>1917</v>
      </c>
      <c r="AH260" s="85"/>
      <c r="AP260" s="51"/>
    </row>
    <row r="261" spans="1:42" ht="14.1" customHeight="1" x14ac:dyDescent="0.2">
      <c r="A261" s="28">
        <v>252</v>
      </c>
      <c r="B261" s="41">
        <v>186</v>
      </c>
      <c r="C261" s="67">
        <v>1421</v>
      </c>
      <c r="D261" s="46" t="s">
        <v>1346</v>
      </c>
      <c r="E261" s="29">
        <v>0</v>
      </c>
      <c r="F261" s="29">
        <v>0</v>
      </c>
      <c r="G261" s="29">
        <v>0</v>
      </c>
      <c r="H261" s="29">
        <v>43</v>
      </c>
      <c r="I261" s="29">
        <v>35</v>
      </c>
      <c r="J261" s="29">
        <v>28</v>
      </c>
      <c r="K261" s="29">
        <v>41</v>
      </c>
      <c r="L261" s="29">
        <v>33</v>
      </c>
      <c r="M261" s="29">
        <v>41</v>
      </c>
      <c r="N261" s="29">
        <v>43</v>
      </c>
      <c r="O261" s="29">
        <v>40</v>
      </c>
      <c r="P261" s="29">
        <v>46</v>
      </c>
      <c r="Q261" s="29">
        <v>0</v>
      </c>
      <c r="R261" s="29">
        <v>0</v>
      </c>
      <c r="S261" s="29">
        <v>0</v>
      </c>
      <c r="T261" s="29">
        <v>0</v>
      </c>
      <c r="V261" s="48">
        <f t="shared" si="42"/>
        <v>350</v>
      </c>
      <c r="W261" s="105">
        <f t="shared" si="43"/>
        <v>1</v>
      </c>
      <c r="X261" s="48">
        <f t="shared" si="44"/>
        <v>0</v>
      </c>
      <c r="Y261" s="33" t="str">
        <f t="shared" si="45"/>
        <v/>
      </c>
      <c r="Z261" s="608">
        <v>1421</v>
      </c>
      <c r="AA261" s="609" t="s">
        <v>1346</v>
      </c>
      <c r="AB261" s="608">
        <v>1</v>
      </c>
      <c r="AC261" s="85"/>
      <c r="AD261" s="225">
        <f t="shared" si="46"/>
        <v>1</v>
      </c>
      <c r="AE261" s="85">
        <v>151</v>
      </c>
      <c r="AF261" s="85">
        <v>1419</v>
      </c>
      <c r="AG261" s="213" t="s">
        <v>394</v>
      </c>
      <c r="AH261" s="85"/>
      <c r="AP261" s="51"/>
    </row>
    <row r="262" spans="1:42" ht="14.1" customHeight="1" x14ac:dyDescent="0.2">
      <c r="A262" s="28">
        <v>253</v>
      </c>
      <c r="B262" s="41">
        <v>195</v>
      </c>
      <c r="C262" s="67">
        <v>1422</v>
      </c>
      <c r="D262" s="46" t="s">
        <v>948</v>
      </c>
      <c r="E262" s="29">
        <v>0</v>
      </c>
      <c r="F262" s="29">
        <v>0</v>
      </c>
      <c r="G262" s="29">
        <v>0</v>
      </c>
      <c r="H262" s="29">
        <v>3</v>
      </c>
      <c r="I262" s="29">
        <v>4</v>
      </c>
      <c r="J262" s="29">
        <v>3</v>
      </c>
      <c r="K262" s="29">
        <v>7</v>
      </c>
      <c r="L262" s="29">
        <v>5</v>
      </c>
      <c r="M262" s="29">
        <v>1</v>
      </c>
      <c r="N262" s="29">
        <v>4</v>
      </c>
      <c r="O262" s="29">
        <v>3</v>
      </c>
      <c r="P262" s="29">
        <v>4</v>
      </c>
      <c r="Q262" s="29">
        <v>1</v>
      </c>
      <c r="R262" s="29">
        <v>3</v>
      </c>
      <c r="S262" s="29">
        <v>1</v>
      </c>
      <c r="T262" s="29">
        <v>4</v>
      </c>
      <c r="V262" s="48">
        <f t="shared" si="42"/>
        <v>43</v>
      </c>
      <c r="W262" s="105">
        <f t="shared" si="43"/>
        <v>1</v>
      </c>
      <c r="X262" s="48">
        <f t="shared" si="44"/>
        <v>0</v>
      </c>
      <c r="Y262" s="33" t="str">
        <f t="shared" si="45"/>
        <v/>
      </c>
      <c r="Z262" s="608">
        <v>1422</v>
      </c>
      <c r="AA262" s="609" t="s">
        <v>948</v>
      </c>
      <c r="AB262" s="608">
        <v>5</v>
      </c>
      <c r="AC262" s="85"/>
      <c r="AD262" s="225">
        <f t="shared" si="46"/>
        <v>1</v>
      </c>
      <c r="AE262" s="85">
        <v>186</v>
      </c>
      <c r="AF262" s="85">
        <v>1420</v>
      </c>
      <c r="AG262" s="213" t="s">
        <v>1350</v>
      </c>
      <c r="AH262" s="85"/>
      <c r="AP262" s="51"/>
    </row>
    <row r="263" spans="1:42" ht="14.1" customHeight="1" x14ac:dyDescent="0.2">
      <c r="A263" s="28">
        <v>254</v>
      </c>
      <c r="B263" s="41">
        <v>144</v>
      </c>
      <c r="C263" s="67">
        <v>1423</v>
      </c>
      <c r="D263" s="46" t="s">
        <v>801</v>
      </c>
      <c r="E263" s="29">
        <v>0</v>
      </c>
      <c r="F263" s="29">
        <v>0</v>
      </c>
      <c r="G263" s="29">
        <v>0</v>
      </c>
      <c r="H263" s="29">
        <v>26</v>
      </c>
      <c r="I263" s="29">
        <v>28</v>
      </c>
      <c r="J263" s="29">
        <v>32</v>
      </c>
      <c r="K263" s="29">
        <v>26</v>
      </c>
      <c r="L263" s="29">
        <v>25</v>
      </c>
      <c r="M263" s="29">
        <v>22</v>
      </c>
      <c r="N263" s="29">
        <v>27</v>
      </c>
      <c r="O263" s="29">
        <v>27</v>
      </c>
      <c r="P263" s="29">
        <v>28</v>
      </c>
      <c r="Q263" s="29">
        <v>0</v>
      </c>
      <c r="R263" s="29">
        <v>0</v>
      </c>
      <c r="S263" s="29">
        <v>0</v>
      </c>
      <c r="T263" s="29">
        <v>0</v>
      </c>
      <c r="V263" s="48">
        <f t="shared" si="42"/>
        <v>241</v>
      </c>
      <c r="W263" s="105">
        <f t="shared" si="43"/>
        <v>1</v>
      </c>
      <c r="X263" s="48">
        <f t="shared" si="44"/>
        <v>0</v>
      </c>
      <c r="Y263" s="33" t="str">
        <f t="shared" si="45"/>
        <v/>
      </c>
      <c r="Z263" s="608">
        <v>1423</v>
      </c>
      <c r="AA263" s="609" t="s">
        <v>801</v>
      </c>
      <c r="AB263" s="608">
        <v>1</v>
      </c>
      <c r="AC263" s="85"/>
      <c r="AD263" s="225">
        <f t="shared" si="46"/>
        <v>1</v>
      </c>
      <c r="AE263" s="85">
        <v>186</v>
      </c>
      <c r="AF263" s="85">
        <v>1421</v>
      </c>
      <c r="AG263" s="213" t="s">
        <v>1346</v>
      </c>
      <c r="AH263" s="85"/>
      <c r="AP263" s="51"/>
    </row>
    <row r="264" spans="1:42" ht="14.1" customHeight="1" x14ac:dyDescent="0.2">
      <c r="A264" s="28">
        <v>255</v>
      </c>
      <c r="B264" s="41">
        <v>149</v>
      </c>
      <c r="C264" s="67">
        <v>1424</v>
      </c>
      <c r="D264" s="46" t="s">
        <v>1332</v>
      </c>
      <c r="E264" s="29">
        <v>0</v>
      </c>
      <c r="F264" s="29">
        <v>0</v>
      </c>
      <c r="G264" s="29">
        <v>0</v>
      </c>
      <c r="H264" s="29">
        <v>18</v>
      </c>
      <c r="I264" s="29">
        <v>16</v>
      </c>
      <c r="J264" s="29">
        <v>7</v>
      </c>
      <c r="K264" s="29">
        <v>20</v>
      </c>
      <c r="L264" s="29">
        <v>20</v>
      </c>
      <c r="M264" s="29">
        <v>0</v>
      </c>
      <c r="N264" s="29">
        <v>0</v>
      </c>
      <c r="O264" s="29">
        <v>0</v>
      </c>
      <c r="P264" s="29">
        <v>0</v>
      </c>
      <c r="Q264" s="29">
        <v>0</v>
      </c>
      <c r="R264" s="29">
        <v>0</v>
      </c>
      <c r="S264" s="29">
        <v>0</v>
      </c>
      <c r="T264" s="29">
        <v>0</v>
      </c>
      <c r="V264" s="48">
        <f t="shared" si="42"/>
        <v>81</v>
      </c>
      <c r="W264" s="105">
        <f t="shared" si="43"/>
        <v>1</v>
      </c>
      <c r="X264" s="48">
        <f t="shared" si="44"/>
        <v>0</v>
      </c>
      <c r="Y264" s="33" t="str">
        <f t="shared" si="45"/>
        <v/>
      </c>
      <c r="Z264" s="608">
        <v>1424</v>
      </c>
      <c r="AA264" s="609" t="s">
        <v>1332</v>
      </c>
      <c r="AB264" s="608">
        <v>1</v>
      </c>
      <c r="AC264" s="85"/>
      <c r="AD264" s="225">
        <f t="shared" si="46"/>
        <v>1</v>
      </c>
      <c r="AE264" s="85">
        <v>195</v>
      </c>
      <c r="AF264" s="85">
        <v>1422</v>
      </c>
      <c r="AG264" s="213" t="s">
        <v>948</v>
      </c>
      <c r="AH264" s="85"/>
      <c r="AP264" s="51"/>
    </row>
    <row r="265" spans="1:42" ht="14.1" customHeight="1" x14ac:dyDescent="0.2">
      <c r="A265" s="28">
        <v>256</v>
      </c>
      <c r="B265" s="41">
        <v>194</v>
      </c>
      <c r="C265" s="67">
        <v>1426</v>
      </c>
      <c r="D265" s="46" t="s">
        <v>1374</v>
      </c>
      <c r="E265" s="29">
        <v>0</v>
      </c>
      <c r="F265" s="29">
        <v>0</v>
      </c>
      <c r="G265" s="29">
        <v>0</v>
      </c>
      <c r="H265" s="29">
        <v>19</v>
      </c>
      <c r="I265" s="29">
        <v>15</v>
      </c>
      <c r="J265" s="29">
        <v>12</v>
      </c>
      <c r="K265" s="29">
        <v>12</v>
      </c>
      <c r="L265" s="29">
        <v>20</v>
      </c>
      <c r="M265" s="29">
        <v>0</v>
      </c>
      <c r="N265" s="29">
        <v>0</v>
      </c>
      <c r="O265" s="29">
        <v>0</v>
      </c>
      <c r="P265" s="29">
        <v>0</v>
      </c>
      <c r="Q265" s="29">
        <v>0</v>
      </c>
      <c r="R265" s="29">
        <v>0</v>
      </c>
      <c r="S265" s="29">
        <v>0</v>
      </c>
      <c r="T265" s="29">
        <v>0</v>
      </c>
      <c r="V265" s="48">
        <f t="shared" si="42"/>
        <v>78</v>
      </c>
      <c r="W265" s="105">
        <f t="shared" si="43"/>
        <v>1</v>
      </c>
      <c r="X265" s="48">
        <f t="shared" si="44"/>
        <v>0</v>
      </c>
      <c r="Y265" s="33" t="str">
        <f t="shared" si="45"/>
        <v/>
      </c>
      <c r="Z265" s="608">
        <v>1426</v>
      </c>
      <c r="AA265" s="609" t="s">
        <v>1374</v>
      </c>
      <c r="AB265" s="608">
        <v>1</v>
      </c>
      <c r="AC265" s="85"/>
      <c r="AD265" s="225">
        <f t="shared" si="46"/>
        <v>1</v>
      </c>
      <c r="AE265" s="85">
        <v>144</v>
      </c>
      <c r="AF265" s="85">
        <v>1423</v>
      </c>
      <c r="AG265" s="213" t="s">
        <v>801</v>
      </c>
      <c r="AH265" s="85"/>
      <c r="AP265" s="51"/>
    </row>
    <row r="266" spans="1:42" ht="14.1" customHeight="1" x14ac:dyDescent="0.2">
      <c r="A266" s="28">
        <v>257</v>
      </c>
      <c r="B266" s="41">
        <v>103</v>
      </c>
      <c r="C266" s="67">
        <v>1427</v>
      </c>
      <c r="D266" s="46" t="s">
        <v>2860</v>
      </c>
      <c r="E266" s="29">
        <v>0</v>
      </c>
      <c r="F266" s="29">
        <v>0</v>
      </c>
      <c r="G266" s="29">
        <v>0</v>
      </c>
      <c r="H266" s="29">
        <v>11</v>
      </c>
      <c r="I266" s="29">
        <v>10</v>
      </c>
      <c r="J266" s="29">
        <v>16</v>
      </c>
      <c r="K266" s="29">
        <v>21</v>
      </c>
      <c r="L266" s="29">
        <v>16</v>
      </c>
      <c r="M266" s="29">
        <v>20</v>
      </c>
      <c r="N266" s="29">
        <v>19</v>
      </c>
      <c r="O266" s="29">
        <v>20</v>
      </c>
      <c r="P266" s="29">
        <v>9</v>
      </c>
      <c r="Q266" s="29">
        <v>12</v>
      </c>
      <c r="R266" s="29">
        <v>11</v>
      </c>
      <c r="S266" s="29">
        <v>12</v>
      </c>
      <c r="T266" s="29">
        <v>19</v>
      </c>
      <c r="V266" s="48">
        <f t="shared" ref="V266:V329" si="47">SUM(E266:T266)</f>
        <v>196</v>
      </c>
      <c r="W266" s="105">
        <f t="shared" ref="W266:W329" si="48">IF(V266&gt;0,1,0)</f>
        <v>1</v>
      </c>
      <c r="X266" s="48">
        <f t="shared" ref="X266:X329" si="49">E266+F266</f>
        <v>0</v>
      </c>
      <c r="Y266" s="33" t="str">
        <f t="shared" si="45"/>
        <v/>
      </c>
      <c r="Z266" s="608">
        <v>1427</v>
      </c>
      <c r="AA266" s="609" t="s">
        <v>821</v>
      </c>
      <c r="AB266" s="608">
        <v>4</v>
      </c>
      <c r="AC266" s="85"/>
      <c r="AD266" s="225">
        <f t="shared" si="46"/>
        <v>1</v>
      </c>
      <c r="AE266" s="85">
        <v>149</v>
      </c>
      <c r="AF266" s="85">
        <v>1424</v>
      </c>
      <c r="AG266" s="213" t="s">
        <v>1332</v>
      </c>
      <c r="AH266" s="85"/>
      <c r="AP266" s="51"/>
    </row>
    <row r="267" spans="1:42" ht="14.1" customHeight="1" x14ac:dyDescent="0.2">
      <c r="A267" s="28">
        <v>258</v>
      </c>
      <c r="B267" s="41">
        <v>123</v>
      </c>
      <c r="C267" s="67">
        <v>1428</v>
      </c>
      <c r="D267" s="46" t="s">
        <v>588</v>
      </c>
      <c r="E267" s="29">
        <v>0</v>
      </c>
      <c r="F267" s="29">
        <v>0</v>
      </c>
      <c r="G267" s="29">
        <v>0</v>
      </c>
      <c r="H267" s="29">
        <v>0</v>
      </c>
      <c r="I267" s="29">
        <v>0</v>
      </c>
      <c r="J267" s="29">
        <v>0</v>
      </c>
      <c r="K267" s="29">
        <v>0</v>
      </c>
      <c r="L267" s="29">
        <v>0</v>
      </c>
      <c r="M267" s="29">
        <v>0</v>
      </c>
      <c r="N267" s="29">
        <v>0</v>
      </c>
      <c r="O267" s="29">
        <v>0</v>
      </c>
      <c r="P267" s="29">
        <v>0</v>
      </c>
      <c r="Q267" s="29">
        <v>131</v>
      </c>
      <c r="R267" s="29">
        <v>146</v>
      </c>
      <c r="S267" s="29">
        <v>111</v>
      </c>
      <c r="T267" s="29">
        <v>179</v>
      </c>
      <c r="V267" s="48">
        <f t="shared" si="47"/>
        <v>567</v>
      </c>
      <c r="W267" s="105">
        <f t="shared" si="48"/>
        <v>1</v>
      </c>
      <c r="X267" s="48">
        <f t="shared" si="49"/>
        <v>0</v>
      </c>
      <c r="Y267" s="33" t="str">
        <f t="shared" ref="Y267:Y330" si="50">IF(C267=Z267,"",1)</f>
        <v/>
      </c>
      <c r="Z267" s="608">
        <v>1428</v>
      </c>
      <c r="AA267" s="609" t="s">
        <v>588</v>
      </c>
      <c r="AB267" s="608">
        <v>4</v>
      </c>
      <c r="AC267" s="85"/>
      <c r="AD267" s="225">
        <f t="shared" ref="AD267:AD330" si="51">IF(D267=AG267,"",1)</f>
        <v>1</v>
      </c>
      <c r="AE267" s="85">
        <v>194</v>
      </c>
      <c r="AF267" s="85">
        <v>1426</v>
      </c>
      <c r="AG267" s="213" t="s">
        <v>1374</v>
      </c>
      <c r="AH267" s="85"/>
      <c r="AP267" s="51"/>
    </row>
    <row r="268" spans="1:42" ht="14.1" customHeight="1" x14ac:dyDescent="0.2">
      <c r="A268" s="28">
        <v>259</v>
      </c>
      <c r="B268" s="41">
        <v>113</v>
      </c>
      <c r="C268" s="67">
        <v>1429</v>
      </c>
      <c r="D268" s="46" t="s">
        <v>1918</v>
      </c>
      <c r="E268" s="29">
        <v>0</v>
      </c>
      <c r="F268" s="29">
        <v>0</v>
      </c>
      <c r="G268" s="29">
        <v>12</v>
      </c>
      <c r="H268" s="29">
        <v>18</v>
      </c>
      <c r="I268" s="29">
        <v>12</v>
      </c>
      <c r="J268" s="29">
        <v>14</v>
      </c>
      <c r="K268" s="29">
        <v>20</v>
      </c>
      <c r="L268" s="29">
        <v>9</v>
      </c>
      <c r="M268" s="29">
        <v>9</v>
      </c>
      <c r="N268" s="29">
        <v>14</v>
      </c>
      <c r="O268" s="29">
        <v>0</v>
      </c>
      <c r="P268" s="29">
        <v>0</v>
      </c>
      <c r="Q268" s="29">
        <v>0</v>
      </c>
      <c r="R268" s="29">
        <v>0</v>
      </c>
      <c r="S268" s="29">
        <v>0</v>
      </c>
      <c r="T268" s="29">
        <v>0</v>
      </c>
      <c r="V268" s="48">
        <f t="shared" si="47"/>
        <v>108</v>
      </c>
      <c r="W268" s="105">
        <f t="shared" si="48"/>
        <v>1</v>
      </c>
      <c r="X268" s="48">
        <f t="shared" si="49"/>
        <v>0</v>
      </c>
      <c r="Y268" s="33" t="str">
        <f t="shared" si="50"/>
        <v/>
      </c>
      <c r="Z268" s="608">
        <v>1429</v>
      </c>
      <c r="AA268" s="609" t="s">
        <v>1918</v>
      </c>
      <c r="AB268" s="608">
        <v>1</v>
      </c>
      <c r="AC268" s="85"/>
      <c r="AD268" s="225">
        <f t="shared" si="51"/>
        <v>1</v>
      </c>
      <c r="AE268" s="85">
        <v>103</v>
      </c>
      <c r="AF268" s="85">
        <v>1427</v>
      </c>
      <c r="AG268" s="213" t="s">
        <v>2860</v>
      </c>
      <c r="AH268" s="85"/>
      <c r="AP268" s="51"/>
    </row>
    <row r="269" spans="1:42" ht="14.1" customHeight="1" x14ac:dyDescent="0.2">
      <c r="A269" s="28">
        <v>260</v>
      </c>
      <c r="B269" s="41">
        <v>151</v>
      </c>
      <c r="C269" s="67">
        <v>1431</v>
      </c>
      <c r="D269" s="46" t="s">
        <v>2419</v>
      </c>
      <c r="E269" s="29">
        <v>0</v>
      </c>
      <c r="F269" s="29">
        <v>0</v>
      </c>
      <c r="G269" s="29">
        <v>38</v>
      </c>
      <c r="H269" s="29">
        <v>46</v>
      </c>
      <c r="I269" s="29">
        <v>52</v>
      </c>
      <c r="J269" s="29">
        <v>63</v>
      </c>
      <c r="K269" s="29">
        <v>56</v>
      </c>
      <c r="L269" s="29">
        <v>59</v>
      </c>
      <c r="M269" s="29">
        <v>65</v>
      </c>
      <c r="N269" s="29">
        <v>64</v>
      </c>
      <c r="O269" s="29">
        <v>0</v>
      </c>
      <c r="P269" s="29">
        <v>0</v>
      </c>
      <c r="Q269" s="29">
        <v>0</v>
      </c>
      <c r="R269" s="29">
        <v>0</v>
      </c>
      <c r="S269" s="29">
        <v>0</v>
      </c>
      <c r="T269" s="29">
        <v>0</v>
      </c>
      <c r="V269" s="48">
        <f t="shared" si="47"/>
        <v>443</v>
      </c>
      <c r="W269" s="105">
        <f t="shared" si="48"/>
        <v>1</v>
      </c>
      <c r="X269" s="48">
        <f t="shared" si="49"/>
        <v>0</v>
      </c>
      <c r="Y269" s="33" t="str">
        <f t="shared" si="50"/>
        <v/>
      </c>
      <c r="Z269" s="608">
        <v>1431</v>
      </c>
      <c r="AA269" s="609" t="s">
        <v>2419</v>
      </c>
      <c r="AB269" s="608">
        <v>1</v>
      </c>
      <c r="AC269" s="85"/>
      <c r="AD269" s="225">
        <f t="shared" si="51"/>
        <v>1</v>
      </c>
      <c r="AE269" s="85">
        <v>123</v>
      </c>
      <c r="AF269" s="85">
        <v>1428</v>
      </c>
      <c r="AG269" s="213" t="s">
        <v>588</v>
      </c>
      <c r="AH269" s="85"/>
      <c r="AP269" s="51"/>
    </row>
    <row r="270" spans="1:42" ht="14.1" customHeight="1" x14ac:dyDescent="0.2">
      <c r="A270" s="28">
        <v>261</v>
      </c>
      <c r="B270" s="41">
        <v>114</v>
      </c>
      <c r="C270" s="67">
        <v>1432</v>
      </c>
      <c r="D270" s="46" t="s">
        <v>2620</v>
      </c>
      <c r="E270" s="29">
        <v>0</v>
      </c>
      <c r="F270" s="29">
        <v>0</v>
      </c>
      <c r="G270" s="29">
        <v>0</v>
      </c>
      <c r="H270" s="29">
        <v>49</v>
      </c>
      <c r="I270" s="29">
        <v>67</v>
      </c>
      <c r="J270" s="29">
        <v>60</v>
      </c>
      <c r="K270" s="29">
        <v>58</v>
      </c>
      <c r="L270" s="29">
        <v>48</v>
      </c>
      <c r="M270" s="29">
        <v>53</v>
      </c>
      <c r="N270" s="29">
        <v>0</v>
      </c>
      <c r="O270" s="29">
        <v>0</v>
      </c>
      <c r="P270" s="29">
        <v>0</v>
      </c>
      <c r="Q270" s="29">
        <v>0</v>
      </c>
      <c r="R270" s="29">
        <v>0</v>
      </c>
      <c r="S270" s="29">
        <v>0</v>
      </c>
      <c r="T270" s="29">
        <v>0</v>
      </c>
      <c r="V270" s="48">
        <f t="shared" si="47"/>
        <v>335</v>
      </c>
      <c r="W270" s="105">
        <f t="shared" si="48"/>
        <v>1</v>
      </c>
      <c r="X270" s="48">
        <f t="shared" si="49"/>
        <v>0</v>
      </c>
      <c r="Y270" s="33" t="str">
        <f t="shared" si="50"/>
        <v/>
      </c>
      <c r="Z270" s="608">
        <v>1432</v>
      </c>
      <c r="AA270" s="609" t="s">
        <v>2620</v>
      </c>
      <c r="AB270" s="608">
        <v>1</v>
      </c>
      <c r="AC270" s="85"/>
      <c r="AD270" s="225">
        <f t="shared" si="51"/>
        <v>1</v>
      </c>
      <c r="AE270" s="85">
        <v>113</v>
      </c>
      <c r="AF270" s="85">
        <v>1429</v>
      </c>
      <c r="AG270" s="213" t="s">
        <v>1918</v>
      </c>
      <c r="AH270" s="85"/>
      <c r="AP270" s="51"/>
    </row>
    <row r="271" spans="1:42" ht="14.1" customHeight="1" x14ac:dyDescent="0.2">
      <c r="A271" s="28">
        <v>262</v>
      </c>
      <c r="B271" s="41">
        <v>155</v>
      </c>
      <c r="C271" s="67">
        <v>1433</v>
      </c>
      <c r="D271" s="46" t="s">
        <v>828</v>
      </c>
      <c r="E271" s="29">
        <v>0</v>
      </c>
      <c r="F271" s="29">
        <v>0</v>
      </c>
      <c r="G271" s="29">
        <v>0</v>
      </c>
      <c r="H271" s="29">
        <v>2</v>
      </c>
      <c r="I271" s="29">
        <v>3</v>
      </c>
      <c r="J271" s="29">
        <v>0</v>
      </c>
      <c r="K271" s="29">
        <v>3</v>
      </c>
      <c r="L271" s="29">
        <v>0</v>
      </c>
      <c r="M271" s="29">
        <v>1</v>
      </c>
      <c r="N271" s="29">
        <v>0</v>
      </c>
      <c r="O271" s="29">
        <v>1</v>
      </c>
      <c r="P271" s="29">
        <v>0</v>
      </c>
      <c r="Q271" s="29">
        <v>0</v>
      </c>
      <c r="R271" s="29">
        <v>2</v>
      </c>
      <c r="S271" s="29">
        <v>1</v>
      </c>
      <c r="T271" s="29">
        <v>0</v>
      </c>
      <c r="V271" s="48">
        <f t="shared" si="47"/>
        <v>13</v>
      </c>
      <c r="W271" s="105">
        <f t="shared" si="48"/>
        <v>1</v>
      </c>
      <c r="X271" s="48">
        <f t="shared" si="49"/>
        <v>0</v>
      </c>
      <c r="Y271" s="33" t="str">
        <f t="shared" si="50"/>
        <v/>
      </c>
      <c r="Z271" s="608">
        <v>1433</v>
      </c>
      <c r="AA271" s="609" t="s">
        <v>828</v>
      </c>
      <c r="AB271" s="608">
        <v>5</v>
      </c>
      <c r="AC271" s="85"/>
      <c r="AD271" s="225">
        <f t="shared" si="51"/>
        <v>1</v>
      </c>
      <c r="AE271" s="85">
        <v>151</v>
      </c>
      <c r="AF271" s="85">
        <v>1431</v>
      </c>
      <c r="AG271" s="213" t="s">
        <v>2419</v>
      </c>
      <c r="AH271" s="85"/>
      <c r="AP271" s="51"/>
    </row>
    <row r="272" spans="1:42" ht="14.1" customHeight="1" x14ac:dyDescent="0.2">
      <c r="A272" s="28">
        <v>263</v>
      </c>
      <c r="B272" s="41">
        <v>153</v>
      </c>
      <c r="C272" s="67">
        <v>1434</v>
      </c>
      <c r="D272" s="137" t="s">
        <v>783</v>
      </c>
      <c r="E272" s="29">
        <v>0</v>
      </c>
      <c r="F272" s="29">
        <v>0</v>
      </c>
      <c r="G272" s="29">
        <v>0</v>
      </c>
      <c r="H272" s="29">
        <v>0</v>
      </c>
      <c r="I272" s="29">
        <v>0</v>
      </c>
      <c r="J272" s="29">
        <v>0</v>
      </c>
      <c r="K272" s="29">
        <v>0</v>
      </c>
      <c r="L272" s="29">
        <v>0</v>
      </c>
      <c r="M272" s="29">
        <v>37</v>
      </c>
      <c r="N272" s="29">
        <v>40</v>
      </c>
      <c r="O272" s="29">
        <v>39</v>
      </c>
      <c r="P272" s="29">
        <v>37</v>
      </c>
      <c r="Q272" s="29">
        <v>34</v>
      </c>
      <c r="R272" s="29">
        <v>41</v>
      </c>
      <c r="S272" s="29">
        <v>44</v>
      </c>
      <c r="T272" s="29">
        <v>51</v>
      </c>
      <c r="V272" s="48">
        <f t="shared" si="47"/>
        <v>323</v>
      </c>
      <c r="W272" s="105">
        <f t="shared" si="48"/>
        <v>1</v>
      </c>
      <c r="X272" s="48">
        <f t="shared" si="49"/>
        <v>0</v>
      </c>
      <c r="Y272" s="33" t="str">
        <f t="shared" si="50"/>
        <v/>
      </c>
      <c r="Z272" s="608">
        <v>1434</v>
      </c>
      <c r="AA272" s="609" t="s">
        <v>783</v>
      </c>
      <c r="AB272" s="608">
        <v>4</v>
      </c>
      <c r="AC272" s="85"/>
      <c r="AD272" s="225">
        <f t="shared" si="51"/>
        <v>1</v>
      </c>
      <c r="AE272" s="85">
        <v>114</v>
      </c>
      <c r="AF272" s="85">
        <v>1432</v>
      </c>
      <c r="AG272" s="213" t="s">
        <v>2620</v>
      </c>
      <c r="AH272" s="85"/>
      <c r="AP272" s="51"/>
    </row>
    <row r="273" spans="1:42" ht="14.1" customHeight="1" x14ac:dyDescent="0.2">
      <c r="A273" s="28">
        <v>264</v>
      </c>
      <c r="B273" s="41">
        <v>151</v>
      </c>
      <c r="C273" s="67">
        <v>1436</v>
      </c>
      <c r="D273" s="46" t="s">
        <v>2411</v>
      </c>
      <c r="E273" s="29">
        <v>0</v>
      </c>
      <c r="F273" s="29">
        <v>0</v>
      </c>
      <c r="G273" s="29">
        <v>11</v>
      </c>
      <c r="H273" s="29">
        <v>31</v>
      </c>
      <c r="I273" s="29">
        <v>22</v>
      </c>
      <c r="J273" s="29">
        <v>26</v>
      </c>
      <c r="K273" s="29">
        <v>24</v>
      </c>
      <c r="L273" s="29">
        <v>17</v>
      </c>
      <c r="M273" s="29">
        <v>17</v>
      </c>
      <c r="N273" s="29">
        <v>11</v>
      </c>
      <c r="O273" s="29">
        <v>0</v>
      </c>
      <c r="P273" s="29">
        <v>0</v>
      </c>
      <c r="Q273" s="29">
        <v>0</v>
      </c>
      <c r="R273" s="29">
        <v>0</v>
      </c>
      <c r="S273" s="29">
        <v>0</v>
      </c>
      <c r="T273" s="29">
        <v>0</v>
      </c>
      <c r="V273" s="48">
        <f t="shared" si="47"/>
        <v>159</v>
      </c>
      <c r="W273" s="105">
        <f t="shared" si="48"/>
        <v>1</v>
      </c>
      <c r="X273" s="48">
        <f t="shared" si="49"/>
        <v>0</v>
      </c>
      <c r="Y273" s="33" t="str">
        <f t="shared" si="50"/>
        <v/>
      </c>
      <c r="Z273" s="608">
        <v>1436</v>
      </c>
      <c r="AA273" s="609" t="s">
        <v>2411</v>
      </c>
      <c r="AB273" s="608">
        <v>1</v>
      </c>
      <c r="AC273" s="85"/>
      <c r="AD273" s="225">
        <f t="shared" si="51"/>
        <v>1</v>
      </c>
      <c r="AE273" s="85">
        <v>155</v>
      </c>
      <c r="AF273" s="85">
        <v>1433</v>
      </c>
      <c r="AG273" s="213" t="s">
        <v>828</v>
      </c>
      <c r="AH273" s="85"/>
      <c r="AP273" s="51"/>
    </row>
    <row r="274" spans="1:42" ht="14.1" customHeight="1" x14ac:dyDescent="0.2">
      <c r="A274" s="28">
        <v>265</v>
      </c>
      <c r="B274" s="41">
        <v>174</v>
      </c>
      <c r="C274" s="67">
        <v>1437</v>
      </c>
      <c r="D274" s="46" t="s">
        <v>2863</v>
      </c>
      <c r="E274" s="29">
        <v>0</v>
      </c>
      <c r="F274" s="29">
        <v>0</v>
      </c>
      <c r="G274" s="29">
        <v>0</v>
      </c>
      <c r="H274" s="29">
        <v>0</v>
      </c>
      <c r="I274" s="29">
        <v>0</v>
      </c>
      <c r="J274" s="29">
        <v>0</v>
      </c>
      <c r="K274" s="29">
        <v>0</v>
      </c>
      <c r="L274" s="29">
        <v>0</v>
      </c>
      <c r="M274" s="29">
        <v>139</v>
      </c>
      <c r="N274" s="29">
        <v>119</v>
      </c>
      <c r="O274" s="29">
        <v>125</v>
      </c>
      <c r="P274" s="29">
        <v>96</v>
      </c>
      <c r="Q274" s="29">
        <v>0</v>
      </c>
      <c r="R274" s="29">
        <v>0</v>
      </c>
      <c r="S274" s="29">
        <v>0</v>
      </c>
      <c r="T274" s="29">
        <v>0</v>
      </c>
      <c r="V274" s="48">
        <f t="shared" si="47"/>
        <v>479</v>
      </c>
      <c r="W274" s="105">
        <f t="shared" si="48"/>
        <v>1</v>
      </c>
      <c r="X274" s="48">
        <f t="shared" si="49"/>
        <v>0</v>
      </c>
      <c r="Y274" s="33" t="str">
        <f t="shared" si="50"/>
        <v/>
      </c>
      <c r="Z274" s="608">
        <v>1437</v>
      </c>
      <c r="AA274" s="609" t="s">
        <v>962</v>
      </c>
      <c r="AB274" s="608">
        <v>3</v>
      </c>
      <c r="AC274" s="85"/>
      <c r="AD274" s="225">
        <f t="shared" si="51"/>
        <v>1</v>
      </c>
      <c r="AE274" s="85">
        <v>153</v>
      </c>
      <c r="AF274" s="85">
        <v>1434</v>
      </c>
      <c r="AG274" s="213" t="s">
        <v>783</v>
      </c>
      <c r="AH274" s="85"/>
      <c r="AP274" s="51"/>
    </row>
    <row r="275" spans="1:42" ht="14.1" customHeight="1" x14ac:dyDescent="0.2">
      <c r="A275" s="28">
        <v>266</v>
      </c>
      <c r="B275" s="41">
        <v>121</v>
      </c>
      <c r="C275" s="67">
        <v>1438</v>
      </c>
      <c r="D275" s="46" t="s">
        <v>1409</v>
      </c>
      <c r="E275" s="29">
        <v>0</v>
      </c>
      <c r="F275" s="29">
        <v>0</v>
      </c>
      <c r="G275" s="29">
        <v>0</v>
      </c>
      <c r="H275" s="29">
        <v>0</v>
      </c>
      <c r="I275" s="29">
        <v>4</v>
      </c>
      <c r="J275" s="29">
        <v>1</v>
      </c>
      <c r="K275" s="29">
        <v>0</v>
      </c>
      <c r="L275" s="29">
        <v>0</v>
      </c>
      <c r="M275" s="29">
        <v>2</v>
      </c>
      <c r="N275" s="29">
        <v>0</v>
      </c>
      <c r="O275" s="29">
        <v>1</v>
      </c>
      <c r="P275" s="29">
        <v>0</v>
      </c>
      <c r="Q275" s="29">
        <v>0</v>
      </c>
      <c r="R275" s="29">
        <v>1</v>
      </c>
      <c r="S275" s="29">
        <v>2</v>
      </c>
      <c r="T275" s="29">
        <v>3</v>
      </c>
      <c r="V275" s="48">
        <f t="shared" si="47"/>
        <v>14</v>
      </c>
      <c r="W275" s="105">
        <f t="shared" si="48"/>
        <v>1</v>
      </c>
      <c r="X275" s="48">
        <f t="shared" si="49"/>
        <v>0</v>
      </c>
      <c r="Y275" s="33" t="str">
        <f t="shared" si="50"/>
        <v/>
      </c>
      <c r="Z275" s="608">
        <v>1438</v>
      </c>
      <c r="AA275" s="609" t="s">
        <v>1409</v>
      </c>
      <c r="AB275" s="608">
        <v>5</v>
      </c>
      <c r="AC275" s="85"/>
      <c r="AD275" s="225">
        <f t="shared" si="51"/>
        <v>1</v>
      </c>
      <c r="AE275" s="85">
        <v>151</v>
      </c>
      <c r="AF275" s="85">
        <v>1436</v>
      </c>
      <c r="AG275" s="213" t="s">
        <v>2411</v>
      </c>
      <c r="AH275" s="85"/>
      <c r="AP275" s="51"/>
    </row>
    <row r="276" spans="1:42" ht="14.1" customHeight="1" x14ac:dyDescent="0.2">
      <c r="A276" s="28">
        <v>267</v>
      </c>
      <c r="B276" s="41">
        <v>193</v>
      </c>
      <c r="C276" s="67">
        <v>1439</v>
      </c>
      <c r="D276" s="137" t="s">
        <v>2444</v>
      </c>
      <c r="E276" s="29">
        <v>0</v>
      </c>
      <c r="F276" s="29">
        <v>0</v>
      </c>
      <c r="G276" s="29">
        <v>0</v>
      </c>
      <c r="H276" s="29">
        <v>4</v>
      </c>
      <c r="I276" s="29">
        <v>4</v>
      </c>
      <c r="J276" s="29">
        <v>2</v>
      </c>
      <c r="K276" s="29">
        <v>12</v>
      </c>
      <c r="L276" s="29">
        <v>8</v>
      </c>
      <c r="M276" s="29">
        <v>6</v>
      </c>
      <c r="N276" s="29">
        <v>5</v>
      </c>
      <c r="O276" s="29">
        <v>7</v>
      </c>
      <c r="P276" s="29">
        <v>7</v>
      </c>
      <c r="Q276" s="29">
        <v>7</v>
      </c>
      <c r="R276" s="29">
        <v>8</v>
      </c>
      <c r="S276" s="29">
        <v>7</v>
      </c>
      <c r="T276" s="29">
        <v>6</v>
      </c>
      <c r="V276" s="48">
        <f t="shared" si="47"/>
        <v>83</v>
      </c>
      <c r="W276" s="105">
        <f t="shared" si="48"/>
        <v>1</v>
      </c>
      <c r="X276" s="48">
        <f t="shared" si="49"/>
        <v>0</v>
      </c>
      <c r="Y276" s="33" t="str">
        <f t="shared" si="50"/>
        <v/>
      </c>
      <c r="Z276" s="608">
        <v>1439</v>
      </c>
      <c r="AA276" s="609" t="s">
        <v>2444</v>
      </c>
      <c r="AB276" s="608">
        <v>1</v>
      </c>
      <c r="AC276" s="85"/>
      <c r="AD276" s="225">
        <f t="shared" si="51"/>
        <v>1</v>
      </c>
      <c r="AE276" s="85">
        <v>174</v>
      </c>
      <c r="AF276" s="85">
        <v>1437</v>
      </c>
      <c r="AG276" s="213" t="s">
        <v>2863</v>
      </c>
      <c r="AH276" s="85"/>
      <c r="AP276" s="51"/>
    </row>
    <row r="277" spans="1:42" ht="14.1" customHeight="1" x14ac:dyDescent="0.2">
      <c r="A277" s="28">
        <v>268</v>
      </c>
      <c r="B277" s="41">
        <v>151</v>
      </c>
      <c r="C277" s="67">
        <v>1440</v>
      </c>
      <c r="D277" s="46" t="s">
        <v>3391</v>
      </c>
      <c r="E277" s="29">
        <v>9</v>
      </c>
      <c r="F277" s="29">
        <v>36</v>
      </c>
      <c r="G277" s="29">
        <v>0</v>
      </c>
      <c r="H277" s="29">
        <v>0</v>
      </c>
      <c r="I277" s="29">
        <v>0</v>
      </c>
      <c r="J277" s="29">
        <v>0</v>
      </c>
      <c r="K277" s="29">
        <v>0</v>
      </c>
      <c r="L277" s="29">
        <v>0</v>
      </c>
      <c r="M277" s="29">
        <v>0</v>
      </c>
      <c r="N277" s="29">
        <v>0</v>
      </c>
      <c r="O277" s="29">
        <v>83</v>
      </c>
      <c r="P277" s="29">
        <v>64</v>
      </c>
      <c r="Q277" s="29">
        <v>64</v>
      </c>
      <c r="R277" s="29">
        <v>139</v>
      </c>
      <c r="S277" s="29">
        <v>117</v>
      </c>
      <c r="T277" s="29">
        <v>185</v>
      </c>
      <c r="V277" s="48">
        <f t="shared" si="47"/>
        <v>697</v>
      </c>
      <c r="W277" s="105">
        <f t="shared" si="48"/>
        <v>1</v>
      </c>
      <c r="X277" s="48">
        <f t="shared" si="49"/>
        <v>45</v>
      </c>
      <c r="Y277" s="33" t="str">
        <f t="shared" si="50"/>
        <v/>
      </c>
      <c r="Z277" s="608">
        <v>1440</v>
      </c>
      <c r="AA277" s="609" t="s">
        <v>2417</v>
      </c>
      <c r="AB277" s="608">
        <v>4</v>
      </c>
      <c r="AC277" s="85"/>
      <c r="AD277" s="225">
        <f t="shared" si="51"/>
        <v>1</v>
      </c>
      <c r="AE277" s="85">
        <v>121</v>
      </c>
      <c r="AF277" s="85">
        <v>1438</v>
      </c>
      <c r="AG277" s="213" t="s">
        <v>1409</v>
      </c>
      <c r="AH277" s="85"/>
      <c r="AP277" s="51"/>
    </row>
    <row r="278" spans="1:42" ht="14.1" customHeight="1" x14ac:dyDescent="0.2">
      <c r="A278" s="28">
        <v>269</v>
      </c>
      <c r="B278" s="41">
        <v>186</v>
      </c>
      <c r="C278" s="67">
        <v>1441</v>
      </c>
      <c r="D278" s="46" t="s">
        <v>1933</v>
      </c>
      <c r="E278" s="29">
        <v>0</v>
      </c>
      <c r="F278" s="29">
        <v>0</v>
      </c>
      <c r="G278" s="29">
        <v>0</v>
      </c>
      <c r="H278" s="29">
        <v>15</v>
      </c>
      <c r="I278" s="29">
        <v>17</v>
      </c>
      <c r="J278" s="29">
        <v>21</v>
      </c>
      <c r="K278" s="29">
        <v>23</v>
      </c>
      <c r="L278" s="29">
        <v>25</v>
      </c>
      <c r="M278" s="29">
        <v>26</v>
      </c>
      <c r="N278" s="29">
        <v>25</v>
      </c>
      <c r="O278" s="29">
        <v>48</v>
      </c>
      <c r="P278" s="29">
        <v>35</v>
      </c>
      <c r="Q278" s="29">
        <v>0</v>
      </c>
      <c r="R278" s="29">
        <v>0</v>
      </c>
      <c r="S278" s="29">
        <v>0</v>
      </c>
      <c r="T278" s="29">
        <v>0</v>
      </c>
      <c r="V278" s="48">
        <f t="shared" si="47"/>
        <v>235</v>
      </c>
      <c r="W278" s="105">
        <f t="shared" si="48"/>
        <v>1</v>
      </c>
      <c r="X278" s="48">
        <f t="shared" si="49"/>
        <v>0</v>
      </c>
      <c r="Y278" s="33" t="str">
        <f t="shared" si="50"/>
        <v/>
      </c>
      <c r="Z278" s="608">
        <v>1441</v>
      </c>
      <c r="AA278" s="609" t="s">
        <v>1933</v>
      </c>
      <c r="AB278" s="608">
        <v>1</v>
      </c>
      <c r="AC278" s="85"/>
      <c r="AD278" s="225">
        <f t="shared" si="51"/>
        <v>1</v>
      </c>
      <c r="AE278" s="85">
        <v>193</v>
      </c>
      <c r="AF278" s="85">
        <v>1439</v>
      </c>
      <c r="AG278" s="213" t="s">
        <v>2444</v>
      </c>
      <c r="AH278" s="85"/>
      <c r="AP278" s="51"/>
    </row>
    <row r="279" spans="1:42" ht="14.1" customHeight="1" x14ac:dyDescent="0.2">
      <c r="A279" s="28">
        <v>270</v>
      </c>
      <c r="B279" s="41">
        <v>136</v>
      </c>
      <c r="C279" s="67">
        <v>1442</v>
      </c>
      <c r="D279" s="46" t="s">
        <v>2597</v>
      </c>
      <c r="E279" s="29">
        <v>0</v>
      </c>
      <c r="F279" s="29">
        <v>0</v>
      </c>
      <c r="G279" s="29">
        <v>0</v>
      </c>
      <c r="H279" s="29">
        <v>25</v>
      </c>
      <c r="I279" s="29">
        <v>16</v>
      </c>
      <c r="J279" s="29">
        <v>23</v>
      </c>
      <c r="K279" s="29">
        <v>23</v>
      </c>
      <c r="L279" s="29">
        <v>18</v>
      </c>
      <c r="M279" s="29">
        <v>27</v>
      </c>
      <c r="N279" s="29">
        <v>22</v>
      </c>
      <c r="O279" s="29">
        <v>25</v>
      </c>
      <c r="P279" s="29">
        <v>24</v>
      </c>
      <c r="Q279" s="29">
        <v>0</v>
      </c>
      <c r="R279" s="29">
        <v>0</v>
      </c>
      <c r="S279" s="29">
        <v>0</v>
      </c>
      <c r="T279" s="29">
        <v>0</v>
      </c>
      <c r="V279" s="48">
        <f t="shared" si="47"/>
        <v>203</v>
      </c>
      <c r="W279" s="105">
        <f t="shared" si="48"/>
        <v>1</v>
      </c>
      <c r="X279" s="48">
        <f t="shared" si="49"/>
        <v>0</v>
      </c>
      <c r="Y279" s="33" t="str">
        <f t="shared" si="50"/>
        <v/>
      </c>
      <c r="Z279" s="608">
        <v>1442</v>
      </c>
      <c r="AA279" s="609" t="s">
        <v>2597</v>
      </c>
      <c r="AB279" s="608">
        <v>1</v>
      </c>
      <c r="AC279" s="85"/>
      <c r="AD279" s="225">
        <f t="shared" si="51"/>
        <v>1</v>
      </c>
      <c r="AE279" s="85">
        <v>151</v>
      </c>
      <c r="AF279" s="85">
        <v>1440</v>
      </c>
      <c r="AG279" s="213" t="s">
        <v>2417</v>
      </c>
      <c r="AH279" s="85"/>
      <c r="AP279" s="51"/>
    </row>
    <row r="280" spans="1:42" ht="14.1" customHeight="1" x14ac:dyDescent="0.2">
      <c r="A280" s="28">
        <v>271</v>
      </c>
      <c r="B280" s="41">
        <v>195</v>
      </c>
      <c r="C280" s="67">
        <v>1443</v>
      </c>
      <c r="D280" s="46" t="s">
        <v>2443</v>
      </c>
      <c r="E280" s="29">
        <v>0</v>
      </c>
      <c r="F280" s="29">
        <v>0</v>
      </c>
      <c r="G280" s="29">
        <v>0</v>
      </c>
      <c r="H280" s="29">
        <v>0</v>
      </c>
      <c r="I280" s="29">
        <v>0</v>
      </c>
      <c r="J280" s="29">
        <v>2</v>
      </c>
      <c r="K280" s="29">
        <v>2</v>
      </c>
      <c r="L280" s="29">
        <v>0</v>
      </c>
      <c r="M280" s="29">
        <v>1</v>
      </c>
      <c r="N280" s="29">
        <v>0</v>
      </c>
      <c r="O280" s="29">
        <v>1</v>
      </c>
      <c r="P280" s="29">
        <v>1</v>
      </c>
      <c r="Q280" s="29">
        <v>1</v>
      </c>
      <c r="R280" s="29">
        <v>0</v>
      </c>
      <c r="S280" s="29">
        <v>1</v>
      </c>
      <c r="T280" s="29">
        <v>0</v>
      </c>
      <c r="V280" s="48">
        <f t="shared" si="47"/>
        <v>9</v>
      </c>
      <c r="W280" s="105">
        <f t="shared" si="48"/>
        <v>1</v>
      </c>
      <c r="X280" s="48">
        <f t="shared" si="49"/>
        <v>0</v>
      </c>
      <c r="Y280" s="33" t="str">
        <f t="shared" si="50"/>
        <v/>
      </c>
      <c r="Z280" s="608">
        <v>1443</v>
      </c>
      <c r="AA280" s="609" t="s">
        <v>2443</v>
      </c>
      <c r="AB280" s="608">
        <v>5</v>
      </c>
      <c r="AC280" s="85"/>
      <c r="AD280" s="225">
        <f t="shared" si="51"/>
        <v>1</v>
      </c>
      <c r="AE280" s="85">
        <v>186</v>
      </c>
      <c r="AF280" s="85">
        <v>1441</v>
      </c>
      <c r="AG280" s="213" t="s">
        <v>1933</v>
      </c>
      <c r="AH280" s="85"/>
      <c r="AP280" s="51"/>
    </row>
    <row r="281" spans="1:42" ht="14.1" customHeight="1" x14ac:dyDescent="0.2">
      <c r="A281" s="28">
        <v>272</v>
      </c>
      <c r="B281" s="41">
        <v>105</v>
      </c>
      <c r="C281" s="67">
        <v>1444</v>
      </c>
      <c r="D281" s="46" t="s">
        <v>1948</v>
      </c>
      <c r="E281" s="29">
        <v>0</v>
      </c>
      <c r="F281" s="29">
        <v>0</v>
      </c>
      <c r="G281" s="29">
        <v>0</v>
      </c>
      <c r="H281" s="29">
        <v>24</v>
      </c>
      <c r="I281" s="29">
        <v>21</v>
      </c>
      <c r="J281" s="29">
        <v>29</v>
      </c>
      <c r="K281" s="29">
        <v>16</v>
      </c>
      <c r="L281" s="29">
        <v>24</v>
      </c>
      <c r="M281" s="29">
        <v>23</v>
      </c>
      <c r="N281" s="29">
        <v>21</v>
      </c>
      <c r="O281" s="29">
        <v>20</v>
      </c>
      <c r="P281" s="29">
        <v>24</v>
      </c>
      <c r="Q281" s="29">
        <v>0</v>
      </c>
      <c r="R281" s="29">
        <v>0</v>
      </c>
      <c r="S281" s="29">
        <v>0</v>
      </c>
      <c r="T281" s="29">
        <v>0</v>
      </c>
      <c r="V281" s="48">
        <f t="shared" si="47"/>
        <v>202</v>
      </c>
      <c r="W281" s="105">
        <f t="shared" si="48"/>
        <v>1</v>
      </c>
      <c r="X281" s="48">
        <f t="shared" si="49"/>
        <v>0</v>
      </c>
      <c r="Y281" s="33" t="str">
        <f t="shared" si="50"/>
        <v/>
      </c>
      <c r="Z281" s="608">
        <v>1444</v>
      </c>
      <c r="AA281" s="609" t="s">
        <v>1948</v>
      </c>
      <c r="AB281" s="608">
        <v>1</v>
      </c>
      <c r="AC281" s="85"/>
      <c r="AD281" s="225">
        <f t="shared" si="51"/>
        <v>1</v>
      </c>
      <c r="AE281" s="85">
        <v>136</v>
      </c>
      <c r="AF281" s="85">
        <v>1442</v>
      </c>
      <c r="AG281" s="213" t="s">
        <v>2597</v>
      </c>
      <c r="AH281" s="85"/>
      <c r="AP281" s="51"/>
    </row>
    <row r="282" spans="1:42" ht="14.1" customHeight="1" x14ac:dyDescent="0.2">
      <c r="A282" s="28">
        <v>273</v>
      </c>
      <c r="B282" s="41">
        <v>193</v>
      </c>
      <c r="C282" s="67">
        <v>1445</v>
      </c>
      <c r="D282" s="46" t="s">
        <v>2447</v>
      </c>
      <c r="E282" s="29">
        <v>0</v>
      </c>
      <c r="F282" s="29">
        <v>0</v>
      </c>
      <c r="G282" s="29">
        <v>0</v>
      </c>
      <c r="H282" s="29">
        <v>22</v>
      </c>
      <c r="I282" s="29">
        <v>28</v>
      </c>
      <c r="J282" s="29">
        <v>18</v>
      </c>
      <c r="K282" s="29">
        <v>21</v>
      </c>
      <c r="L282" s="29">
        <v>0</v>
      </c>
      <c r="M282" s="29">
        <v>0</v>
      </c>
      <c r="N282" s="29">
        <v>0</v>
      </c>
      <c r="O282" s="29">
        <v>0</v>
      </c>
      <c r="P282" s="29">
        <v>0</v>
      </c>
      <c r="Q282" s="29">
        <v>0</v>
      </c>
      <c r="R282" s="29">
        <v>0</v>
      </c>
      <c r="S282" s="29">
        <v>0</v>
      </c>
      <c r="T282" s="29">
        <v>0</v>
      </c>
      <c r="V282" s="48">
        <f t="shared" si="47"/>
        <v>89</v>
      </c>
      <c r="W282" s="105">
        <f t="shared" si="48"/>
        <v>1</v>
      </c>
      <c r="X282" s="48">
        <f t="shared" si="49"/>
        <v>0</v>
      </c>
      <c r="Y282" s="33" t="str">
        <f t="shared" si="50"/>
        <v/>
      </c>
      <c r="Z282" s="608">
        <v>1445</v>
      </c>
      <c r="AA282" s="609" t="s">
        <v>2447</v>
      </c>
      <c r="AB282" s="608">
        <v>1</v>
      </c>
      <c r="AC282" s="85"/>
      <c r="AD282" s="225">
        <f t="shared" si="51"/>
        <v>1</v>
      </c>
      <c r="AE282" s="85">
        <v>195</v>
      </c>
      <c r="AF282" s="85">
        <v>1443</v>
      </c>
      <c r="AG282" s="213" t="s">
        <v>2443</v>
      </c>
      <c r="AH282" s="85"/>
      <c r="AP282" s="51"/>
    </row>
    <row r="283" spans="1:42" ht="14.1" customHeight="1" x14ac:dyDescent="0.2">
      <c r="A283" s="28">
        <v>274</v>
      </c>
      <c r="B283" s="41">
        <v>127</v>
      </c>
      <c r="C283" s="67">
        <v>1447</v>
      </c>
      <c r="D283" s="46" t="s">
        <v>2673</v>
      </c>
      <c r="E283" s="29">
        <v>0</v>
      </c>
      <c r="F283" s="29">
        <v>0</v>
      </c>
      <c r="G283" s="29">
        <v>0</v>
      </c>
      <c r="H283" s="29">
        <v>30</v>
      </c>
      <c r="I283" s="29">
        <v>36</v>
      </c>
      <c r="J283" s="29">
        <v>29</v>
      </c>
      <c r="K283" s="29">
        <v>30</v>
      </c>
      <c r="L283" s="29">
        <v>24</v>
      </c>
      <c r="M283" s="29">
        <v>24</v>
      </c>
      <c r="N283" s="29">
        <v>35</v>
      </c>
      <c r="O283" s="29">
        <v>27</v>
      </c>
      <c r="P283" s="29">
        <v>25</v>
      </c>
      <c r="Q283" s="29">
        <v>0</v>
      </c>
      <c r="R283" s="29">
        <v>0</v>
      </c>
      <c r="S283" s="29">
        <v>0</v>
      </c>
      <c r="T283" s="29">
        <v>0</v>
      </c>
      <c r="V283" s="48">
        <f t="shared" si="47"/>
        <v>260</v>
      </c>
      <c r="W283" s="105">
        <f t="shared" si="48"/>
        <v>1</v>
      </c>
      <c r="X283" s="48">
        <f t="shared" si="49"/>
        <v>0</v>
      </c>
      <c r="Y283" s="33" t="str">
        <f t="shared" si="50"/>
        <v/>
      </c>
      <c r="Z283" s="608">
        <v>1447</v>
      </c>
      <c r="AA283" s="609" t="s">
        <v>2673</v>
      </c>
      <c r="AB283" s="608">
        <v>1</v>
      </c>
      <c r="AC283" s="85"/>
      <c r="AD283" s="225">
        <f t="shared" si="51"/>
        <v>1</v>
      </c>
      <c r="AE283" s="85">
        <v>105</v>
      </c>
      <c r="AF283" s="85">
        <v>1444</v>
      </c>
      <c r="AG283" s="213" t="s">
        <v>1948</v>
      </c>
      <c r="AH283" s="85"/>
      <c r="AP283" s="51"/>
    </row>
    <row r="284" spans="1:42" ht="14.1" customHeight="1" x14ac:dyDescent="0.2">
      <c r="A284" s="28">
        <v>275</v>
      </c>
      <c r="B284" s="41">
        <v>119</v>
      </c>
      <c r="C284" s="67">
        <v>1449</v>
      </c>
      <c r="D284" s="46" t="s">
        <v>2858</v>
      </c>
      <c r="E284" s="29">
        <v>0</v>
      </c>
      <c r="F284" s="29">
        <v>0</v>
      </c>
      <c r="G284" s="29">
        <v>0</v>
      </c>
      <c r="H284" s="29">
        <v>40</v>
      </c>
      <c r="I284" s="29">
        <v>43</v>
      </c>
      <c r="J284" s="29">
        <v>39</v>
      </c>
      <c r="K284" s="29">
        <v>38</v>
      </c>
      <c r="L284" s="29">
        <v>36</v>
      </c>
      <c r="M284" s="29">
        <v>40</v>
      </c>
      <c r="N284" s="29">
        <v>40</v>
      </c>
      <c r="O284" s="29">
        <v>42</v>
      </c>
      <c r="P284" s="29">
        <v>43</v>
      </c>
      <c r="Q284" s="29">
        <v>0</v>
      </c>
      <c r="R284" s="29">
        <v>0</v>
      </c>
      <c r="S284" s="29">
        <v>0</v>
      </c>
      <c r="T284" s="29">
        <v>0</v>
      </c>
      <c r="V284" s="48">
        <f t="shared" si="47"/>
        <v>361</v>
      </c>
      <c r="W284" s="105">
        <f t="shared" si="48"/>
        <v>1</v>
      </c>
      <c r="X284" s="48">
        <f t="shared" si="49"/>
        <v>0</v>
      </c>
      <c r="Y284" s="33" t="str">
        <f t="shared" si="50"/>
        <v/>
      </c>
      <c r="Z284" s="608">
        <v>1449</v>
      </c>
      <c r="AA284" s="609" t="s">
        <v>2540</v>
      </c>
      <c r="AB284" s="608">
        <v>3</v>
      </c>
      <c r="AC284" s="85"/>
      <c r="AD284" s="225">
        <f t="shared" si="51"/>
        <v>1</v>
      </c>
      <c r="AE284" s="85">
        <v>193</v>
      </c>
      <c r="AF284" s="85">
        <v>1445</v>
      </c>
      <c r="AG284" s="213" t="s">
        <v>2447</v>
      </c>
      <c r="AH284" s="85"/>
      <c r="AP284" s="51"/>
    </row>
    <row r="285" spans="1:42" ht="14.1" customHeight="1" x14ac:dyDescent="0.2">
      <c r="A285" s="28">
        <v>276</v>
      </c>
      <c r="B285" s="41">
        <v>114</v>
      </c>
      <c r="C285" s="67">
        <v>1452</v>
      </c>
      <c r="D285" s="46" t="s">
        <v>2629</v>
      </c>
      <c r="E285" s="29">
        <v>0</v>
      </c>
      <c r="F285" s="29">
        <v>0</v>
      </c>
      <c r="G285" s="29">
        <v>0</v>
      </c>
      <c r="H285" s="29">
        <v>34</v>
      </c>
      <c r="I285" s="29">
        <v>37</v>
      </c>
      <c r="J285" s="29">
        <v>35</v>
      </c>
      <c r="K285" s="29">
        <v>24</v>
      </c>
      <c r="L285" s="29">
        <v>36</v>
      </c>
      <c r="M285" s="29">
        <v>33</v>
      </c>
      <c r="N285" s="29">
        <v>0</v>
      </c>
      <c r="O285" s="29">
        <v>0</v>
      </c>
      <c r="P285" s="29">
        <v>0</v>
      </c>
      <c r="Q285" s="29">
        <v>0</v>
      </c>
      <c r="R285" s="29">
        <v>0</v>
      </c>
      <c r="S285" s="29">
        <v>0</v>
      </c>
      <c r="T285" s="29">
        <v>0</v>
      </c>
      <c r="V285" s="48">
        <f t="shared" si="47"/>
        <v>199</v>
      </c>
      <c r="W285" s="105">
        <f t="shared" si="48"/>
        <v>1</v>
      </c>
      <c r="X285" s="48">
        <f t="shared" si="49"/>
        <v>0</v>
      </c>
      <c r="Y285" s="33" t="str">
        <f t="shared" si="50"/>
        <v/>
      </c>
      <c r="Z285" s="608">
        <v>1452</v>
      </c>
      <c r="AA285" s="609" t="s">
        <v>2629</v>
      </c>
      <c r="AB285" s="608">
        <v>1</v>
      </c>
      <c r="AC285" s="85"/>
      <c r="AD285" s="225">
        <f t="shared" si="51"/>
        <v>1</v>
      </c>
      <c r="AE285" s="85">
        <v>127</v>
      </c>
      <c r="AF285" s="85">
        <v>1447</v>
      </c>
      <c r="AG285" s="213" t="s">
        <v>2868</v>
      </c>
      <c r="AH285" s="85"/>
      <c r="AP285" s="51"/>
    </row>
    <row r="286" spans="1:42" ht="14.1" customHeight="1" x14ac:dyDescent="0.2">
      <c r="A286" s="28">
        <v>277</v>
      </c>
      <c r="B286" s="41">
        <v>193</v>
      </c>
      <c r="C286" s="67">
        <v>1455</v>
      </c>
      <c r="D286" s="46" t="s">
        <v>364</v>
      </c>
      <c r="E286" s="29">
        <v>0</v>
      </c>
      <c r="F286" s="29">
        <v>0</v>
      </c>
      <c r="G286" s="29">
        <v>0</v>
      </c>
      <c r="H286" s="29">
        <v>4</v>
      </c>
      <c r="I286" s="29">
        <v>3</v>
      </c>
      <c r="J286" s="29">
        <v>6</v>
      </c>
      <c r="K286" s="29">
        <v>5</v>
      </c>
      <c r="L286" s="29">
        <v>4</v>
      </c>
      <c r="M286" s="29">
        <v>4</v>
      </c>
      <c r="N286" s="29">
        <v>7</v>
      </c>
      <c r="O286" s="29">
        <v>7</v>
      </c>
      <c r="P286" s="29">
        <v>2</v>
      </c>
      <c r="Q286" s="29">
        <v>0</v>
      </c>
      <c r="R286" s="29">
        <v>0</v>
      </c>
      <c r="S286" s="29">
        <v>0</v>
      </c>
      <c r="T286" s="29">
        <v>0</v>
      </c>
      <c r="V286" s="48">
        <f t="shared" si="47"/>
        <v>42</v>
      </c>
      <c r="W286" s="105">
        <f t="shared" si="48"/>
        <v>1</v>
      </c>
      <c r="X286" s="48">
        <f t="shared" si="49"/>
        <v>0</v>
      </c>
      <c r="Y286" s="33" t="str">
        <f t="shared" si="50"/>
        <v/>
      </c>
      <c r="Z286" s="608">
        <v>1455</v>
      </c>
      <c r="AA286" s="609" t="s">
        <v>364</v>
      </c>
      <c r="AB286" s="608">
        <v>1</v>
      </c>
      <c r="AC286" s="85"/>
      <c r="AD286" s="225">
        <f t="shared" si="51"/>
        <v>1</v>
      </c>
      <c r="AE286" s="85">
        <v>119</v>
      </c>
      <c r="AF286" s="85">
        <v>1449</v>
      </c>
      <c r="AG286" s="213" t="s">
        <v>2858</v>
      </c>
      <c r="AH286" s="85"/>
      <c r="AP286" s="51"/>
    </row>
    <row r="287" spans="1:42" ht="14.1" customHeight="1" x14ac:dyDescent="0.2">
      <c r="A287" s="28">
        <v>278</v>
      </c>
      <c r="B287" s="41">
        <v>187</v>
      </c>
      <c r="C287" s="67">
        <v>1457</v>
      </c>
      <c r="D287" s="46" t="s">
        <v>2353</v>
      </c>
      <c r="E287" s="29">
        <v>0</v>
      </c>
      <c r="F287" s="29">
        <v>0</v>
      </c>
      <c r="G287" s="29">
        <v>0</v>
      </c>
      <c r="H287" s="29">
        <v>39</v>
      </c>
      <c r="I287" s="29">
        <v>35</v>
      </c>
      <c r="J287" s="29">
        <v>38</v>
      </c>
      <c r="K287" s="29">
        <v>30</v>
      </c>
      <c r="L287" s="29">
        <v>34</v>
      </c>
      <c r="M287" s="29">
        <v>43</v>
      </c>
      <c r="N287" s="29">
        <v>0</v>
      </c>
      <c r="O287" s="29">
        <v>0</v>
      </c>
      <c r="P287" s="29">
        <v>0</v>
      </c>
      <c r="Q287" s="29">
        <v>0</v>
      </c>
      <c r="R287" s="29">
        <v>0</v>
      </c>
      <c r="S287" s="29">
        <v>0</v>
      </c>
      <c r="T287" s="29">
        <v>0</v>
      </c>
      <c r="V287" s="48">
        <f t="shared" si="47"/>
        <v>219</v>
      </c>
      <c r="W287" s="105">
        <f t="shared" si="48"/>
        <v>1</v>
      </c>
      <c r="X287" s="48">
        <f t="shared" si="49"/>
        <v>0</v>
      </c>
      <c r="Y287" s="33" t="str">
        <f t="shared" si="50"/>
        <v/>
      </c>
      <c r="Z287" s="608">
        <v>1457</v>
      </c>
      <c r="AA287" s="609" t="s">
        <v>2353</v>
      </c>
      <c r="AB287" s="608">
        <v>1</v>
      </c>
      <c r="AC287" s="85"/>
      <c r="AD287" s="225">
        <f t="shared" si="51"/>
        <v>1</v>
      </c>
      <c r="AE287" s="85">
        <v>114</v>
      </c>
      <c r="AF287" s="85">
        <v>1452</v>
      </c>
      <c r="AG287" s="213" t="s">
        <v>2629</v>
      </c>
      <c r="AH287" s="85"/>
      <c r="AP287" s="51"/>
    </row>
    <row r="288" spans="1:42" ht="14.1" customHeight="1" x14ac:dyDescent="0.2">
      <c r="A288" s="28">
        <v>279</v>
      </c>
      <c r="B288" s="41">
        <v>191</v>
      </c>
      <c r="C288" s="67">
        <v>1458</v>
      </c>
      <c r="D288" s="46" t="s">
        <v>2001</v>
      </c>
      <c r="E288" s="29">
        <v>0</v>
      </c>
      <c r="F288" s="29">
        <v>0</v>
      </c>
      <c r="G288" s="29">
        <v>0</v>
      </c>
      <c r="H288" s="29">
        <v>8</v>
      </c>
      <c r="I288" s="29">
        <v>3</v>
      </c>
      <c r="J288" s="29">
        <v>9</v>
      </c>
      <c r="K288" s="29">
        <v>4</v>
      </c>
      <c r="L288" s="29">
        <v>8</v>
      </c>
      <c r="M288" s="29">
        <v>7</v>
      </c>
      <c r="N288" s="29">
        <v>6</v>
      </c>
      <c r="O288" s="29">
        <v>7</v>
      </c>
      <c r="P288" s="29">
        <v>3</v>
      </c>
      <c r="Q288" s="29">
        <v>5</v>
      </c>
      <c r="R288" s="29">
        <v>6</v>
      </c>
      <c r="S288" s="29">
        <v>3</v>
      </c>
      <c r="T288" s="29">
        <v>2</v>
      </c>
      <c r="V288" s="48">
        <f t="shared" si="47"/>
        <v>71</v>
      </c>
      <c r="W288" s="105">
        <f t="shared" si="48"/>
        <v>1</v>
      </c>
      <c r="X288" s="48">
        <f t="shared" si="49"/>
        <v>0</v>
      </c>
      <c r="Y288" s="33" t="str">
        <f t="shared" si="50"/>
        <v/>
      </c>
      <c r="Z288" s="608">
        <v>1458</v>
      </c>
      <c r="AA288" s="609" t="s">
        <v>2001</v>
      </c>
      <c r="AB288" s="608">
        <v>1</v>
      </c>
      <c r="AC288" s="85"/>
      <c r="AD288" s="225">
        <f t="shared" si="51"/>
        <v>1</v>
      </c>
      <c r="AE288" s="85">
        <v>193</v>
      </c>
      <c r="AF288" s="85">
        <v>1455</v>
      </c>
      <c r="AG288" s="213" t="s">
        <v>364</v>
      </c>
      <c r="AH288" s="85"/>
      <c r="AP288" s="51"/>
    </row>
    <row r="289" spans="1:42" ht="14.1" customHeight="1" x14ac:dyDescent="0.2">
      <c r="A289" s="28">
        <v>280</v>
      </c>
      <c r="B289" s="41">
        <v>151</v>
      </c>
      <c r="C289" s="67">
        <v>1459</v>
      </c>
      <c r="D289" s="137" t="s">
        <v>390</v>
      </c>
      <c r="E289" s="29">
        <v>0</v>
      </c>
      <c r="F289" s="29">
        <v>0</v>
      </c>
      <c r="G289" s="29">
        <v>29</v>
      </c>
      <c r="H289" s="29">
        <v>38</v>
      </c>
      <c r="I289" s="29">
        <v>51</v>
      </c>
      <c r="J289" s="29">
        <v>38</v>
      </c>
      <c r="K289" s="29">
        <v>35</v>
      </c>
      <c r="L289" s="29">
        <v>37</v>
      </c>
      <c r="M289" s="29">
        <v>38</v>
      </c>
      <c r="N289" s="29">
        <v>35</v>
      </c>
      <c r="O289" s="29">
        <v>0</v>
      </c>
      <c r="P289" s="29">
        <v>0</v>
      </c>
      <c r="Q289" s="29">
        <v>0</v>
      </c>
      <c r="R289" s="29">
        <v>0</v>
      </c>
      <c r="S289" s="29">
        <v>0</v>
      </c>
      <c r="T289" s="29">
        <v>0</v>
      </c>
      <c r="V289" s="48">
        <f t="shared" si="47"/>
        <v>301</v>
      </c>
      <c r="W289" s="105">
        <f t="shared" si="48"/>
        <v>1</v>
      </c>
      <c r="X289" s="48">
        <f t="shared" si="49"/>
        <v>0</v>
      </c>
      <c r="Y289" s="33" t="str">
        <f t="shared" si="50"/>
        <v/>
      </c>
      <c r="Z289" s="608">
        <v>1459</v>
      </c>
      <c r="AA289" s="609" t="s">
        <v>390</v>
      </c>
      <c r="AB289" s="608">
        <v>1</v>
      </c>
      <c r="AC289" s="85"/>
      <c r="AD289" s="225">
        <f t="shared" si="51"/>
        <v>1</v>
      </c>
      <c r="AE289" s="85">
        <v>187</v>
      </c>
      <c r="AF289" s="85">
        <v>1457</v>
      </c>
      <c r="AG289" s="213" t="s">
        <v>2353</v>
      </c>
      <c r="AH289" s="85"/>
      <c r="AP289" s="51"/>
    </row>
    <row r="290" spans="1:42" ht="14.1" customHeight="1" x14ac:dyDescent="0.2">
      <c r="A290" s="28">
        <v>281</v>
      </c>
      <c r="B290" s="41">
        <v>196</v>
      </c>
      <c r="C290" s="67">
        <v>1462</v>
      </c>
      <c r="D290" s="137" t="s">
        <v>3381</v>
      </c>
      <c r="E290" s="29">
        <v>0</v>
      </c>
      <c r="F290" s="29">
        <v>0</v>
      </c>
      <c r="G290" s="29">
        <v>0</v>
      </c>
      <c r="H290" s="29">
        <v>0</v>
      </c>
      <c r="I290" s="29">
        <v>0</v>
      </c>
      <c r="J290" s="29">
        <v>0</v>
      </c>
      <c r="K290" s="29">
        <v>0</v>
      </c>
      <c r="L290" s="29">
        <v>0</v>
      </c>
      <c r="M290" s="29">
        <v>0</v>
      </c>
      <c r="N290" s="29">
        <v>103</v>
      </c>
      <c r="O290" s="29">
        <v>98</v>
      </c>
      <c r="P290" s="29">
        <v>89</v>
      </c>
      <c r="Q290" s="29">
        <v>0</v>
      </c>
      <c r="R290" s="29">
        <v>0</v>
      </c>
      <c r="S290" s="29">
        <v>0</v>
      </c>
      <c r="T290" s="29">
        <v>0</v>
      </c>
      <c r="V290" s="48">
        <f t="shared" si="47"/>
        <v>290</v>
      </c>
      <c r="W290" s="105">
        <f t="shared" si="48"/>
        <v>1</v>
      </c>
      <c r="X290" s="48">
        <f t="shared" si="49"/>
        <v>0</v>
      </c>
      <c r="Y290" s="33" t="str">
        <f t="shared" si="50"/>
        <v/>
      </c>
      <c r="Z290" s="608">
        <v>1462</v>
      </c>
      <c r="AA290" s="609" t="s">
        <v>2680</v>
      </c>
      <c r="AB290" s="608">
        <v>3</v>
      </c>
      <c r="AC290" s="85"/>
      <c r="AD290" s="225">
        <f t="shared" si="51"/>
        <v>1</v>
      </c>
      <c r="AE290" s="85">
        <v>191</v>
      </c>
      <c r="AF290" s="85">
        <v>1458</v>
      </c>
      <c r="AG290" s="213" t="s">
        <v>2001</v>
      </c>
      <c r="AH290" s="85"/>
      <c r="AP290" s="51"/>
    </row>
    <row r="291" spans="1:42" ht="14.1" customHeight="1" x14ac:dyDescent="0.2">
      <c r="A291" s="28">
        <v>282</v>
      </c>
      <c r="B291" s="41">
        <v>127</v>
      </c>
      <c r="C291" s="67">
        <v>1465</v>
      </c>
      <c r="D291" s="137" t="s">
        <v>2674</v>
      </c>
      <c r="E291" s="29">
        <v>0</v>
      </c>
      <c r="F291" s="29">
        <v>0</v>
      </c>
      <c r="G291" s="29">
        <v>0</v>
      </c>
      <c r="H291" s="29">
        <v>0</v>
      </c>
      <c r="I291" s="29">
        <v>0</v>
      </c>
      <c r="J291" s="29">
        <v>0</v>
      </c>
      <c r="K291" s="29">
        <v>0</v>
      </c>
      <c r="L291" s="29">
        <v>0</v>
      </c>
      <c r="M291" s="29">
        <v>0</v>
      </c>
      <c r="N291" s="29">
        <v>0</v>
      </c>
      <c r="O291" s="29">
        <v>0</v>
      </c>
      <c r="P291" s="29">
        <v>0</v>
      </c>
      <c r="Q291" s="29">
        <v>43</v>
      </c>
      <c r="R291" s="29">
        <v>37</v>
      </c>
      <c r="S291" s="29">
        <v>38</v>
      </c>
      <c r="T291" s="29">
        <v>39</v>
      </c>
      <c r="V291" s="48">
        <f t="shared" si="47"/>
        <v>157</v>
      </c>
      <c r="W291" s="105">
        <f t="shared" si="48"/>
        <v>1</v>
      </c>
      <c r="X291" s="48">
        <f t="shared" si="49"/>
        <v>0</v>
      </c>
      <c r="Y291" s="33" t="str">
        <f t="shared" si="50"/>
        <v/>
      </c>
      <c r="Z291" s="608">
        <v>1465</v>
      </c>
      <c r="AA291" s="609" t="s">
        <v>2674</v>
      </c>
      <c r="AB291" s="608">
        <v>4</v>
      </c>
      <c r="AC291" s="85"/>
      <c r="AD291" s="225">
        <f t="shared" si="51"/>
        <v>1</v>
      </c>
      <c r="AE291" s="85">
        <v>151</v>
      </c>
      <c r="AF291" s="85">
        <v>1459</v>
      </c>
      <c r="AG291" s="213" t="s">
        <v>390</v>
      </c>
      <c r="AH291" s="85"/>
      <c r="AP291" s="51"/>
    </row>
    <row r="292" spans="1:42" ht="14.1" customHeight="1" x14ac:dyDescent="0.2">
      <c r="A292" s="28">
        <v>283</v>
      </c>
      <c r="B292" s="41">
        <v>114</v>
      </c>
      <c r="C292" s="67">
        <v>1466</v>
      </c>
      <c r="D292" s="46" t="s">
        <v>2615</v>
      </c>
      <c r="E292" s="29">
        <v>0</v>
      </c>
      <c r="F292" s="29">
        <v>0</v>
      </c>
      <c r="G292" s="29">
        <v>0</v>
      </c>
      <c r="H292" s="29">
        <v>24</v>
      </c>
      <c r="I292" s="29">
        <v>32</v>
      </c>
      <c r="J292" s="29">
        <v>33</v>
      </c>
      <c r="K292" s="29">
        <v>39</v>
      </c>
      <c r="L292" s="29">
        <v>39</v>
      </c>
      <c r="M292" s="29">
        <v>39</v>
      </c>
      <c r="N292" s="29">
        <v>0</v>
      </c>
      <c r="O292" s="29">
        <v>0</v>
      </c>
      <c r="P292" s="29">
        <v>0</v>
      </c>
      <c r="Q292" s="29">
        <v>0</v>
      </c>
      <c r="R292" s="29">
        <v>0</v>
      </c>
      <c r="S292" s="29">
        <v>0</v>
      </c>
      <c r="T292" s="29">
        <v>0</v>
      </c>
      <c r="V292" s="48">
        <f t="shared" si="47"/>
        <v>206</v>
      </c>
      <c r="W292" s="105">
        <f t="shared" si="48"/>
        <v>1</v>
      </c>
      <c r="X292" s="48">
        <f t="shared" si="49"/>
        <v>0</v>
      </c>
      <c r="Y292" s="33" t="str">
        <f t="shared" si="50"/>
        <v/>
      </c>
      <c r="Z292" s="608">
        <v>1466</v>
      </c>
      <c r="AA292" s="609" t="s">
        <v>2615</v>
      </c>
      <c r="AB292" s="608">
        <v>1</v>
      </c>
      <c r="AC292" s="85"/>
      <c r="AD292" s="225">
        <f t="shared" si="51"/>
        <v>1</v>
      </c>
      <c r="AE292" s="85">
        <v>196</v>
      </c>
      <c r="AF292" s="85">
        <v>1462</v>
      </c>
      <c r="AG292" s="213" t="s">
        <v>2870</v>
      </c>
      <c r="AH292" s="85"/>
      <c r="AP292" s="51"/>
    </row>
    <row r="293" spans="1:42" ht="14.1" customHeight="1" x14ac:dyDescent="0.2">
      <c r="A293" s="28">
        <v>284</v>
      </c>
      <c r="B293" s="41">
        <v>114</v>
      </c>
      <c r="C293" s="67">
        <v>1467</v>
      </c>
      <c r="D293" s="46" t="s">
        <v>2617</v>
      </c>
      <c r="E293" s="29">
        <v>0</v>
      </c>
      <c r="F293" s="29">
        <v>0</v>
      </c>
      <c r="G293" s="29">
        <v>0</v>
      </c>
      <c r="H293" s="29">
        <v>0</v>
      </c>
      <c r="I293" s="29">
        <v>0</v>
      </c>
      <c r="J293" s="29">
        <v>0</v>
      </c>
      <c r="K293" s="29">
        <v>0</v>
      </c>
      <c r="L293" s="29">
        <v>0</v>
      </c>
      <c r="M293" s="29">
        <v>0</v>
      </c>
      <c r="N293" s="29">
        <v>100</v>
      </c>
      <c r="O293" s="29">
        <v>67</v>
      </c>
      <c r="P293" s="29">
        <v>82</v>
      </c>
      <c r="Q293" s="29">
        <v>0</v>
      </c>
      <c r="R293" s="29">
        <v>0</v>
      </c>
      <c r="S293" s="29">
        <v>0</v>
      </c>
      <c r="T293" s="29">
        <v>0</v>
      </c>
      <c r="V293" s="48">
        <f t="shared" si="47"/>
        <v>249</v>
      </c>
      <c r="W293" s="105">
        <f t="shared" si="48"/>
        <v>1</v>
      </c>
      <c r="X293" s="48">
        <f t="shared" si="49"/>
        <v>0</v>
      </c>
      <c r="Y293" s="33" t="str">
        <f t="shared" si="50"/>
        <v/>
      </c>
      <c r="Z293" s="608">
        <v>1467</v>
      </c>
      <c r="AA293" s="609" t="s">
        <v>2617</v>
      </c>
      <c r="AB293" s="608">
        <v>3</v>
      </c>
      <c r="AC293" s="85"/>
      <c r="AD293" s="225">
        <f t="shared" si="51"/>
        <v>1</v>
      </c>
      <c r="AE293" s="85">
        <v>127</v>
      </c>
      <c r="AF293" s="85">
        <v>1465</v>
      </c>
      <c r="AG293" s="213" t="s">
        <v>2867</v>
      </c>
      <c r="AH293" s="85"/>
      <c r="AP293" s="51"/>
    </row>
    <row r="294" spans="1:42" ht="14.1" customHeight="1" x14ac:dyDescent="0.2">
      <c r="A294" s="28">
        <v>285</v>
      </c>
      <c r="B294" s="41">
        <v>186</v>
      </c>
      <c r="C294" s="67">
        <v>1468</v>
      </c>
      <c r="D294" s="46" t="s">
        <v>1348</v>
      </c>
      <c r="E294" s="29">
        <v>0</v>
      </c>
      <c r="F294" s="29">
        <v>0</v>
      </c>
      <c r="G294" s="29">
        <v>0</v>
      </c>
      <c r="H294" s="29">
        <v>39</v>
      </c>
      <c r="I294" s="29">
        <v>47</v>
      </c>
      <c r="J294" s="29">
        <v>66</v>
      </c>
      <c r="K294" s="29">
        <v>52</v>
      </c>
      <c r="L294" s="29">
        <v>40</v>
      </c>
      <c r="M294" s="29">
        <v>33</v>
      </c>
      <c r="N294" s="29">
        <v>35</v>
      </c>
      <c r="O294" s="29">
        <v>33</v>
      </c>
      <c r="P294" s="29">
        <v>39</v>
      </c>
      <c r="Q294" s="29">
        <v>0</v>
      </c>
      <c r="R294" s="29">
        <v>0</v>
      </c>
      <c r="S294" s="29">
        <v>0</v>
      </c>
      <c r="T294" s="29">
        <v>0</v>
      </c>
      <c r="V294" s="48">
        <f t="shared" si="47"/>
        <v>384</v>
      </c>
      <c r="W294" s="105">
        <f t="shared" si="48"/>
        <v>1</v>
      </c>
      <c r="X294" s="48">
        <f t="shared" si="49"/>
        <v>0</v>
      </c>
      <c r="Y294" s="33" t="str">
        <f t="shared" si="50"/>
        <v/>
      </c>
      <c r="Z294" s="608">
        <v>1468</v>
      </c>
      <c r="AA294" s="609" t="s">
        <v>1348</v>
      </c>
      <c r="AB294" s="608">
        <v>1</v>
      </c>
      <c r="AC294" s="85"/>
      <c r="AD294" s="225">
        <f t="shared" si="51"/>
        <v>1</v>
      </c>
      <c r="AE294" s="85">
        <v>114</v>
      </c>
      <c r="AF294" s="85">
        <v>1466</v>
      </c>
      <c r="AG294" s="213" t="s">
        <v>2615</v>
      </c>
      <c r="AH294" s="85"/>
      <c r="AP294" s="51"/>
    </row>
    <row r="295" spans="1:42" ht="14.1" customHeight="1" x14ac:dyDescent="0.2">
      <c r="A295" s="28">
        <v>286</v>
      </c>
      <c r="B295" s="41">
        <v>174</v>
      </c>
      <c r="C295" s="67">
        <v>1469</v>
      </c>
      <c r="D295" s="46" t="s">
        <v>1959</v>
      </c>
      <c r="E295" s="29">
        <v>0</v>
      </c>
      <c r="F295" s="29">
        <v>0</v>
      </c>
      <c r="G295" s="29">
        <v>0</v>
      </c>
      <c r="H295" s="29">
        <v>6</v>
      </c>
      <c r="I295" s="29">
        <v>2</v>
      </c>
      <c r="J295" s="29">
        <v>3</v>
      </c>
      <c r="K295" s="29">
        <v>5</v>
      </c>
      <c r="L295" s="29">
        <v>8</v>
      </c>
      <c r="M295" s="29">
        <v>2</v>
      </c>
      <c r="N295" s="29">
        <v>7</v>
      </c>
      <c r="O295" s="29">
        <v>4</v>
      </c>
      <c r="P295" s="29">
        <v>6</v>
      </c>
      <c r="Q295" s="29">
        <v>6</v>
      </c>
      <c r="R295" s="29">
        <v>5</v>
      </c>
      <c r="S295" s="29">
        <v>3</v>
      </c>
      <c r="T295" s="29">
        <v>3</v>
      </c>
      <c r="V295" s="48">
        <f t="shared" si="47"/>
        <v>60</v>
      </c>
      <c r="W295" s="105">
        <f t="shared" si="48"/>
        <v>1</v>
      </c>
      <c r="X295" s="48">
        <f t="shared" si="49"/>
        <v>0</v>
      </c>
      <c r="Y295" s="33" t="str">
        <f t="shared" si="50"/>
        <v/>
      </c>
      <c r="Z295" s="608">
        <v>1469</v>
      </c>
      <c r="AA295" s="609" t="s">
        <v>1959</v>
      </c>
      <c r="AB295" s="608">
        <v>5</v>
      </c>
      <c r="AC295" s="85"/>
      <c r="AD295" s="225">
        <f t="shared" si="51"/>
        <v>1</v>
      </c>
      <c r="AE295" s="85">
        <v>114</v>
      </c>
      <c r="AF295" s="85">
        <v>1467</v>
      </c>
      <c r="AG295" s="213" t="s">
        <v>2617</v>
      </c>
      <c r="AH295" s="85"/>
      <c r="AP295" s="51"/>
    </row>
    <row r="296" spans="1:42" ht="14.1" customHeight="1" x14ac:dyDescent="0.2">
      <c r="A296" s="28">
        <v>287</v>
      </c>
      <c r="B296" s="41">
        <v>141</v>
      </c>
      <c r="C296" s="67">
        <v>1471</v>
      </c>
      <c r="D296" s="46" t="s">
        <v>578</v>
      </c>
      <c r="E296" s="29">
        <v>0</v>
      </c>
      <c r="F296" s="29">
        <v>0</v>
      </c>
      <c r="G296" s="29">
        <v>0</v>
      </c>
      <c r="H296" s="29">
        <v>4</v>
      </c>
      <c r="I296" s="29">
        <v>2</v>
      </c>
      <c r="J296" s="29">
        <v>2</v>
      </c>
      <c r="K296" s="29">
        <v>3</v>
      </c>
      <c r="L296" s="29">
        <v>5</v>
      </c>
      <c r="M296" s="29">
        <v>2</v>
      </c>
      <c r="N296" s="29">
        <v>4</v>
      </c>
      <c r="O296" s="29">
        <v>5</v>
      </c>
      <c r="P296" s="29">
        <v>4</v>
      </c>
      <c r="Q296" s="29">
        <v>0</v>
      </c>
      <c r="R296" s="29">
        <v>0</v>
      </c>
      <c r="S296" s="29">
        <v>0</v>
      </c>
      <c r="T296" s="29">
        <v>0</v>
      </c>
      <c r="V296" s="48">
        <f t="shared" si="47"/>
        <v>31</v>
      </c>
      <c r="W296" s="105">
        <f t="shared" si="48"/>
        <v>1</v>
      </c>
      <c r="X296" s="48">
        <f t="shared" si="49"/>
        <v>0</v>
      </c>
      <c r="Y296" s="33" t="str">
        <f t="shared" si="50"/>
        <v/>
      </c>
      <c r="Z296" s="608">
        <v>1471</v>
      </c>
      <c r="AA296" s="609" t="s">
        <v>578</v>
      </c>
      <c r="AB296" s="608">
        <v>1</v>
      </c>
      <c r="AC296" s="85"/>
      <c r="AD296" s="225">
        <f t="shared" si="51"/>
        <v>1</v>
      </c>
      <c r="AE296" s="85">
        <v>186</v>
      </c>
      <c r="AF296" s="85">
        <v>1468</v>
      </c>
      <c r="AG296" s="213" t="s">
        <v>1348</v>
      </c>
      <c r="AH296" s="85"/>
      <c r="AP296" s="51"/>
    </row>
    <row r="297" spans="1:42" ht="14.1" customHeight="1" x14ac:dyDescent="0.2">
      <c r="A297" s="28">
        <v>288</v>
      </c>
      <c r="B297" s="41">
        <v>188</v>
      </c>
      <c r="C297" s="67">
        <v>1472</v>
      </c>
      <c r="D297" s="46" t="s">
        <v>1387</v>
      </c>
      <c r="E297" s="29">
        <v>0</v>
      </c>
      <c r="F297" s="29">
        <v>0</v>
      </c>
      <c r="G297" s="29">
        <v>0</v>
      </c>
      <c r="H297" s="29">
        <v>36</v>
      </c>
      <c r="I297" s="29">
        <v>26</v>
      </c>
      <c r="J297" s="29">
        <v>40</v>
      </c>
      <c r="K297" s="29">
        <v>31</v>
      </c>
      <c r="L297" s="29">
        <v>34</v>
      </c>
      <c r="M297" s="29">
        <v>44</v>
      </c>
      <c r="N297" s="29">
        <v>0</v>
      </c>
      <c r="O297" s="29">
        <v>0</v>
      </c>
      <c r="P297" s="29">
        <v>0</v>
      </c>
      <c r="Q297" s="29">
        <v>0</v>
      </c>
      <c r="R297" s="29">
        <v>0</v>
      </c>
      <c r="S297" s="29">
        <v>0</v>
      </c>
      <c r="T297" s="29">
        <v>0</v>
      </c>
      <c r="V297" s="48">
        <f t="shared" si="47"/>
        <v>211</v>
      </c>
      <c r="W297" s="105">
        <f t="shared" si="48"/>
        <v>1</v>
      </c>
      <c r="X297" s="48">
        <f t="shared" si="49"/>
        <v>0</v>
      </c>
      <c r="Y297" s="33" t="str">
        <f t="shared" si="50"/>
        <v/>
      </c>
      <c r="Z297" s="608">
        <v>1472</v>
      </c>
      <c r="AA297" s="609" t="s">
        <v>1387</v>
      </c>
      <c r="AB297" s="608">
        <v>1</v>
      </c>
      <c r="AC297" s="85"/>
      <c r="AD297" s="225">
        <f t="shared" si="51"/>
        <v>1</v>
      </c>
      <c r="AE297" s="85">
        <v>174</v>
      </c>
      <c r="AF297" s="85">
        <v>1469</v>
      </c>
      <c r="AG297" s="213" t="s">
        <v>1959</v>
      </c>
      <c r="AH297" s="85"/>
      <c r="AP297" s="51"/>
    </row>
    <row r="298" spans="1:42" ht="14.1" customHeight="1" x14ac:dyDescent="0.2">
      <c r="A298" s="28">
        <v>289</v>
      </c>
      <c r="B298" s="41">
        <v>136</v>
      </c>
      <c r="C298" s="67">
        <v>1475</v>
      </c>
      <c r="D298" s="46" t="s">
        <v>2587</v>
      </c>
      <c r="E298" s="29">
        <v>0</v>
      </c>
      <c r="F298" s="29">
        <v>0</v>
      </c>
      <c r="G298" s="29">
        <v>0</v>
      </c>
      <c r="H298" s="29">
        <v>0</v>
      </c>
      <c r="I298" s="29">
        <v>0</v>
      </c>
      <c r="J298" s="29">
        <v>0</v>
      </c>
      <c r="K298" s="29">
        <v>0</v>
      </c>
      <c r="L298" s="29">
        <v>0</v>
      </c>
      <c r="M298" s="29">
        <v>0</v>
      </c>
      <c r="N298" s="29">
        <v>0</v>
      </c>
      <c r="O298" s="29">
        <v>0</v>
      </c>
      <c r="P298" s="29">
        <v>0</v>
      </c>
      <c r="Q298" s="29">
        <v>102</v>
      </c>
      <c r="R298" s="29">
        <v>100</v>
      </c>
      <c r="S298" s="29">
        <v>82</v>
      </c>
      <c r="T298" s="29">
        <v>111</v>
      </c>
      <c r="V298" s="48">
        <f t="shared" si="47"/>
        <v>395</v>
      </c>
      <c r="W298" s="105">
        <f t="shared" si="48"/>
        <v>1</v>
      </c>
      <c r="X298" s="48">
        <f t="shared" si="49"/>
        <v>0</v>
      </c>
      <c r="Y298" s="33" t="str">
        <f t="shared" si="50"/>
        <v/>
      </c>
      <c r="Z298" s="608">
        <v>1475</v>
      </c>
      <c r="AA298" s="609" t="s">
        <v>2587</v>
      </c>
      <c r="AB298" s="608">
        <v>4</v>
      </c>
      <c r="AC298" s="85"/>
      <c r="AD298" s="225">
        <f t="shared" si="51"/>
        <v>1</v>
      </c>
      <c r="AE298" s="85">
        <v>141</v>
      </c>
      <c r="AF298" s="85">
        <v>1471</v>
      </c>
      <c r="AG298" s="213" t="s">
        <v>578</v>
      </c>
      <c r="AH298" s="85"/>
      <c r="AP298" s="51"/>
    </row>
    <row r="299" spans="1:42" ht="14.1" customHeight="1" x14ac:dyDescent="0.2">
      <c r="A299" s="28">
        <v>290</v>
      </c>
      <c r="B299" s="41">
        <v>103</v>
      </c>
      <c r="C299" s="67">
        <v>1476</v>
      </c>
      <c r="D299" s="46" t="s">
        <v>815</v>
      </c>
      <c r="E299" s="29">
        <v>0</v>
      </c>
      <c r="F299" s="29">
        <v>0</v>
      </c>
      <c r="G299" s="29">
        <v>0</v>
      </c>
      <c r="H299" s="29">
        <v>14</v>
      </c>
      <c r="I299" s="29">
        <v>10</v>
      </c>
      <c r="J299" s="29">
        <v>13</v>
      </c>
      <c r="K299" s="29">
        <v>16</v>
      </c>
      <c r="L299" s="29">
        <v>13</v>
      </c>
      <c r="M299" s="29">
        <v>7</v>
      </c>
      <c r="N299" s="29">
        <v>13</v>
      </c>
      <c r="O299" s="29">
        <v>11</v>
      </c>
      <c r="P299" s="29">
        <v>11</v>
      </c>
      <c r="Q299" s="29">
        <v>16</v>
      </c>
      <c r="R299" s="29">
        <v>6</v>
      </c>
      <c r="S299" s="29">
        <v>13</v>
      </c>
      <c r="T299" s="29">
        <v>8</v>
      </c>
      <c r="V299" s="48">
        <f t="shared" si="47"/>
        <v>151</v>
      </c>
      <c r="W299" s="105">
        <f t="shared" si="48"/>
        <v>1</v>
      </c>
      <c r="X299" s="48">
        <f t="shared" si="49"/>
        <v>0</v>
      </c>
      <c r="Y299" s="33" t="str">
        <f t="shared" si="50"/>
        <v/>
      </c>
      <c r="Z299" s="608">
        <v>1476</v>
      </c>
      <c r="AA299" s="609" t="s">
        <v>815</v>
      </c>
      <c r="AB299" s="608">
        <v>1</v>
      </c>
      <c r="AC299" s="85"/>
      <c r="AD299" s="225">
        <f t="shared" si="51"/>
        <v>1</v>
      </c>
      <c r="AE299" s="85">
        <v>188</v>
      </c>
      <c r="AF299" s="85">
        <v>1472</v>
      </c>
      <c r="AG299" s="213" t="s">
        <v>1387</v>
      </c>
      <c r="AH299" s="85"/>
      <c r="AP299" s="51"/>
    </row>
    <row r="300" spans="1:42" ht="14.1" customHeight="1" x14ac:dyDescent="0.2">
      <c r="A300" s="28">
        <v>291</v>
      </c>
      <c r="B300" s="41">
        <v>151</v>
      </c>
      <c r="C300" s="67">
        <v>1479</v>
      </c>
      <c r="D300" s="46" t="s">
        <v>1224</v>
      </c>
      <c r="E300" s="29">
        <v>0</v>
      </c>
      <c r="F300" s="29">
        <v>0</v>
      </c>
      <c r="G300" s="29">
        <v>29</v>
      </c>
      <c r="H300" s="29">
        <v>40</v>
      </c>
      <c r="I300" s="29">
        <v>31</v>
      </c>
      <c r="J300" s="29">
        <v>41</v>
      </c>
      <c r="K300" s="29">
        <v>39</v>
      </c>
      <c r="L300" s="29">
        <v>33</v>
      </c>
      <c r="M300" s="29">
        <v>37</v>
      </c>
      <c r="N300" s="29">
        <v>34</v>
      </c>
      <c r="O300" s="29">
        <v>0</v>
      </c>
      <c r="P300" s="29">
        <v>0</v>
      </c>
      <c r="Q300" s="29">
        <v>0</v>
      </c>
      <c r="R300" s="29">
        <v>0</v>
      </c>
      <c r="S300" s="29">
        <v>0</v>
      </c>
      <c r="T300" s="29">
        <v>0</v>
      </c>
      <c r="V300" s="48">
        <f t="shared" si="47"/>
        <v>284</v>
      </c>
      <c r="W300" s="105">
        <f t="shared" si="48"/>
        <v>1</v>
      </c>
      <c r="X300" s="48">
        <f t="shared" si="49"/>
        <v>0</v>
      </c>
      <c r="Y300" s="33" t="str">
        <f t="shared" si="50"/>
        <v/>
      </c>
      <c r="Z300" s="608">
        <v>1479</v>
      </c>
      <c r="AA300" s="609" t="s">
        <v>1224</v>
      </c>
      <c r="AB300" s="608">
        <v>1</v>
      </c>
      <c r="AC300" s="85"/>
      <c r="AD300" s="225">
        <f t="shared" si="51"/>
        <v>1</v>
      </c>
      <c r="AE300" s="85">
        <v>136</v>
      </c>
      <c r="AF300" s="85">
        <v>1475</v>
      </c>
      <c r="AG300" s="213" t="s">
        <v>2587</v>
      </c>
      <c r="AH300" s="85"/>
      <c r="AP300" s="51"/>
    </row>
    <row r="301" spans="1:42" ht="14.1" customHeight="1" x14ac:dyDescent="0.2">
      <c r="A301" s="28">
        <v>292</v>
      </c>
      <c r="B301" s="41">
        <v>151</v>
      </c>
      <c r="C301" s="67">
        <v>1480</v>
      </c>
      <c r="D301" s="46" t="s">
        <v>1912</v>
      </c>
      <c r="E301" s="29">
        <v>0</v>
      </c>
      <c r="F301" s="29">
        <v>0</v>
      </c>
      <c r="G301" s="29">
        <v>38</v>
      </c>
      <c r="H301" s="29">
        <v>59</v>
      </c>
      <c r="I301" s="29">
        <v>50</v>
      </c>
      <c r="J301" s="29">
        <v>46</v>
      </c>
      <c r="K301" s="29">
        <v>55</v>
      </c>
      <c r="L301" s="29">
        <v>41</v>
      </c>
      <c r="M301" s="29">
        <v>57</v>
      </c>
      <c r="N301" s="29">
        <v>57</v>
      </c>
      <c r="O301" s="29">
        <v>0</v>
      </c>
      <c r="P301" s="29">
        <v>0</v>
      </c>
      <c r="Q301" s="29">
        <v>0</v>
      </c>
      <c r="R301" s="29">
        <v>0</v>
      </c>
      <c r="S301" s="29">
        <v>0</v>
      </c>
      <c r="T301" s="29">
        <v>0</v>
      </c>
      <c r="V301" s="48">
        <f t="shared" si="47"/>
        <v>403</v>
      </c>
      <c r="W301" s="105">
        <f t="shared" si="48"/>
        <v>1</v>
      </c>
      <c r="X301" s="48">
        <f t="shared" si="49"/>
        <v>0</v>
      </c>
      <c r="Y301" s="33" t="str">
        <f t="shared" si="50"/>
        <v/>
      </c>
      <c r="Z301" s="608">
        <v>1480</v>
      </c>
      <c r="AA301" s="609" t="s">
        <v>1912</v>
      </c>
      <c r="AB301" s="608">
        <v>1</v>
      </c>
      <c r="AC301" s="85"/>
      <c r="AD301" s="225">
        <f t="shared" si="51"/>
        <v>1</v>
      </c>
      <c r="AE301" s="85">
        <v>103</v>
      </c>
      <c r="AF301" s="85">
        <v>1476</v>
      </c>
      <c r="AG301" s="213" t="s">
        <v>815</v>
      </c>
      <c r="AH301" s="85"/>
      <c r="AP301" s="51"/>
    </row>
    <row r="302" spans="1:42" ht="14.1" customHeight="1" x14ac:dyDescent="0.2">
      <c r="A302" s="28">
        <v>293</v>
      </c>
      <c r="B302" s="41">
        <v>154</v>
      </c>
      <c r="C302" s="67">
        <v>1483</v>
      </c>
      <c r="D302" s="46" t="s">
        <v>1336</v>
      </c>
      <c r="E302" s="29">
        <v>0</v>
      </c>
      <c r="F302" s="29">
        <v>0</v>
      </c>
      <c r="G302" s="29">
        <v>0</v>
      </c>
      <c r="H302" s="29">
        <v>11</v>
      </c>
      <c r="I302" s="29">
        <v>22</v>
      </c>
      <c r="J302" s="29">
        <v>14</v>
      </c>
      <c r="K302" s="29">
        <v>14</v>
      </c>
      <c r="L302" s="29">
        <v>13</v>
      </c>
      <c r="M302" s="29">
        <v>28</v>
      </c>
      <c r="N302" s="29">
        <v>15</v>
      </c>
      <c r="O302" s="29">
        <v>0</v>
      </c>
      <c r="P302" s="29">
        <v>0</v>
      </c>
      <c r="Q302" s="29">
        <v>0</v>
      </c>
      <c r="R302" s="29">
        <v>0</v>
      </c>
      <c r="S302" s="29">
        <v>0</v>
      </c>
      <c r="T302" s="29">
        <v>0</v>
      </c>
      <c r="V302" s="48">
        <f t="shared" si="47"/>
        <v>117</v>
      </c>
      <c r="W302" s="105">
        <f t="shared" si="48"/>
        <v>1</v>
      </c>
      <c r="X302" s="48">
        <f t="shared" si="49"/>
        <v>0</v>
      </c>
      <c r="Y302" s="33" t="str">
        <f t="shared" si="50"/>
        <v/>
      </c>
      <c r="Z302" s="608">
        <v>1483</v>
      </c>
      <c r="AA302" s="609" t="s">
        <v>1336</v>
      </c>
      <c r="AB302" s="608">
        <v>1</v>
      </c>
      <c r="AC302" s="85"/>
      <c r="AD302" s="225">
        <f t="shared" si="51"/>
        <v>1</v>
      </c>
      <c r="AE302" s="85">
        <v>151</v>
      </c>
      <c r="AF302" s="85">
        <v>1479</v>
      </c>
      <c r="AG302" s="213" t="s">
        <v>1224</v>
      </c>
      <c r="AH302" s="85"/>
      <c r="AP302" s="51"/>
    </row>
    <row r="303" spans="1:42" ht="14.1" customHeight="1" x14ac:dyDescent="0.2">
      <c r="A303" s="28">
        <v>294</v>
      </c>
      <c r="B303" s="41">
        <v>189</v>
      </c>
      <c r="C303" s="67">
        <v>1485</v>
      </c>
      <c r="D303" s="46" t="s">
        <v>2216</v>
      </c>
      <c r="E303" s="29">
        <v>0</v>
      </c>
      <c r="F303" s="29">
        <v>9</v>
      </c>
      <c r="G303" s="29">
        <v>0</v>
      </c>
      <c r="H303" s="29">
        <v>0</v>
      </c>
      <c r="I303" s="29">
        <v>0</v>
      </c>
      <c r="J303" s="29">
        <v>0</v>
      </c>
      <c r="K303" s="29">
        <v>0</v>
      </c>
      <c r="L303" s="29">
        <v>0</v>
      </c>
      <c r="M303" s="29">
        <v>0</v>
      </c>
      <c r="N303" s="29">
        <v>0</v>
      </c>
      <c r="O303" s="29">
        <v>0</v>
      </c>
      <c r="P303" s="29">
        <v>0</v>
      </c>
      <c r="Q303" s="29">
        <v>132</v>
      </c>
      <c r="R303" s="29">
        <v>155</v>
      </c>
      <c r="S303" s="29">
        <v>140</v>
      </c>
      <c r="T303" s="29">
        <v>133</v>
      </c>
      <c r="V303" s="48">
        <f t="shared" si="47"/>
        <v>569</v>
      </c>
      <c r="W303" s="105">
        <f t="shared" si="48"/>
        <v>1</v>
      </c>
      <c r="X303" s="48">
        <f t="shared" si="49"/>
        <v>9</v>
      </c>
      <c r="Y303" s="33" t="str">
        <f t="shared" si="50"/>
        <v/>
      </c>
      <c r="Z303" s="608">
        <v>1485</v>
      </c>
      <c r="AA303" s="609" t="s">
        <v>2216</v>
      </c>
      <c r="AB303" s="608">
        <v>4</v>
      </c>
      <c r="AC303" s="85"/>
      <c r="AD303" s="225">
        <f t="shared" si="51"/>
        <v>1</v>
      </c>
      <c r="AE303" s="85">
        <v>151</v>
      </c>
      <c r="AF303" s="85">
        <v>1480</v>
      </c>
      <c r="AG303" s="213" t="s">
        <v>1912</v>
      </c>
      <c r="AH303" s="85"/>
      <c r="AP303" s="51"/>
    </row>
    <row r="304" spans="1:42" ht="14.1" customHeight="1" x14ac:dyDescent="0.2">
      <c r="A304" s="28">
        <v>295</v>
      </c>
      <c r="B304" s="41">
        <v>187</v>
      </c>
      <c r="C304" s="67">
        <v>1486</v>
      </c>
      <c r="D304" s="46" t="s">
        <v>1361</v>
      </c>
      <c r="E304" s="29">
        <v>0</v>
      </c>
      <c r="F304" s="29">
        <v>0</v>
      </c>
      <c r="G304" s="29">
        <v>0</v>
      </c>
      <c r="H304" s="29">
        <v>17</v>
      </c>
      <c r="I304" s="29">
        <v>12</v>
      </c>
      <c r="J304" s="29">
        <v>7</v>
      </c>
      <c r="K304" s="29">
        <v>11</v>
      </c>
      <c r="L304" s="29">
        <v>8</v>
      </c>
      <c r="M304" s="29">
        <v>13</v>
      </c>
      <c r="N304" s="29">
        <v>0</v>
      </c>
      <c r="O304" s="29">
        <v>0</v>
      </c>
      <c r="P304" s="29">
        <v>0</v>
      </c>
      <c r="Q304" s="29">
        <v>0</v>
      </c>
      <c r="R304" s="29">
        <v>0</v>
      </c>
      <c r="S304" s="29">
        <v>0</v>
      </c>
      <c r="T304" s="29">
        <v>0</v>
      </c>
      <c r="V304" s="48">
        <f t="shared" si="47"/>
        <v>68</v>
      </c>
      <c r="W304" s="105">
        <f t="shared" si="48"/>
        <v>1</v>
      </c>
      <c r="X304" s="48">
        <f t="shared" si="49"/>
        <v>0</v>
      </c>
      <c r="Y304" s="33" t="str">
        <f t="shared" si="50"/>
        <v/>
      </c>
      <c r="Z304" s="608">
        <v>1486</v>
      </c>
      <c r="AA304" s="609" t="s">
        <v>1361</v>
      </c>
      <c r="AB304" s="608">
        <v>2</v>
      </c>
      <c r="AC304" s="85"/>
      <c r="AD304" s="225">
        <f t="shared" si="51"/>
        <v>1</v>
      </c>
      <c r="AE304" s="85">
        <v>154</v>
      </c>
      <c r="AF304" s="85">
        <v>1483</v>
      </c>
      <c r="AG304" s="213" t="s">
        <v>1336</v>
      </c>
      <c r="AH304" s="85"/>
      <c r="AP304" s="51"/>
    </row>
    <row r="305" spans="1:42" ht="14.1" customHeight="1" x14ac:dyDescent="0.2">
      <c r="A305" s="28">
        <v>296</v>
      </c>
      <c r="B305" s="41">
        <v>120</v>
      </c>
      <c r="C305" s="67">
        <v>1487</v>
      </c>
      <c r="D305" s="46" t="s">
        <v>2220</v>
      </c>
      <c r="E305" s="29">
        <v>0</v>
      </c>
      <c r="F305" s="29">
        <v>0</v>
      </c>
      <c r="G305" s="29">
        <v>0</v>
      </c>
      <c r="H305" s="29">
        <v>10</v>
      </c>
      <c r="I305" s="29">
        <v>4</v>
      </c>
      <c r="J305" s="29">
        <v>7</v>
      </c>
      <c r="K305" s="29">
        <v>12</v>
      </c>
      <c r="L305" s="29">
        <v>13</v>
      </c>
      <c r="M305" s="29">
        <v>7</v>
      </c>
      <c r="N305" s="29">
        <v>8</v>
      </c>
      <c r="O305" s="29">
        <v>6</v>
      </c>
      <c r="P305" s="29">
        <v>11</v>
      </c>
      <c r="Q305" s="29">
        <v>0</v>
      </c>
      <c r="R305" s="29">
        <v>0</v>
      </c>
      <c r="S305" s="29">
        <v>0</v>
      </c>
      <c r="T305" s="29">
        <v>0</v>
      </c>
      <c r="V305" s="48">
        <f t="shared" si="47"/>
        <v>78</v>
      </c>
      <c r="W305" s="105">
        <f t="shared" si="48"/>
        <v>1</v>
      </c>
      <c r="X305" s="48">
        <f t="shared" si="49"/>
        <v>0</v>
      </c>
      <c r="Y305" s="33" t="str">
        <f t="shared" si="50"/>
        <v/>
      </c>
      <c r="Z305" s="608">
        <v>1487</v>
      </c>
      <c r="AA305" s="609" t="s">
        <v>2220</v>
      </c>
      <c r="AB305" s="608">
        <v>1</v>
      </c>
      <c r="AC305" s="85"/>
      <c r="AD305" s="225">
        <f t="shared" si="51"/>
        <v>1</v>
      </c>
      <c r="AE305" s="85">
        <v>189</v>
      </c>
      <c r="AF305" s="85">
        <v>1485</v>
      </c>
      <c r="AG305" s="213" t="s">
        <v>2216</v>
      </c>
      <c r="AH305" s="85"/>
      <c r="AP305" s="51"/>
    </row>
    <row r="306" spans="1:42" ht="14.1" customHeight="1" x14ac:dyDescent="0.2">
      <c r="A306" s="28">
        <v>297</v>
      </c>
      <c r="B306" s="41">
        <v>151</v>
      </c>
      <c r="C306" s="67">
        <v>1490</v>
      </c>
      <c r="D306" s="46" t="s">
        <v>1909</v>
      </c>
      <c r="E306" s="29">
        <v>0</v>
      </c>
      <c r="F306" s="29">
        <v>0</v>
      </c>
      <c r="G306" s="29">
        <v>16</v>
      </c>
      <c r="H306" s="29">
        <v>41</v>
      </c>
      <c r="I306" s="29">
        <v>40</v>
      </c>
      <c r="J306" s="29">
        <v>36</v>
      </c>
      <c r="K306" s="29">
        <v>23</v>
      </c>
      <c r="L306" s="29">
        <v>31</v>
      </c>
      <c r="M306" s="29">
        <v>39</v>
      </c>
      <c r="N306" s="29">
        <v>32</v>
      </c>
      <c r="O306" s="29">
        <v>0</v>
      </c>
      <c r="P306" s="29">
        <v>0</v>
      </c>
      <c r="Q306" s="29">
        <v>0</v>
      </c>
      <c r="R306" s="29">
        <v>0</v>
      </c>
      <c r="S306" s="29">
        <v>0</v>
      </c>
      <c r="T306" s="29">
        <v>0</v>
      </c>
      <c r="V306" s="48">
        <f t="shared" si="47"/>
        <v>258</v>
      </c>
      <c r="W306" s="105">
        <f t="shared" si="48"/>
        <v>1</v>
      </c>
      <c r="X306" s="48">
        <f t="shared" si="49"/>
        <v>0</v>
      </c>
      <c r="Y306" s="33" t="str">
        <f t="shared" si="50"/>
        <v/>
      </c>
      <c r="Z306" s="608">
        <v>1490</v>
      </c>
      <c r="AA306" s="609" t="s">
        <v>1909</v>
      </c>
      <c r="AB306" s="608">
        <v>1</v>
      </c>
      <c r="AC306" s="85"/>
      <c r="AD306" s="225">
        <f t="shared" si="51"/>
        <v>1</v>
      </c>
      <c r="AE306" s="85">
        <v>187</v>
      </c>
      <c r="AF306" s="85">
        <v>1486</v>
      </c>
      <c r="AG306" s="213" t="s">
        <v>1361</v>
      </c>
      <c r="AH306" s="85"/>
      <c r="AP306" s="51"/>
    </row>
    <row r="307" spans="1:42" ht="14.1" customHeight="1" x14ac:dyDescent="0.2">
      <c r="A307" s="28">
        <v>298</v>
      </c>
      <c r="B307" s="41">
        <v>186</v>
      </c>
      <c r="C307" s="67">
        <v>1492</v>
      </c>
      <c r="D307" s="46" t="s">
        <v>336</v>
      </c>
      <c r="E307" s="29">
        <v>0</v>
      </c>
      <c r="F307" s="29">
        <v>0</v>
      </c>
      <c r="G307" s="29">
        <v>0</v>
      </c>
      <c r="H307" s="29">
        <v>0</v>
      </c>
      <c r="I307" s="29">
        <v>0</v>
      </c>
      <c r="J307" s="29">
        <v>0</v>
      </c>
      <c r="K307" s="29">
        <v>0</v>
      </c>
      <c r="L307" s="29">
        <v>72</v>
      </c>
      <c r="M307" s="29">
        <v>36</v>
      </c>
      <c r="N307" s="29">
        <v>43</v>
      </c>
      <c r="O307" s="29">
        <v>43</v>
      </c>
      <c r="P307" s="29">
        <v>34</v>
      </c>
      <c r="Q307" s="29">
        <v>0</v>
      </c>
      <c r="R307" s="29">
        <v>0</v>
      </c>
      <c r="S307" s="29">
        <v>0</v>
      </c>
      <c r="T307" s="29">
        <v>0</v>
      </c>
      <c r="V307" s="48">
        <f t="shared" si="47"/>
        <v>228</v>
      </c>
      <c r="W307" s="105">
        <f t="shared" si="48"/>
        <v>1</v>
      </c>
      <c r="X307" s="48">
        <f t="shared" si="49"/>
        <v>0</v>
      </c>
      <c r="Y307" s="33" t="str">
        <f t="shared" si="50"/>
        <v/>
      </c>
      <c r="Z307" s="608">
        <v>1492</v>
      </c>
      <c r="AA307" s="609" t="s">
        <v>336</v>
      </c>
      <c r="AB307" s="608">
        <v>1</v>
      </c>
      <c r="AC307" s="85"/>
      <c r="AD307" s="225">
        <f t="shared" si="51"/>
        <v>1</v>
      </c>
      <c r="AE307" s="85">
        <v>120</v>
      </c>
      <c r="AF307" s="85">
        <v>1487</v>
      </c>
      <c r="AG307" s="213" t="s">
        <v>2220</v>
      </c>
      <c r="AH307" s="85"/>
      <c r="AP307" s="51"/>
    </row>
    <row r="308" spans="1:42" ht="14.1" customHeight="1" x14ac:dyDescent="0.2">
      <c r="A308" s="28">
        <v>299</v>
      </c>
      <c r="B308" s="41">
        <v>155</v>
      </c>
      <c r="C308" s="67">
        <v>1494</v>
      </c>
      <c r="D308" s="46" t="s">
        <v>1319</v>
      </c>
      <c r="E308" s="29">
        <v>0</v>
      </c>
      <c r="F308" s="29">
        <v>0</v>
      </c>
      <c r="G308" s="29">
        <v>0</v>
      </c>
      <c r="H308" s="29">
        <v>30</v>
      </c>
      <c r="I308" s="29">
        <v>27</v>
      </c>
      <c r="J308" s="29">
        <v>37</v>
      </c>
      <c r="K308" s="29">
        <v>29</v>
      </c>
      <c r="L308" s="29">
        <v>42</v>
      </c>
      <c r="M308" s="29">
        <v>48</v>
      </c>
      <c r="N308" s="29">
        <v>39</v>
      </c>
      <c r="O308" s="29">
        <v>0</v>
      </c>
      <c r="P308" s="29">
        <v>0</v>
      </c>
      <c r="Q308" s="29">
        <v>0</v>
      </c>
      <c r="R308" s="29">
        <v>0</v>
      </c>
      <c r="S308" s="29">
        <v>0</v>
      </c>
      <c r="T308" s="29">
        <v>0</v>
      </c>
      <c r="V308" s="48">
        <f t="shared" si="47"/>
        <v>252</v>
      </c>
      <c r="W308" s="105">
        <f t="shared" si="48"/>
        <v>1</v>
      </c>
      <c r="X308" s="48">
        <f t="shared" si="49"/>
        <v>0</v>
      </c>
      <c r="Y308" s="33" t="str">
        <f t="shared" si="50"/>
        <v/>
      </c>
      <c r="Z308" s="608">
        <v>1494</v>
      </c>
      <c r="AA308" s="609" t="s">
        <v>1319</v>
      </c>
      <c r="AB308" s="608">
        <v>1</v>
      </c>
      <c r="AC308" s="85"/>
      <c r="AD308" s="225">
        <f t="shared" si="51"/>
        <v>1</v>
      </c>
      <c r="AE308" s="85">
        <v>151</v>
      </c>
      <c r="AF308" s="85">
        <v>1490</v>
      </c>
      <c r="AG308" s="213" t="s">
        <v>1909</v>
      </c>
      <c r="AH308" s="85"/>
      <c r="AP308" s="51"/>
    </row>
    <row r="309" spans="1:42" ht="14.1" customHeight="1" x14ac:dyDescent="0.2">
      <c r="A309" s="28">
        <v>300</v>
      </c>
      <c r="B309" s="41">
        <v>102</v>
      </c>
      <c r="C309" s="67">
        <v>1495</v>
      </c>
      <c r="D309" s="46" t="s">
        <v>1371</v>
      </c>
      <c r="E309" s="29">
        <v>0</v>
      </c>
      <c r="F309" s="29">
        <v>0</v>
      </c>
      <c r="G309" s="29">
        <v>0</v>
      </c>
      <c r="H309" s="29">
        <v>43</v>
      </c>
      <c r="I309" s="29">
        <v>38</v>
      </c>
      <c r="J309" s="29">
        <v>41</v>
      </c>
      <c r="K309" s="29">
        <v>32</v>
      </c>
      <c r="L309" s="29">
        <v>31</v>
      </c>
      <c r="M309" s="29">
        <v>38</v>
      </c>
      <c r="N309" s="29">
        <v>49</v>
      </c>
      <c r="O309" s="29">
        <v>43</v>
      </c>
      <c r="P309" s="29">
        <v>43</v>
      </c>
      <c r="Q309" s="29">
        <v>0</v>
      </c>
      <c r="R309" s="29">
        <v>0</v>
      </c>
      <c r="S309" s="29">
        <v>0</v>
      </c>
      <c r="T309" s="29">
        <v>0</v>
      </c>
      <c r="V309" s="48">
        <f t="shared" si="47"/>
        <v>358</v>
      </c>
      <c r="W309" s="105">
        <f t="shared" si="48"/>
        <v>1</v>
      </c>
      <c r="X309" s="48">
        <f t="shared" si="49"/>
        <v>0</v>
      </c>
      <c r="Y309" s="33" t="str">
        <f t="shared" si="50"/>
        <v/>
      </c>
      <c r="Z309" s="608">
        <v>1495</v>
      </c>
      <c r="AA309" s="609" t="s">
        <v>1371</v>
      </c>
      <c r="AB309" s="608">
        <v>1</v>
      </c>
      <c r="AC309" s="85"/>
      <c r="AD309" s="225">
        <f t="shared" si="51"/>
        <v>1</v>
      </c>
      <c r="AE309" s="85">
        <v>186</v>
      </c>
      <c r="AF309" s="85">
        <v>1492</v>
      </c>
      <c r="AG309" s="213" t="s">
        <v>336</v>
      </c>
      <c r="AH309" s="85"/>
      <c r="AP309" s="51"/>
    </row>
    <row r="310" spans="1:42" ht="14.1" customHeight="1" x14ac:dyDescent="0.2">
      <c r="A310" s="28">
        <v>301</v>
      </c>
      <c r="B310" s="41">
        <v>151</v>
      </c>
      <c r="C310" s="67">
        <v>1496</v>
      </c>
      <c r="D310" s="46" t="s">
        <v>2415</v>
      </c>
      <c r="E310" s="29">
        <v>0</v>
      </c>
      <c r="F310" s="29">
        <v>0</v>
      </c>
      <c r="G310" s="29">
        <v>18</v>
      </c>
      <c r="H310" s="29">
        <v>23</v>
      </c>
      <c r="I310" s="29">
        <v>29</v>
      </c>
      <c r="J310" s="29">
        <v>22</v>
      </c>
      <c r="K310" s="29">
        <v>23</v>
      </c>
      <c r="L310" s="29">
        <v>22</v>
      </c>
      <c r="M310" s="29">
        <v>22</v>
      </c>
      <c r="N310" s="29">
        <v>19</v>
      </c>
      <c r="O310" s="29">
        <v>0</v>
      </c>
      <c r="P310" s="29">
        <v>0</v>
      </c>
      <c r="Q310" s="29">
        <v>0</v>
      </c>
      <c r="R310" s="29">
        <v>0</v>
      </c>
      <c r="S310" s="29">
        <v>0</v>
      </c>
      <c r="T310" s="29">
        <v>0</v>
      </c>
      <c r="V310" s="48">
        <f t="shared" si="47"/>
        <v>178</v>
      </c>
      <c r="W310" s="105">
        <f t="shared" si="48"/>
        <v>1</v>
      </c>
      <c r="X310" s="48">
        <f t="shared" si="49"/>
        <v>0</v>
      </c>
      <c r="Y310" s="33" t="str">
        <f t="shared" si="50"/>
        <v/>
      </c>
      <c r="Z310" s="608">
        <v>1496</v>
      </c>
      <c r="AA310" s="609" t="s">
        <v>2415</v>
      </c>
      <c r="AB310" s="608">
        <v>1</v>
      </c>
      <c r="AC310" s="85"/>
      <c r="AD310" s="225">
        <f t="shared" si="51"/>
        <v>1</v>
      </c>
      <c r="AE310" s="85">
        <v>155</v>
      </c>
      <c r="AF310" s="85">
        <v>1494</v>
      </c>
      <c r="AG310" s="213" t="s">
        <v>1319</v>
      </c>
      <c r="AH310" s="85"/>
      <c r="AP310" s="51"/>
    </row>
    <row r="311" spans="1:42" ht="14.1" customHeight="1" x14ac:dyDescent="0.2">
      <c r="A311" s="28">
        <v>302</v>
      </c>
      <c r="B311" s="41">
        <v>151</v>
      </c>
      <c r="C311" s="67">
        <v>1497</v>
      </c>
      <c r="D311" s="46" t="s">
        <v>1916</v>
      </c>
      <c r="E311" s="29">
        <v>0</v>
      </c>
      <c r="F311" s="29">
        <v>0</v>
      </c>
      <c r="G311" s="29">
        <v>0</v>
      </c>
      <c r="H311" s="29">
        <v>0</v>
      </c>
      <c r="I311" s="29">
        <v>0</v>
      </c>
      <c r="J311" s="29">
        <v>0</v>
      </c>
      <c r="K311" s="29">
        <v>0</v>
      </c>
      <c r="L311" s="29">
        <v>0</v>
      </c>
      <c r="M311" s="29">
        <v>0</v>
      </c>
      <c r="N311" s="29">
        <v>0</v>
      </c>
      <c r="O311" s="29">
        <v>0</v>
      </c>
      <c r="P311" s="29">
        <v>0</v>
      </c>
      <c r="Q311" s="29">
        <v>5</v>
      </c>
      <c r="R311" s="29">
        <v>102</v>
      </c>
      <c r="S311" s="29">
        <v>172</v>
      </c>
      <c r="T311" s="29">
        <v>531</v>
      </c>
      <c r="V311" s="48">
        <f t="shared" si="47"/>
        <v>810</v>
      </c>
      <c r="W311" s="105">
        <f t="shared" si="48"/>
        <v>1</v>
      </c>
      <c r="X311" s="48">
        <f t="shared" si="49"/>
        <v>0</v>
      </c>
      <c r="Y311" s="33" t="str">
        <f t="shared" si="50"/>
        <v/>
      </c>
      <c r="Z311" s="608">
        <v>1497</v>
      </c>
      <c r="AA311" s="609" t="s">
        <v>1916</v>
      </c>
      <c r="AB311" s="608">
        <v>6</v>
      </c>
      <c r="AC311" s="85"/>
      <c r="AD311" s="225">
        <f t="shared" si="51"/>
        <v>1</v>
      </c>
      <c r="AE311" s="85">
        <v>102</v>
      </c>
      <c r="AF311" s="85">
        <v>1495</v>
      </c>
      <c r="AG311" s="213" t="s">
        <v>1371</v>
      </c>
      <c r="AH311" s="85"/>
      <c r="AP311" s="51"/>
    </row>
    <row r="312" spans="1:42" ht="14.1" customHeight="1" x14ac:dyDescent="0.2">
      <c r="A312" s="28">
        <v>303</v>
      </c>
      <c r="B312" s="41">
        <v>188</v>
      </c>
      <c r="C312" s="67">
        <v>1498</v>
      </c>
      <c r="D312" s="46" t="s">
        <v>1388</v>
      </c>
      <c r="E312" s="29">
        <v>0</v>
      </c>
      <c r="F312" s="29">
        <v>0</v>
      </c>
      <c r="G312" s="29">
        <v>0</v>
      </c>
      <c r="H312" s="29">
        <v>36</v>
      </c>
      <c r="I312" s="29">
        <v>41</v>
      </c>
      <c r="J312" s="29">
        <v>39</v>
      </c>
      <c r="K312" s="29">
        <v>40</v>
      </c>
      <c r="L312" s="29">
        <v>39</v>
      </c>
      <c r="M312" s="29">
        <v>38</v>
      </c>
      <c r="N312" s="29">
        <v>37</v>
      </c>
      <c r="O312" s="29">
        <v>0</v>
      </c>
      <c r="P312" s="29">
        <v>0</v>
      </c>
      <c r="Q312" s="29">
        <v>0</v>
      </c>
      <c r="R312" s="29">
        <v>0</v>
      </c>
      <c r="S312" s="29">
        <v>0</v>
      </c>
      <c r="T312" s="29">
        <v>0</v>
      </c>
      <c r="V312" s="48">
        <f t="shared" si="47"/>
        <v>270</v>
      </c>
      <c r="W312" s="105">
        <f t="shared" si="48"/>
        <v>1</v>
      </c>
      <c r="X312" s="48">
        <f t="shared" si="49"/>
        <v>0</v>
      </c>
      <c r="Y312" s="33" t="str">
        <f t="shared" si="50"/>
        <v/>
      </c>
      <c r="Z312" s="608">
        <v>1498</v>
      </c>
      <c r="AA312" s="609" t="s">
        <v>1388</v>
      </c>
      <c r="AB312" s="608">
        <v>1</v>
      </c>
      <c r="AC312" s="85"/>
      <c r="AD312" s="225">
        <f t="shared" si="51"/>
        <v>1</v>
      </c>
      <c r="AE312" s="85">
        <v>151</v>
      </c>
      <c r="AF312" s="85">
        <v>1496</v>
      </c>
      <c r="AG312" s="213" t="s">
        <v>2415</v>
      </c>
      <c r="AH312" s="85"/>
      <c r="AP312" s="51"/>
    </row>
    <row r="313" spans="1:42" ht="14.1" customHeight="1" x14ac:dyDescent="0.2">
      <c r="A313" s="28">
        <v>304</v>
      </c>
      <c r="B313" s="41">
        <v>156</v>
      </c>
      <c r="C313" s="67">
        <v>1501</v>
      </c>
      <c r="D313" s="46" t="s">
        <v>2577</v>
      </c>
      <c r="E313" s="29">
        <v>0</v>
      </c>
      <c r="F313" s="29">
        <v>0</v>
      </c>
      <c r="G313" s="29">
        <v>0</v>
      </c>
      <c r="H313" s="29">
        <v>0</v>
      </c>
      <c r="I313" s="29">
        <v>0</v>
      </c>
      <c r="J313" s="29">
        <v>0</v>
      </c>
      <c r="K313" s="29">
        <v>0</v>
      </c>
      <c r="L313" s="29">
        <v>0</v>
      </c>
      <c r="M313" s="29">
        <v>0</v>
      </c>
      <c r="N313" s="29">
        <v>0</v>
      </c>
      <c r="O313" s="29">
        <v>0</v>
      </c>
      <c r="P313" s="29">
        <v>0</v>
      </c>
      <c r="Q313" s="29">
        <v>44</v>
      </c>
      <c r="R313" s="29">
        <v>42</v>
      </c>
      <c r="S313" s="29">
        <v>33</v>
      </c>
      <c r="T313" s="29">
        <v>37</v>
      </c>
      <c r="V313" s="48">
        <f t="shared" si="47"/>
        <v>156</v>
      </c>
      <c r="W313" s="105">
        <f t="shared" si="48"/>
        <v>1</v>
      </c>
      <c r="X313" s="48">
        <f t="shared" si="49"/>
        <v>0</v>
      </c>
      <c r="Y313" s="33" t="str">
        <f t="shared" si="50"/>
        <v/>
      </c>
      <c r="Z313" s="608">
        <v>1501</v>
      </c>
      <c r="AA313" s="609" t="s">
        <v>2577</v>
      </c>
      <c r="AB313" s="608">
        <v>4</v>
      </c>
      <c r="AC313" s="85"/>
      <c r="AD313" s="225">
        <f t="shared" si="51"/>
        <v>1</v>
      </c>
      <c r="AE313" s="85">
        <v>151</v>
      </c>
      <c r="AF313" s="85">
        <v>1497</v>
      </c>
      <c r="AG313" s="213" t="s">
        <v>1916</v>
      </c>
      <c r="AH313" s="85"/>
      <c r="AP313" s="51"/>
    </row>
    <row r="314" spans="1:42" ht="14.1" customHeight="1" x14ac:dyDescent="0.2">
      <c r="A314" s="28">
        <v>305</v>
      </c>
      <c r="B314" s="41">
        <v>114</v>
      </c>
      <c r="C314" s="67">
        <v>1506</v>
      </c>
      <c r="D314" s="46" t="s">
        <v>2634</v>
      </c>
      <c r="E314" s="29">
        <v>0</v>
      </c>
      <c r="F314" s="29">
        <v>0</v>
      </c>
      <c r="G314" s="29">
        <v>0</v>
      </c>
      <c r="H314" s="29">
        <v>44</v>
      </c>
      <c r="I314" s="29">
        <v>46</v>
      </c>
      <c r="J314" s="29">
        <v>36</v>
      </c>
      <c r="K314" s="29">
        <v>55</v>
      </c>
      <c r="L314" s="29">
        <v>42</v>
      </c>
      <c r="M314" s="29">
        <v>43</v>
      </c>
      <c r="N314" s="29">
        <v>0</v>
      </c>
      <c r="O314" s="29">
        <v>0</v>
      </c>
      <c r="P314" s="29">
        <v>0</v>
      </c>
      <c r="Q314" s="29">
        <v>0</v>
      </c>
      <c r="R314" s="29">
        <v>0</v>
      </c>
      <c r="S314" s="29">
        <v>0</v>
      </c>
      <c r="T314" s="29">
        <v>0</v>
      </c>
      <c r="V314" s="48">
        <f t="shared" si="47"/>
        <v>266</v>
      </c>
      <c r="W314" s="105">
        <f t="shared" si="48"/>
        <v>1</v>
      </c>
      <c r="X314" s="48">
        <f t="shared" si="49"/>
        <v>0</v>
      </c>
      <c r="Y314" s="33" t="str">
        <f t="shared" si="50"/>
        <v/>
      </c>
      <c r="Z314" s="608">
        <v>1506</v>
      </c>
      <c r="AA314" s="609" t="s">
        <v>2634</v>
      </c>
      <c r="AB314" s="608">
        <v>1</v>
      </c>
      <c r="AC314" s="85"/>
      <c r="AD314" s="225">
        <f t="shared" si="51"/>
        <v>1</v>
      </c>
      <c r="AE314" s="85">
        <v>188</v>
      </c>
      <c r="AF314" s="85">
        <v>1498</v>
      </c>
      <c r="AG314" s="213" t="s">
        <v>1388</v>
      </c>
      <c r="AH314" s="85"/>
      <c r="AP314" s="51"/>
    </row>
    <row r="315" spans="1:42" ht="14.1" customHeight="1" x14ac:dyDescent="0.2">
      <c r="A315" s="28">
        <v>306</v>
      </c>
      <c r="B315" s="41">
        <v>118</v>
      </c>
      <c r="C315" s="67">
        <v>1508</v>
      </c>
      <c r="D315" s="46" t="s">
        <v>385</v>
      </c>
      <c r="E315" s="29">
        <v>0</v>
      </c>
      <c r="F315" s="29">
        <v>0</v>
      </c>
      <c r="G315" s="29">
        <v>0</v>
      </c>
      <c r="H315" s="29">
        <v>48</v>
      </c>
      <c r="I315" s="29">
        <v>49</v>
      </c>
      <c r="J315" s="29">
        <v>37</v>
      </c>
      <c r="K315" s="29">
        <v>36</v>
      </c>
      <c r="L315" s="29">
        <v>63</v>
      </c>
      <c r="M315" s="29">
        <v>48</v>
      </c>
      <c r="N315" s="29">
        <v>54</v>
      </c>
      <c r="O315" s="29">
        <v>59</v>
      </c>
      <c r="P315" s="29">
        <v>65</v>
      </c>
      <c r="Q315" s="29">
        <v>0</v>
      </c>
      <c r="R315" s="29">
        <v>0</v>
      </c>
      <c r="S315" s="29">
        <v>0</v>
      </c>
      <c r="T315" s="29">
        <v>0</v>
      </c>
      <c r="V315" s="48">
        <f t="shared" si="47"/>
        <v>459</v>
      </c>
      <c r="W315" s="105">
        <f t="shared" si="48"/>
        <v>1</v>
      </c>
      <c r="X315" s="48">
        <f t="shared" si="49"/>
        <v>0</v>
      </c>
      <c r="Y315" s="33" t="str">
        <f t="shared" si="50"/>
        <v/>
      </c>
      <c r="Z315" s="608">
        <v>1508</v>
      </c>
      <c r="AA315" s="609" t="s">
        <v>385</v>
      </c>
      <c r="AB315" s="608">
        <v>1</v>
      </c>
      <c r="AC315" s="85"/>
      <c r="AD315" s="225">
        <f t="shared" si="51"/>
        <v>1</v>
      </c>
      <c r="AE315" s="85">
        <v>156</v>
      </c>
      <c r="AF315" s="85">
        <v>1501</v>
      </c>
      <c r="AG315" s="213" t="s">
        <v>2577</v>
      </c>
      <c r="AH315" s="85"/>
      <c r="AP315" s="51"/>
    </row>
    <row r="316" spans="1:42" ht="14.1" customHeight="1" x14ac:dyDescent="0.2">
      <c r="A316" s="28">
        <v>307</v>
      </c>
      <c r="B316" s="41">
        <v>188</v>
      </c>
      <c r="C316" s="67">
        <v>1511</v>
      </c>
      <c r="D316" s="46" t="s">
        <v>252</v>
      </c>
      <c r="E316" s="29">
        <v>0</v>
      </c>
      <c r="F316" s="29">
        <v>0</v>
      </c>
      <c r="G316" s="29">
        <v>0</v>
      </c>
      <c r="H316" s="29">
        <v>77</v>
      </c>
      <c r="I316" s="29">
        <v>88</v>
      </c>
      <c r="J316" s="29">
        <v>82</v>
      </c>
      <c r="K316" s="29">
        <v>71</v>
      </c>
      <c r="L316" s="29">
        <v>75</v>
      </c>
      <c r="M316" s="29">
        <v>0</v>
      </c>
      <c r="N316" s="29">
        <v>0</v>
      </c>
      <c r="O316" s="29">
        <v>0</v>
      </c>
      <c r="P316" s="29">
        <v>0</v>
      </c>
      <c r="Q316" s="29">
        <v>0</v>
      </c>
      <c r="R316" s="29">
        <v>0</v>
      </c>
      <c r="S316" s="29">
        <v>0</v>
      </c>
      <c r="T316" s="29">
        <v>0</v>
      </c>
      <c r="V316" s="48">
        <f t="shared" si="47"/>
        <v>393</v>
      </c>
      <c r="W316" s="105">
        <f t="shared" si="48"/>
        <v>1</v>
      </c>
      <c r="X316" s="48">
        <f t="shared" si="49"/>
        <v>0</v>
      </c>
      <c r="Y316" s="33" t="str">
        <f t="shared" si="50"/>
        <v/>
      </c>
      <c r="Z316" s="608">
        <v>1511</v>
      </c>
      <c r="AA316" s="609" t="s">
        <v>252</v>
      </c>
      <c r="AB316" s="608">
        <v>1</v>
      </c>
      <c r="AC316" s="85"/>
      <c r="AD316" s="225">
        <f t="shared" si="51"/>
        <v>1</v>
      </c>
      <c r="AE316" s="85">
        <v>114</v>
      </c>
      <c r="AF316" s="85">
        <v>1506</v>
      </c>
      <c r="AG316" s="213" t="s">
        <v>2634</v>
      </c>
      <c r="AH316" s="85"/>
      <c r="AP316" s="51"/>
    </row>
    <row r="317" spans="1:42" ht="14.1" customHeight="1" x14ac:dyDescent="0.2">
      <c r="A317" s="28">
        <v>308</v>
      </c>
      <c r="B317" s="41">
        <v>188</v>
      </c>
      <c r="C317" s="67">
        <v>1512</v>
      </c>
      <c r="D317" s="46" t="s">
        <v>1393</v>
      </c>
      <c r="E317" s="29">
        <v>0</v>
      </c>
      <c r="F317" s="29">
        <v>0</v>
      </c>
      <c r="G317" s="29">
        <v>0</v>
      </c>
      <c r="H317" s="29">
        <v>20</v>
      </c>
      <c r="I317" s="29">
        <v>18</v>
      </c>
      <c r="J317" s="29">
        <v>18</v>
      </c>
      <c r="K317" s="29">
        <v>14</v>
      </c>
      <c r="L317" s="29">
        <v>21</v>
      </c>
      <c r="M317" s="29">
        <v>18</v>
      </c>
      <c r="N317" s="29">
        <v>0</v>
      </c>
      <c r="O317" s="29">
        <v>0</v>
      </c>
      <c r="P317" s="29">
        <v>0</v>
      </c>
      <c r="Q317" s="29">
        <v>0</v>
      </c>
      <c r="R317" s="29">
        <v>0</v>
      </c>
      <c r="S317" s="29">
        <v>0</v>
      </c>
      <c r="T317" s="29">
        <v>0</v>
      </c>
      <c r="V317" s="48">
        <f t="shared" si="47"/>
        <v>109</v>
      </c>
      <c r="W317" s="105">
        <f t="shared" si="48"/>
        <v>1</v>
      </c>
      <c r="X317" s="48">
        <f t="shared" si="49"/>
        <v>0</v>
      </c>
      <c r="Y317" s="33" t="str">
        <f t="shared" si="50"/>
        <v/>
      </c>
      <c r="Z317" s="608">
        <v>1512</v>
      </c>
      <c r="AA317" s="609" t="s">
        <v>1393</v>
      </c>
      <c r="AB317" s="608">
        <v>1</v>
      </c>
      <c r="AC317" s="85"/>
      <c r="AD317" s="225">
        <f t="shared" si="51"/>
        <v>1</v>
      </c>
      <c r="AE317" s="85">
        <v>118</v>
      </c>
      <c r="AF317" s="85">
        <v>1508</v>
      </c>
      <c r="AG317" s="213" t="s">
        <v>385</v>
      </c>
      <c r="AH317" s="85"/>
      <c r="AP317" s="51"/>
    </row>
    <row r="318" spans="1:42" ht="14.1" customHeight="1" x14ac:dyDescent="0.2">
      <c r="A318" s="28">
        <v>309</v>
      </c>
      <c r="B318" s="41">
        <v>174</v>
      </c>
      <c r="C318" s="67">
        <v>1513</v>
      </c>
      <c r="D318" s="46" t="s">
        <v>961</v>
      </c>
      <c r="E318" s="29">
        <v>0</v>
      </c>
      <c r="F318" s="29">
        <v>0</v>
      </c>
      <c r="G318" s="29">
        <v>0</v>
      </c>
      <c r="H318" s="29">
        <v>103</v>
      </c>
      <c r="I318" s="29">
        <v>85</v>
      </c>
      <c r="J318" s="29">
        <v>98</v>
      </c>
      <c r="K318" s="29">
        <v>99</v>
      </c>
      <c r="L318" s="29">
        <v>86</v>
      </c>
      <c r="M318" s="29">
        <v>0</v>
      </c>
      <c r="N318" s="29">
        <v>0</v>
      </c>
      <c r="O318" s="29">
        <v>0</v>
      </c>
      <c r="P318" s="29">
        <v>0</v>
      </c>
      <c r="Q318" s="29">
        <v>0</v>
      </c>
      <c r="R318" s="29">
        <v>0</v>
      </c>
      <c r="S318" s="29">
        <v>0</v>
      </c>
      <c r="T318" s="29">
        <v>0</v>
      </c>
      <c r="V318" s="48">
        <f t="shared" si="47"/>
        <v>471</v>
      </c>
      <c r="W318" s="105">
        <f t="shared" si="48"/>
        <v>1</v>
      </c>
      <c r="X318" s="48">
        <f t="shared" si="49"/>
        <v>0</v>
      </c>
      <c r="Y318" s="33" t="str">
        <f t="shared" si="50"/>
        <v/>
      </c>
      <c r="Z318" s="608">
        <v>1513</v>
      </c>
      <c r="AA318" s="609" t="s">
        <v>961</v>
      </c>
      <c r="AB318" s="608">
        <v>1</v>
      </c>
      <c r="AC318" s="85"/>
      <c r="AD318" s="225">
        <f t="shared" si="51"/>
        <v>1</v>
      </c>
      <c r="AE318" s="85">
        <v>188</v>
      </c>
      <c r="AF318" s="85">
        <v>1511</v>
      </c>
      <c r="AG318" s="213" t="s">
        <v>252</v>
      </c>
      <c r="AH318" s="85"/>
      <c r="AP318" s="51"/>
    </row>
    <row r="319" spans="1:42" ht="14.1" customHeight="1" x14ac:dyDescent="0.2">
      <c r="A319" s="28">
        <v>310</v>
      </c>
      <c r="B319" s="41">
        <v>195</v>
      </c>
      <c r="C319" s="67">
        <v>1514</v>
      </c>
      <c r="D319" s="46" t="s">
        <v>2434</v>
      </c>
      <c r="E319" s="29">
        <v>0</v>
      </c>
      <c r="F319" s="29">
        <v>0</v>
      </c>
      <c r="G319" s="29">
        <v>0</v>
      </c>
      <c r="H319" s="29">
        <v>20</v>
      </c>
      <c r="I319" s="29">
        <v>18</v>
      </c>
      <c r="J319" s="29">
        <v>16</v>
      </c>
      <c r="K319" s="29">
        <v>25</v>
      </c>
      <c r="L319" s="29">
        <v>23</v>
      </c>
      <c r="M319" s="29">
        <v>16</v>
      </c>
      <c r="N319" s="29">
        <v>25</v>
      </c>
      <c r="O319" s="29">
        <v>22</v>
      </c>
      <c r="P319" s="29">
        <v>25</v>
      </c>
      <c r="Q319" s="29">
        <v>24</v>
      </c>
      <c r="R319" s="29">
        <v>15</v>
      </c>
      <c r="S319" s="29">
        <v>22</v>
      </c>
      <c r="T319" s="29">
        <v>25</v>
      </c>
      <c r="V319" s="48">
        <f t="shared" si="47"/>
        <v>276</v>
      </c>
      <c r="W319" s="105">
        <f t="shared" si="48"/>
        <v>1</v>
      </c>
      <c r="X319" s="48">
        <f t="shared" si="49"/>
        <v>0</v>
      </c>
      <c r="Y319" s="33" t="str">
        <f t="shared" si="50"/>
        <v/>
      </c>
      <c r="Z319" s="608">
        <v>1514</v>
      </c>
      <c r="AA319" s="609" t="s">
        <v>2434</v>
      </c>
      <c r="AB319" s="608">
        <v>1</v>
      </c>
      <c r="AC319" s="85"/>
      <c r="AD319" s="225">
        <f t="shared" si="51"/>
        <v>1</v>
      </c>
      <c r="AE319" s="85">
        <v>188</v>
      </c>
      <c r="AF319" s="85">
        <v>1512</v>
      </c>
      <c r="AG319" s="213" t="s">
        <v>1393</v>
      </c>
      <c r="AH319" s="85"/>
      <c r="AP319" s="51"/>
    </row>
    <row r="320" spans="1:42" ht="14.1" customHeight="1" x14ac:dyDescent="0.2">
      <c r="A320" s="28">
        <v>311</v>
      </c>
      <c r="B320" s="41">
        <v>192</v>
      </c>
      <c r="C320" s="67">
        <v>1516</v>
      </c>
      <c r="D320" s="46" t="s">
        <v>2348</v>
      </c>
      <c r="E320" s="29">
        <v>0</v>
      </c>
      <c r="F320" s="29">
        <v>0</v>
      </c>
      <c r="G320" s="29">
        <v>12</v>
      </c>
      <c r="H320" s="29">
        <v>8</v>
      </c>
      <c r="I320" s="29">
        <v>13</v>
      </c>
      <c r="J320" s="29">
        <v>15</v>
      </c>
      <c r="K320" s="29">
        <v>11</v>
      </c>
      <c r="L320" s="29">
        <v>8</v>
      </c>
      <c r="M320" s="29">
        <v>14</v>
      </c>
      <c r="N320" s="29">
        <v>16</v>
      </c>
      <c r="O320" s="29">
        <v>11</v>
      </c>
      <c r="P320" s="29">
        <v>12</v>
      </c>
      <c r="Q320" s="29">
        <v>19</v>
      </c>
      <c r="R320" s="29">
        <v>24</v>
      </c>
      <c r="S320" s="29">
        <v>22</v>
      </c>
      <c r="T320" s="29">
        <v>20</v>
      </c>
      <c r="V320" s="48">
        <f t="shared" si="47"/>
        <v>205</v>
      </c>
      <c r="W320" s="105">
        <f t="shared" si="48"/>
        <v>1</v>
      </c>
      <c r="X320" s="48">
        <f t="shared" si="49"/>
        <v>0</v>
      </c>
      <c r="Y320" s="33" t="str">
        <f t="shared" si="50"/>
        <v/>
      </c>
      <c r="Z320" s="608">
        <v>1516</v>
      </c>
      <c r="AA320" s="609" t="s">
        <v>2348</v>
      </c>
      <c r="AB320" s="608">
        <v>7</v>
      </c>
      <c r="AC320" s="85"/>
      <c r="AD320" s="225">
        <f t="shared" si="51"/>
        <v>1</v>
      </c>
      <c r="AE320" s="85">
        <v>174</v>
      </c>
      <c r="AF320" s="85">
        <v>1513</v>
      </c>
      <c r="AG320" s="213" t="s">
        <v>961</v>
      </c>
      <c r="AH320" s="85"/>
      <c r="AP320" s="51"/>
    </row>
    <row r="321" spans="1:42" ht="14.1" customHeight="1" x14ac:dyDescent="0.2">
      <c r="A321" s="28">
        <v>312</v>
      </c>
      <c r="B321" s="41">
        <v>114</v>
      </c>
      <c r="C321" s="67">
        <v>1517</v>
      </c>
      <c r="D321" s="46" t="s">
        <v>2624</v>
      </c>
      <c r="E321" s="29">
        <v>0</v>
      </c>
      <c r="F321" s="29">
        <v>0</v>
      </c>
      <c r="G321" s="29">
        <v>0</v>
      </c>
      <c r="H321" s="29">
        <v>0</v>
      </c>
      <c r="I321" s="29">
        <v>0</v>
      </c>
      <c r="J321" s="29">
        <v>0</v>
      </c>
      <c r="K321" s="29">
        <v>0</v>
      </c>
      <c r="L321" s="29">
        <v>0</v>
      </c>
      <c r="M321" s="29">
        <v>0</v>
      </c>
      <c r="N321" s="29">
        <v>125</v>
      </c>
      <c r="O321" s="29">
        <v>153</v>
      </c>
      <c r="P321" s="29">
        <v>116</v>
      </c>
      <c r="Q321" s="29">
        <v>0</v>
      </c>
      <c r="R321" s="29">
        <v>0</v>
      </c>
      <c r="S321" s="29">
        <v>0</v>
      </c>
      <c r="T321" s="29">
        <v>0</v>
      </c>
      <c r="V321" s="48">
        <f t="shared" si="47"/>
        <v>394</v>
      </c>
      <c r="W321" s="105">
        <f t="shared" si="48"/>
        <v>1</v>
      </c>
      <c r="X321" s="48">
        <f t="shared" si="49"/>
        <v>0</v>
      </c>
      <c r="Y321" s="33" t="str">
        <f t="shared" si="50"/>
        <v/>
      </c>
      <c r="Z321" s="608">
        <v>1517</v>
      </c>
      <c r="AA321" s="609" t="s">
        <v>2624</v>
      </c>
      <c r="AB321" s="608">
        <v>3</v>
      </c>
      <c r="AC321" s="85"/>
      <c r="AD321" s="225">
        <f t="shared" si="51"/>
        <v>1</v>
      </c>
      <c r="AE321" s="85">
        <v>195</v>
      </c>
      <c r="AF321" s="85">
        <v>1514</v>
      </c>
      <c r="AG321" s="213" t="s">
        <v>2434</v>
      </c>
      <c r="AH321" s="85"/>
      <c r="AP321" s="51"/>
    </row>
    <row r="322" spans="1:42" ht="14.1" customHeight="1" x14ac:dyDescent="0.2">
      <c r="A322" s="28">
        <v>313</v>
      </c>
      <c r="B322" s="41">
        <v>196</v>
      </c>
      <c r="C322" s="67">
        <v>1519</v>
      </c>
      <c r="D322" s="46" t="s">
        <v>616</v>
      </c>
      <c r="E322" s="29">
        <v>0</v>
      </c>
      <c r="F322" s="29">
        <v>0</v>
      </c>
      <c r="G322" s="29">
        <v>0</v>
      </c>
      <c r="H322" s="29">
        <v>47</v>
      </c>
      <c r="I322" s="29">
        <v>25</v>
      </c>
      <c r="J322" s="29">
        <v>32</v>
      </c>
      <c r="K322" s="29">
        <v>32</v>
      </c>
      <c r="L322" s="29">
        <v>32</v>
      </c>
      <c r="M322" s="29">
        <v>34</v>
      </c>
      <c r="N322" s="29">
        <v>0</v>
      </c>
      <c r="O322" s="29">
        <v>0</v>
      </c>
      <c r="P322" s="29">
        <v>0</v>
      </c>
      <c r="Q322" s="29">
        <v>0</v>
      </c>
      <c r="R322" s="29">
        <v>0</v>
      </c>
      <c r="S322" s="29">
        <v>0</v>
      </c>
      <c r="T322" s="29">
        <v>0</v>
      </c>
      <c r="V322" s="48">
        <f t="shared" si="47"/>
        <v>202</v>
      </c>
      <c r="W322" s="105">
        <f t="shared" si="48"/>
        <v>1</v>
      </c>
      <c r="X322" s="48">
        <f t="shared" si="49"/>
        <v>0</v>
      </c>
      <c r="Y322" s="33" t="str">
        <f t="shared" si="50"/>
        <v/>
      </c>
      <c r="Z322" s="608">
        <v>1519</v>
      </c>
      <c r="AA322" s="609" t="s">
        <v>616</v>
      </c>
      <c r="AB322" s="608">
        <v>1</v>
      </c>
      <c r="AC322" s="85"/>
      <c r="AD322" s="225">
        <f t="shared" si="51"/>
        <v>1</v>
      </c>
      <c r="AE322" s="85">
        <v>120</v>
      </c>
      <c r="AF322" s="85">
        <v>1515</v>
      </c>
      <c r="AG322" s="213" t="s">
        <v>2221</v>
      </c>
      <c r="AH322" s="85"/>
      <c r="AP322" s="51"/>
    </row>
    <row r="323" spans="1:42" ht="14.1" customHeight="1" x14ac:dyDescent="0.2">
      <c r="A323" s="28">
        <v>314</v>
      </c>
      <c r="B323" s="41">
        <v>141</v>
      </c>
      <c r="C323" s="67">
        <v>1521</v>
      </c>
      <c r="D323" s="46" t="s">
        <v>573</v>
      </c>
      <c r="E323" s="29">
        <v>0</v>
      </c>
      <c r="F323" s="29">
        <v>0</v>
      </c>
      <c r="G323" s="29">
        <v>0</v>
      </c>
      <c r="H323" s="29">
        <v>29</v>
      </c>
      <c r="I323" s="29">
        <v>34</v>
      </c>
      <c r="J323" s="29">
        <v>28</v>
      </c>
      <c r="K323" s="29">
        <v>40</v>
      </c>
      <c r="L323" s="29">
        <v>20</v>
      </c>
      <c r="M323" s="29">
        <v>26</v>
      </c>
      <c r="N323" s="29">
        <v>28</v>
      </c>
      <c r="O323" s="29">
        <v>25</v>
      </c>
      <c r="P323" s="29">
        <v>28</v>
      </c>
      <c r="Q323" s="29">
        <v>23</v>
      </c>
      <c r="R323" s="29">
        <v>40</v>
      </c>
      <c r="S323" s="29">
        <v>31</v>
      </c>
      <c r="T323" s="29">
        <v>28</v>
      </c>
      <c r="V323" s="48">
        <f t="shared" si="47"/>
        <v>380</v>
      </c>
      <c r="W323" s="105">
        <f t="shared" si="48"/>
        <v>1</v>
      </c>
      <c r="X323" s="48">
        <f t="shared" si="49"/>
        <v>0</v>
      </c>
      <c r="Y323" s="33" t="str">
        <f t="shared" si="50"/>
        <v/>
      </c>
      <c r="Z323" s="608">
        <v>1521</v>
      </c>
      <c r="AA323" s="609" t="s">
        <v>573</v>
      </c>
      <c r="AB323" s="608">
        <v>1</v>
      </c>
      <c r="AC323" s="85"/>
      <c r="AD323" s="225">
        <f t="shared" si="51"/>
        <v>1</v>
      </c>
      <c r="AE323" s="85">
        <v>192</v>
      </c>
      <c r="AF323" s="85">
        <v>1516</v>
      </c>
      <c r="AG323" s="213" t="s">
        <v>2348</v>
      </c>
      <c r="AH323" s="85"/>
      <c r="AP323" s="51"/>
    </row>
    <row r="324" spans="1:42" ht="14.1" customHeight="1" x14ac:dyDescent="0.2">
      <c r="A324" s="28">
        <v>315</v>
      </c>
      <c r="B324" s="41">
        <v>192</v>
      </c>
      <c r="C324" s="67">
        <v>1522</v>
      </c>
      <c r="D324" s="46" t="s">
        <v>1893</v>
      </c>
      <c r="E324" s="29">
        <v>0</v>
      </c>
      <c r="F324" s="29">
        <v>0</v>
      </c>
      <c r="G324" s="29">
        <v>14</v>
      </c>
      <c r="H324" s="29">
        <v>15</v>
      </c>
      <c r="I324" s="29">
        <v>16</v>
      </c>
      <c r="J324" s="29">
        <v>12</v>
      </c>
      <c r="K324" s="29">
        <v>17</v>
      </c>
      <c r="L324" s="29">
        <v>8</v>
      </c>
      <c r="M324" s="29">
        <v>7</v>
      </c>
      <c r="N324" s="29">
        <v>13</v>
      </c>
      <c r="O324" s="29">
        <v>11</v>
      </c>
      <c r="P324" s="29">
        <v>12</v>
      </c>
      <c r="Q324" s="29">
        <v>12</v>
      </c>
      <c r="R324" s="29">
        <v>0</v>
      </c>
      <c r="S324" s="29">
        <v>0</v>
      </c>
      <c r="T324" s="29">
        <v>2</v>
      </c>
      <c r="V324" s="48">
        <f t="shared" si="47"/>
        <v>139</v>
      </c>
      <c r="W324" s="105">
        <f t="shared" si="48"/>
        <v>1</v>
      </c>
      <c r="X324" s="48">
        <f t="shared" si="49"/>
        <v>0</v>
      </c>
      <c r="Y324" s="33" t="str">
        <f t="shared" si="50"/>
        <v/>
      </c>
      <c r="Z324" s="608">
        <v>1522</v>
      </c>
      <c r="AA324" s="609" t="s">
        <v>1893</v>
      </c>
      <c r="AB324" s="608">
        <v>7</v>
      </c>
      <c r="AC324" s="85"/>
      <c r="AD324" s="225">
        <f t="shared" si="51"/>
        <v>1</v>
      </c>
      <c r="AE324" s="85">
        <v>114</v>
      </c>
      <c r="AF324" s="85">
        <v>1517</v>
      </c>
      <c r="AG324" s="213" t="s">
        <v>2624</v>
      </c>
      <c r="AH324" s="85"/>
      <c r="AP324" s="51"/>
    </row>
    <row r="325" spans="1:42" ht="14.1" customHeight="1" x14ac:dyDescent="0.2">
      <c r="A325" s="28">
        <v>316</v>
      </c>
      <c r="B325" s="41">
        <v>114</v>
      </c>
      <c r="C325" s="67">
        <v>1524</v>
      </c>
      <c r="D325" s="46" t="s">
        <v>2616</v>
      </c>
      <c r="E325" s="29">
        <v>0</v>
      </c>
      <c r="F325" s="29">
        <v>0</v>
      </c>
      <c r="G325" s="29">
        <v>0</v>
      </c>
      <c r="H325" s="29">
        <v>29</v>
      </c>
      <c r="I325" s="29">
        <v>41</v>
      </c>
      <c r="J325" s="29">
        <v>32</v>
      </c>
      <c r="K325" s="29">
        <v>36</v>
      </c>
      <c r="L325" s="29">
        <v>33</v>
      </c>
      <c r="M325" s="29">
        <v>31</v>
      </c>
      <c r="N325" s="29">
        <v>0</v>
      </c>
      <c r="O325" s="29">
        <v>0</v>
      </c>
      <c r="P325" s="29">
        <v>0</v>
      </c>
      <c r="Q325" s="29">
        <v>0</v>
      </c>
      <c r="R325" s="29">
        <v>0</v>
      </c>
      <c r="S325" s="29">
        <v>0</v>
      </c>
      <c r="T325" s="29">
        <v>0</v>
      </c>
      <c r="V325" s="48">
        <f t="shared" si="47"/>
        <v>202</v>
      </c>
      <c r="W325" s="105">
        <f t="shared" si="48"/>
        <v>1</v>
      </c>
      <c r="X325" s="48">
        <f t="shared" si="49"/>
        <v>0</v>
      </c>
      <c r="Y325" s="33" t="str">
        <f t="shared" si="50"/>
        <v/>
      </c>
      <c r="Z325" s="608">
        <v>1524</v>
      </c>
      <c r="AA325" s="609" t="s">
        <v>2616</v>
      </c>
      <c r="AB325" s="608">
        <v>1</v>
      </c>
      <c r="AC325" s="85"/>
      <c r="AD325" s="225">
        <f t="shared" si="51"/>
        <v>1</v>
      </c>
      <c r="AE325" s="85">
        <v>196</v>
      </c>
      <c r="AF325" s="85">
        <v>1519</v>
      </c>
      <c r="AG325" s="213" t="s">
        <v>616</v>
      </c>
      <c r="AH325" s="85"/>
      <c r="AP325" s="51"/>
    </row>
    <row r="326" spans="1:42" ht="14.1" customHeight="1" x14ac:dyDescent="0.2">
      <c r="A326" s="28">
        <v>317</v>
      </c>
      <c r="B326" s="41">
        <v>195</v>
      </c>
      <c r="C326" s="67">
        <v>1527</v>
      </c>
      <c r="D326" s="46" t="s">
        <v>2357</v>
      </c>
      <c r="E326" s="29">
        <v>0</v>
      </c>
      <c r="F326" s="29">
        <v>0</v>
      </c>
      <c r="G326" s="29">
        <v>0</v>
      </c>
      <c r="H326" s="29">
        <v>3</v>
      </c>
      <c r="I326" s="29">
        <v>0</v>
      </c>
      <c r="J326" s="29">
        <v>2</v>
      </c>
      <c r="K326" s="29">
        <v>2</v>
      </c>
      <c r="L326" s="29">
        <v>0</v>
      </c>
      <c r="M326" s="29">
        <v>1</v>
      </c>
      <c r="N326" s="29">
        <v>3</v>
      </c>
      <c r="O326" s="29">
        <v>1</v>
      </c>
      <c r="P326" s="29">
        <v>0</v>
      </c>
      <c r="Q326" s="29">
        <v>2</v>
      </c>
      <c r="R326" s="29">
        <v>0</v>
      </c>
      <c r="S326" s="29">
        <v>2</v>
      </c>
      <c r="T326" s="29">
        <v>0</v>
      </c>
      <c r="V326" s="48">
        <f t="shared" si="47"/>
        <v>16</v>
      </c>
      <c r="W326" s="105">
        <f t="shared" si="48"/>
        <v>1</v>
      </c>
      <c r="X326" s="48">
        <f t="shared" si="49"/>
        <v>0</v>
      </c>
      <c r="Y326" s="33" t="str">
        <f t="shared" si="50"/>
        <v/>
      </c>
      <c r="Z326" s="608">
        <v>1527</v>
      </c>
      <c r="AA326" s="609" t="s">
        <v>2357</v>
      </c>
      <c r="AB326" s="608">
        <v>5</v>
      </c>
      <c r="AC326" s="85"/>
      <c r="AD326" s="225">
        <f t="shared" si="51"/>
        <v>1</v>
      </c>
      <c r="AE326" s="85">
        <v>141</v>
      </c>
      <c r="AF326" s="85">
        <v>1521</v>
      </c>
      <c r="AG326" s="213" t="s">
        <v>573</v>
      </c>
      <c r="AH326" s="85"/>
      <c r="AP326" s="51"/>
    </row>
    <row r="327" spans="1:42" ht="14.1" customHeight="1" x14ac:dyDescent="0.2">
      <c r="A327" s="28">
        <v>318</v>
      </c>
      <c r="B327" s="41">
        <v>192</v>
      </c>
      <c r="C327" s="67">
        <v>1528</v>
      </c>
      <c r="D327" s="46" t="s">
        <v>2861</v>
      </c>
      <c r="E327" s="29">
        <v>0</v>
      </c>
      <c r="F327" s="29">
        <v>0</v>
      </c>
      <c r="G327" s="29">
        <v>28</v>
      </c>
      <c r="H327" s="29">
        <v>41</v>
      </c>
      <c r="I327" s="29">
        <v>37</v>
      </c>
      <c r="J327" s="29">
        <v>30</v>
      </c>
      <c r="K327" s="29">
        <v>31</v>
      </c>
      <c r="L327" s="29">
        <v>33</v>
      </c>
      <c r="M327" s="29">
        <v>40</v>
      </c>
      <c r="N327" s="29">
        <v>28</v>
      </c>
      <c r="O327" s="29">
        <v>42</v>
      </c>
      <c r="P327" s="29">
        <v>34</v>
      </c>
      <c r="Q327" s="29">
        <v>41</v>
      </c>
      <c r="R327" s="29">
        <v>32</v>
      </c>
      <c r="S327" s="29">
        <v>32</v>
      </c>
      <c r="T327" s="29">
        <v>57</v>
      </c>
      <c r="V327" s="48">
        <f t="shared" si="47"/>
        <v>506</v>
      </c>
      <c r="W327" s="105">
        <f t="shared" si="48"/>
        <v>1</v>
      </c>
      <c r="X327" s="48">
        <f t="shared" si="49"/>
        <v>0</v>
      </c>
      <c r="Y327" s="33" t="str">
        <f t="shared" si="50"/>
        <v/>
      </c>
      <c r="Z327" s="608">
        <v>1528</v>
      </c>
      <c r="AA327" s="609" t="s">
        <v>258</v>
      </c>
      <c r="AB327" s="608">
        <v>7</v>
      </c>
      <c r="AC327" s="85"/>
      <c r="AD327" s="225">
        <f t="shared" si="51"/>
        <v>1</v>
      </c>
      <c r="AE327" s="85">
        <v>192</v>
      </c>
      <c r="AF327" s="85">
        <v>1522</v>
      </c>
      <c r="AG327" s="213" t="s">
        <v>1893</v>
      </c>
      <c r="AH327" s="85"/>
      <c r="AP327" s="51"/>
    </row>
    <row r="328" spans="1:42" ht="14.1" customHeight="1" x14ac:dyDescent="0.2">
      <c r="A328" s="28">
        <v>319</v>
      </c>
      <c r="B328" s="41">
        <v>186</v>
      </c>
      <c r="C328" s="67">
        <v>1530</v>
      </c>
      <c r="D328" s="46" t="s">
        <v>2071</v>
      </c>
      <c r="E328" s="29">
        <v>0</v>
      </c>
      <c r="F328" s="29">
        <v>45</v>
      </c>
      <c r="G328" s="29">
        <v>0</v>
      </c>
      <c r="H328" s="29">
        <v>0</v>
      </c>
      <c r="I328" s="29">
        <v>0</v>
      </c>
      <c r="J328" s="29">
        <v>0</v>
      </c>
      <c r="K328" s="29">
        <v>0</v>
      </c>
      <c r="L328" s="29">
        <v>0</v>
      </c>
      <c r="M328" s="29">
        <v>0</v>
      </c>
      <c r="N328" s="29">
        <v>0</v>
      </c>
      <c r="O328" s="29">
        <v>0</v>
      </c>
      <c r="P328" s="29">
        <v>0</v>
      </c>
      <c r="Q328" s="29">
        <v>182</v>
      </c>
      <c r="R328" s="29">
        <v>225</v>
      </c>
      <c r="S328" s="29">
        <v>254</v>
      </c>
      <c r="T328" s="29">
        <v>271</v>
      </c>
      <c r="V328" s="48">
        <f t="shared" si="47"/>
        <v>977</v>
      </c>
      <c r="W328" s="105">
        <f t="shared" si="48"/>
        <v>1</v>
      </c>
      <c r="X328" s="48">
        <f t="shared" si="49"/>
        <v>45</v>
      </c>
      <c r="Y328" s="33" t="str">
        <f t="shared" si="50"/>
        <v/>
      </c>
      <c r="Z328" s="608">
        <v>1530</v>
      </c>
      <c r="AA328" s="609" t="s">
        <v>2071</v>
      </c>
      <c r="AB328" s="608">
        <v>4</v>
      </c>
      <c r="AC328" s="85"/>
      <c r="AD328" s="225">
        <f t="shared" si="51"/>
        <v>1</v>
      </c>
      <c r="AE328" s="85">
        <v>114</v>
      </c>
      <c r="AF328" s="85">
        <v>1524</v>
      </c>
      <c r="AG328" s="213" t="s">
        <v>2616</v>
      </c>
      <c r="AH328" s="85"/>
      <c r="AP328" s="51"/>
    </row>
    <row r="329" spans="1:42" ht="14.1" customHeight="1" x14ac:dyDescent="0.2">
      <c r="A329" s="28">
        <v>320</v>
      </c>
      <c r="B329" s="41">
        <v>189</v>
      </c>
      <c r="C329" s="67">
        <v>1531</v>
      </c>
      <c r="D329" s="46" t="s">
        <v>2005</v>
      </c>
      <c r="E329" s="29">
        <v>0</v>
      </c>
      <c r="F329" s="29">
        <v>0</v>
      </c>
      <c r="G329" s="29">
        <v>0</v>
      </c>
      <c r="H329" s="29">
        <v>17</v>
      </c>
      <c r="I329" s="29">
        <v>11</v>
      </c>
      <c r="J329" s="29">
        <v>17</v>
      </c>
      <c r="K329" s="29">
        <v>10</v>
      </c>
      <c r="L329" s="29">
        <v>13</v>
      </c>
      <c r="M329" s="29">
        <v>8</v>
      </c>
      <c r="N329" s="29">
        <v>0</v>
      </c>
      <c r="O329" s="29">
        <v>0</v>
      </c>
      <c r="P329" s="29">
        <v>0</v>
      </c>
      <c r="Q329" s="29">
        <v>0</v>
      </c>
      <c r="R329" s="29">
        <v>0</v>
      </c>
      <c r="S329" s="29">
        <v>0</v>
      </c>
      <c r="T329" s="29">
        <v>0</v>
      </c>
      <c r="V329" s="48">
        <f t="shared" si="47"/>
        <v>76</v>
      </c>
      <c r="W329" s="105">
        <f t="shared" si="48"/>
        <v>1</v>
      </c>
      <c r="X329" s="48">
        <f t="shared" si="49"/>
        <v>0</v>
      </c>
      <c r="Y329" s="33" t="str">
        <f t="shared" si="50"/>
        <v/>
      </c>
      <c r="Z329" s="608">
        <v>1531</v>
      </c>
      <c r="AA329" s="609" t="s">
        <v>2005</v>
      </c>
      <c r="AB329" s="608">
        <v>1</v>
      </c>
      <c r="AC329" s="85"/>
      <c r="AD329" s="225">
        <f t="shared" si="51"/>
        <v>1</v>
      </c>
      <c r="AE329" s="85">
        <v>195</v>
      </c>
      <c r="AF329" s="85">
        <v>1527</v>
      </c>
      <c r="AG329" s="213" t="s">
        <v>2357</v>
      </c>
      <c r="AH329" s="85"/>
      <c r="AP329" s="51"/>
    </row>
    <row r="330" spans="1:42" ht="14.1" customHeight="1" x14ac:dyDescent="0.2">
      <c r="A330" s="28">
        <v>321</v>
      </c>
      <c r="B330" s="41">
        <v>185</v>
      </c>
      <c r="C330" s="67">
        <v>1533</v>
      </c>
      <c r="D330" s="46" t="s">
        <v>2913</v>
      </c>
      <c r="E330" s="29">
        <v>0</v>
      </c>
      <c r="F330" s="29">
        <v>0</v>
      </c>
      <c r="G330" s="29">
        <v>0</v>
      </c>
      <c r="H330" s="29">
        <v>0</v>
      </c>
      <c r="I330" s="29">
        <v>0</v>
      </c>
      <c r="J330" s="29">
        <v>0</v>
      </c>
      <c r="K330" s="29">
        <v>0</v>
      </c>
      <c r="L330" s="29">
        <v>75</v>
      </c>
      <c r="M330" s="29">
        <v>76</v>
      </c>
      <c r="N330" s="29">
        <v>56</v>
      </c>
      <c r="O330" s="29">
        <v>0</v>
      </c>
      <c r="P330" s="29">
        <v>0</v>
      </c>
      <c r="Q330" s="29">
        <v>0</v>
      </c>
      <c r="R330" s="29">
        <v>0</v>
      </c>
      <c r="S330" s="29">
        <v>0</v>
      </c>
      <c r="T330" s="29">
        <v>0</v>
      </c>
      <c r="V330" s="48">
        <f t="shared" ref="V330:V393" si="52">SUM(E330:T330)</f>
        <v>207</v>
      </c>
      <c r="W330" s="105">
        <f t="shared" ref="W330:W393" si="53">IF(V330&gt;0,1,0)</f>
        <v>1</v>
      </c>
      <c r="X330" s="48">
        <f t="shared" ref="X330:X393" si="54">E330+F330</f>
        <v>0</v>
      </c>
      <c r="Y330" s="33" t="str">
        <f t="shared" si="50"/>
        <v/>
      </c>
      <c r="Z330" s="608">
        <v>1533</v>
      </c>
      <c r="AA330" s="609" t="s">
        <v>2533</v>
      </c>
      <c r="AB330" s="608">
        <v>3</v>
      </c>
      <c r="AC330" s="85"/>
      <c r="AD330" s="225">
        <f t="shared" si="51"/>
        <v>1</v>
      </c>
      <c r="AE330" s="85">
        <v>192</v>
      </c>
      <c r="AF330" s="85">
        <v>1528</v>
      </c>
      <c r="AG330" s="213" t="s">
        <v>2861</v>
      </c>
      <c r="AH330" s="85"/>
      <c r="AP330" s="51"/>
    </row>
    <row r="331" spans="1:42" ht="14.1" customHeight="1" x14ac:dyDescent="0.2">
      <c r="A331" s="28">
        <v>322</v>
      </c>
      <c r="B331" s="41">
        <v>120</v>
      </c>
      <c r="C331" s="67">
        <v>1535</v>
      </c>
      <c r="D331" s="46" t="s">
        <v>3327</v>
      </c>
      <c r="E331" s="29">
        <v>0</v>
      </c>
      <c r="F331" s="29">
        <v>0</v>
      </c>
      <c r="G331" s="29">
        <v>0</v>
      </c>
      <c r="H331" s="29">
        <v>14</v>
      </c>
      <c r="I331" s="29">
        <v>11</v>
      </c>
      <c r="J331" s="29">
        <v>13</v>
      </c>
      <c r="K331" s="29">
        <v>12</v>
      </c>
      <c r="L331" s="29">
        <v>8</v>
      </c>
      <c r="M331" s="29">
        <v>14</v>
      </c>
      <c r="N331" s="29">
        <v>14</v>
      </c>
      <c r="O331" s="29">
        <v>14</v>
      </c>
      <c r="P331" s="29">
        <v>14</v>
      </c>
      <c r="Q331" s="29">
        <v>0</v>
      </c>
      <c r="R331" s="29">
        <v>0</v>
      </c>
      <c r="S331" s="29">
        <v>0</v>
      </c>
      <c r="T331" s="29">
        <v>0</v>
      </c>
      <c r="V331" s="48">
        <f t="shared" si="52"/>
        <v>114</v>
      </c>
      <c r="W331" s="105">
        <f t="shared" si="53"/>
        <v>1</v>
      </c>
      <c r="X331" s="48">
        <f t="shared" si="54"/>
        <v>0</v>
      </c>
      <c r="Y331" s="33" t="str">
        <f t="shared" ref="Y331:Y394" si="55">IF(C331=Z331,"",1)</f>
        <v/>
      </c>
      <c r="Z331" s="608">
        <v>1535</v>
      </c>
      <c r="AA331" s="609" t="s">
        <v>3327</v>
      </c>
      <c r="AB331" s="608">
        <v>1</v>
      </c>
      <c r="AC331" s="85"/>
      <c r="AD331" s="225">
        <f t="shared" ref="AD331:AD394" si="56">IF(D331=AG331,"",1)</f>
        <v>1</v>
      </c>
      <c r="AE331" s="85">
        <v>186</v>
      </c>
      <c r="AF331" s="85">
        <v>1530</v>
      </c>
      <c r="AG331" s="213" t="s">
        <v>2071</v>
      </c>
      <c r="AH331" s="85"/>
      <c r="AP331" s="51"/>
    </row>
    <row r="332" spans="1:42" ht="14.1" customHeight="1" x14ac:dyDescent="0.2">
      <c r="A332" s="28">
        <v>323</v>
      </c>
      <c r="B332" s="41">
        <v>151</v>
      </c>
      <c r="C332" s="67">
        <v>1537</v>
      </c>
      <c r="D332" s="46" t="s">
        <v>395</v>
      </c>
      <c r="E332" s="29">
        <v>0</v>
      </c>
      <c r="F332" s="29">
        <v>0</v>
      </c>
      <c r="G332" s="29">
        <v>41</v>
      </c>
      <c r="H332" s="29">
        <v>42</v>
      </c>
      <c r="I332" s="29">
        <v>56</v>
      </c>
      <c r="J332" s="29">
        <v>43</v>
      </c>
      <c r="K332" s="29">
        <v>48</v>
      </c>
      <c r="L332" s="29">
        <v>64</v>
      </c>
      <c r="M332" s="29">
        <v>56</v>
      </c>
      <c r="N332" s="29">
        <v>62</v>
      </c>
      <c r="O332" s="29">
        <v>128</v>
      </c>
      <c r="P332" s="29">
        <v>123</v>
      </c>
      <c r="Q332" s="29">
        <v>105</v>
      </c>
      <c r="R332" s="29">
        <v>0</v>
      </c>
      <c r="S332" s="29">
        <v>0</v>
      </c>
      <c r="T332" s="29">
        <v>0</v>
      </c>
      <c r="V332" s="48">
        <f t="shared" si="52"/>
        <v>768</v>
      </c>
      <c r="W332" s="105">
        <f t="shared" si="53"/>
        <v>1</v>
      </c>
      <c r="X332" s="48">
        <f t="shared" si="54"/>
        <v>0</v>
      </c>
      <c r="Y332" s="33" t="str">
        <f t="shared" si="55"/>
        <v/>
      </c>
      <c r="Z332" s="608">
        <v>1537</v>
      </c>
      <c r="AA332" s="609" t="s">
        <v>395</v>
      </c>
      <c r="AB332" s="608">
        <v>1</v>
      </c>
      <c r="AC332" s="85"/>
      <c r="AD332" s="225">
        <f t="shared" si="56"/>
        <v>1</v>
      </c>
      <c r="AE332" s="85">
        <v>189</v>
      </c>
      <c r="AF332" s="85">
        <v>1531</v>
      </c>
      <c r="AG332" s="213" t="s">
        <v>2005</v>
      </c>
      <c r="AH332" s="85"/>
      <c r="AP332" s="51"/>
    </row>
    <row r="333" spans="1:42" ht="14.1" customHeight="1" x14ac:dyDescent="0.2">
      <c r="A333" s="28">
        <v>324</v>
      </c>
      <c r="B333" s="41">
        <v>196</v>
      </c>
      <c r="C333" s="67">
        <v>1538</v>
      </c>
      <c r="D333" s="46" t="s">
        <v>3380</v>
      </c>
      <c r="E333" s="29">
        <v>0</v>
      </c>
      <c r="F333" s="29">
        <v>0</v>
      </c>
      <c r="G333" s="29">
        <v>0</v>
      </c>
      <c r="H333" s="29">
        <v>0</v>
      </c>
      <c r="I333" s="29">
        <v>0</v>
      </c>
      <c r="J333" s="29">
        <v>0</v>
      </c>
      <c r="K333" s="29">
        <v>0</v>
      </c>
      <c r="L333" s="29">
        <v>0</v>
      </c>
      <c r="M333" s="29">
        <v>0</v>
      </c>
      <c r="N333" s="29">
        <v>168</v>
      </c>
      <c r="O333" s="29">
        <v>171</v>
      </c>
      <c r="P333" s="29">
        <v>160</v>
      </c>
      <c r="Q333" s="29">
        <v>0</v>
      </c>
      <c r="R333" s="29">
        <v>0</v>
      </c>
      <c r="S333" s="29">
        <v>0</v>
      </c>
      <c r="T333" s="29">
        <v>0</v>
      </c>
      <c r="V333" s="48">
        <f t="shared" si="52"/>
        <v>499</v>
      </c>
      <c r="W333" s="105">
        <f t="shared" si="53"/>
        <v>1</v>
      </c>
      <c r="X333" s="48">
        <f t="shared" si="54"/>
        <v>0</v>
      </c>
      <c r="Y333" s="33" t="str">
        <f t="shared" si="55"/>
        <v/>
      </c>
      <c r="Z333" s="608">
        <v>1538</v>
      </c>
      <c r="AA333" s="609" t="s">
        <v>973</v>
      </c>
      <c r="AB333" s="608">
        <v>3</v>
      </c>
      <c r="AC333" s="85"/>
      <c r="AD333" s="225">
        <f t="shared" si="56"/>
        <v>1</v>
      </c>
      <c r="AE333" s="85">
        <v>185</v>
      </c>
      <c r="AF333" s="85">
        <v>1533</v>
      </c>
      <c r="AG333" s="213" t="s">
        <v>2533</v>
      </c>
      <c r="AH333" s="85"/>
      <c r="AP333" s="51"/>
    </row>
    <row r="334" spans="1:42" ht="14.1" customHeight="1" x14ac:dyDescent="0.2">
      <c r="A334" s="28">
        <v>325</v>
      </c>
      <c r="B334" s="41">
        <v>121</v>
      </c>
      <c r="C334" s="67">
        <v>1539</v>
      </c>
      <c r="D334" s="46" t="s">
        <v>1410</v>
      </c>
      <c r="E334" s="29">
        <v>0</v>
      </c>
      <c r="F334" s="29">
        <v>0</v>
      </c>
      <c r="G334" s="29">
        <v>0</v>
      </c>
      <c r="H334" s="29">
        <v>3</v>
      </c>
      <c r="I334" s="29">
        <v>6</v>
      </c>
      <c r="J334" s="29">
        <v>1</v>
      </c>
      <c r="K334" s="29">
        <v>3</v>
      </c>
      <c r="L334" s="29">
        <v>3</v>
      </c>
      <c r="M334" s="29">
        <v>3</v>
      </c>
      <c r="N334" s="29">
        <v>3</v>
      </c>
      <c r="O334" s="29">
        <v>3</v>
      </c>
      <c r="P334" s="29">
        <v>3</v>
      </c>
      <c r="Q334" s="29">
        <v>5</v>
      </c>
      <c r="R334" s="29">
        <v>2</v>
      </c>
      <c r="S334" s="29">
        <v>5</v>
      </c>
      <c r="T334" s="29">
        <v>1</v>
      </c>
      <c r="V334" s="48">
        <f t="shared" si="52"/>
        <v>41</v>
      </c>
      <c r="W334" s="105">
        <f t="shared" si="53"/>
        <v>1</v>
      </c>
      <c r="X334" s="48">
        <f t="shared" si="54"/>
        <v>0</v>
      </c>
      <c r="Y334" s="33" t="str">
        <f t="shared" si="55"/>
        <v/>
      </c>
      <c r="Z334" s="608">
        <v>1539</v>
      </c>
      <c r="AA334" s="609" t="s">
        <v>1410</v>
      </c>
      <c r="AB334" s="608">
        <v>5</v>
      </c>
      <c r="AC334" s="85"/>
      <c r="AD334" s="225">
        <f t="shared" si="56"/>
        <v>1</v>
      </c>
      <c r="AE334" s="85">
        <v>120</v>
      </c>
      <c r="AF334" s="85">
        <v>1535</v>
      </c>
      <c r="AG334" s="213" t="s">
        <v>570</v>
      </c>
      <c r="AH334" s="85"/>
      <c r="AP334" s="51"/>
    </row>
    <row r="335" spans="1:42" ht="14.1" customHeight="1" x14ac:dyDescent="0.2">
      <c r="A335" s="28">
        <v>326</v>
      </c>
      <c r="B335" s="41">
        <v>151</v>
      </c>
      <c r="C335" s="67">
        <v>1541</v>
      </c>
      <c r="D335" s="46" t="s">
        <v>598</v>
      </c>
      <c r="E335" s="29">
        <v>0</v>
      </c>
      <c r="F335" s="29">
        <v>0</v>
      </c>
      <c r="G335" s="29">
        <v>11</v>
      </c>
      <c r="H335" s="29">
        <v>20</v>
      </c>
      <c r="I335" s="29">
        <v>14</v>
      </c>
      <c r="J335" s="29">
        <v>14</v>
      </c>
      <c r="K335" s="29">
        <v>20</v>
      </c>
      <c r="L335" s="29">
        <v>26</v>
      </c>
      <c r="M335" s="29">
        <v>19</v>
      </c>
      <c r="N335" s="29">
        <v>23</v>
      </c>
      <c r="O335" s="29">
        <v>0</v>
      </c>
      <c r="P335" s="29">
        <v>0</v>
      </c>
      <c r="Q335" s="29">
        <v>0</v>
      </c>
      <c r="R335" s="29">
        <v>0</v>
      </c>
      <c r="S335" s="29">
        <v>0</v>
      </c>
      <c r="T335" s="29">
        <v>0</v>
      </c>
      <c r="V335" s="48">
        <f t="shared" si="52"/>
        <v>147</v>
      </c>
      <c r="W335" s="105">
        <f t="shared" si="53"/>
        <v>1</v>
      </c>
      <c r="X335" s="48">
        <f t="shared" si="54"/>
        <v>0</v>
      </c>
      <c r="Y335" s="33" t="str">
        <f t="shared" si="55"/>
        <v/>
      </c>
      <c r="Z335" s="608">
        <v>1541</v>
      </c>
      <c r="AA335" s="609" t="s">
        <v>598</v>
      </c>
      <c r="AB335" s="608">
        <v>1</v>
      </c>
      <c r="AC335" s="85"/>
      <c r="AD335" s="225">
        <f t="shared" si="56"/>
        <v>1</v>
      </c>
      <c r="AE335" s="85">
        <v>151</v>
      </c>
      <c r="AF335" s="85">
        <v>1537</v>
      </c>
      <c r="AG335" s="213" t="s">
        <v>395</v>
      </c>
      <c r="AH335" s="85"/>
      <c r="AP335" s="51"/>
    </row>
    <row r="336" spans="1:42" ht="14.1" customHeight="1" x14ac:dyDescent="0.2">
      <c r="A336" s="28">
        <v>327</v>
      </c>
      <c r="B336" s="41">
        <v>186</v>
      </c>
      <c r="C336" s="67">
        <v>1542</v>
      </c>
      <c r="D336" s="46" t="s">
        <v>234</v>
      </c>
      <c r="E336" s="29">
        <v>0</v>
      </c>
      <c r="F336" s="29">
        <v>0</v>
      </c>
      <c r="G336" s="29">
        <v>0</v>
      </c>
      <c r="H336" s="29">
        <v>13</v>
      </c>
      <c r="I336" s="29">
        <v>18</v>
      </c>
      <c r="J336" s="29">
        <v>13</v>
      </c>
      <c r="K336" s="29">
        <v>17</v>
      </c>
      <c r="L336" s="29">
        <v>7</v>
      </c>
      <c r="M336" s="29">
        <v>9</v>
      </c>
      <c r="N336" s="29">
        <v>18</v>
      </c>
      <c r="O336" s="29">
        <v>14</v>
      </c>
      <c r="P336" s="29">
        <v>17</v>
      </c>
      <c r="Q336" s="29">
        <v>0</v>
      </c>
      <c r="R336" s="29">
        <v>0</v>
      </c>
      <c r="S336" s="29">
        <v>0</v>
      </c>
      <c r="T336" s="29">
        <v>0</v>
      </c>
      <c r="V336" s="48">
        <f t="shared" si="52"/>
        <v>126</v>
      </c>
      <c r="W336" s="105">
        <f t="shared" si="53"/>
        <v>1</v>
      </c>
      <c r="X336" s="48">
        <f t="shared" si="54"/>
        <v>0</v>
      </c>
      <c r="Y336" s="33" t="str">
        <f t="shared" si="55"/>
        <v/>
      </c>
      <c r="Z336" s="608">
        <v>1542</v>
      </c>
      <c r="AA336" s="609" t="s">
        <v>234</v>
      </c>
      <c r="AB336" s="608">
        <v>1</v>
      </c>
      <c r="AC336" s="85"/>
      <c r="AD336" s="225">
        <f t="shared" si="56"/>
        <v>1</v>
      </c>
      <c r="AE336" s="85">
        <v>196</v>
      </c>
      <c r="AF336" s="85">
        <v>1538</v>
      </c>
      <c r="AG336" s="213" t="s">
        <v>2869</v>
      </c>
      <c r="AH336" s="85"/>
      <c r="AP336" s="51"/>
    </row>
    <row r="337" spans="1:42" ht="14.1" customHeight="1" x14ac:dyDescent="0.2">
      <c r="A337" s="28">
        <v>328</v>
      </c>
      <c r="B337" s="41">
        <v>105</v>
      </c>
      <c r="C337" s="67">
        <v>1544</v>
      </c>
      <c r="D337" s="46" t="s">
        <v>1952</v>
      </c>
      <c r="E337" s="29">
        <v>0</v>
      </c>
      <c r="F337" s="29">
        <v>0</v>
      </c>
      <c r="G337" s="29">
        <v>0</v>
      </c>
      <c r="H337" s="29">
        <v>99</v>
      </c>
      <c r="I337" s="29">
        <v>81</v>
      </c>
      <c r="J337" s="29">
        <v>92</v>
      </c>
      <c r="K337" s="29">
        <v>86</v>
      </c>
      <c r="L337" s="29">
        <v>0</v>
      </c>
      <c r="M337" s="29">
        <v>0</v>
      </c>
      <c r="N337" s="29">
        <v>0</v>
      </c>
      <c r="O337" s="29">
        <v>0</v>
      </c>
      <c r="P337" s="29">
        <v>0</v>
      </c>
      <c r="Q337" s="29">
        <v>0</v>
      </c>
      <c r="R337" s="29">
        <v>0</v>
      </c>
      <c r="S337" s="29">
        <v>0</v>
      </c>
      <c r="T337" s="29">
        <v>0</v>
      </c>
      <c r="V337" s="48">
        <f t="shared" si="52"/>
        <v>358</v>
      </c>
      <c r="W337" s="105">
        <f t="shared" si="53"/>
        <v>1</v>
      </c>
      <c r="X337" s="48">
        <f t="shared" si="54"/>
        <v>0</v>
      </c>
      <c r="Y337" s="33" t="str">
        <f t="shared" si="55"/>
        <v/>
      </c>
      <c r="Z337" s="608">
        <v>1544</v>
      </c>
      <c r="AA337" s="609" t="s">
        <v>1952</v>
      </c>
      <c r="AB337" s="608">
        <v>1</v>
      </c>
      <c r="AC337" s="85"/>
      <c r="AD337" s="225">
        <f t="shared" si="56"/>
        <v>1</v>
      </c>
      <c r="AE337" s="85">
        <v>121</v>
      </c>
      <c r="AF337" s="85">
        <v>1539</v>
      </c>
      <c r="AG337" s="213" t="s">
        <v>1410</v>
      </c>
      <c r="AH337" s="85"/>
      <c r="AP337" s="51"/>
    </row>
    <row r="338" spans="1:42" ht="14.1" customHeight="1" x14ac:dyDescent="0.2">
      <c r="A338" s="28">
        <v>329</v>
      </c>
      <c r="B338" s="41">
        <v>194</v>
      </c>
      <c r="C338" s="67">
        <v>1546</v>
      </c>
      <c r="D338" s="46" t="s">
        <v>1381</v>
      </c>
      <c r="E338" s="29">
        <v>0</v>
      </c>
      <c r="F338" s="29">
        <v>0</v>
      </c>
      <c r="G338" s="29">
        <v>0</v>
      </c>
      <c r="H338" s="29">
        <v>0</v>
      </c>
      <c r="I338" s="29">
        <v>0</v>
      </c>
      <c r="J338" s="29">
        <v>0</v>
      </c>
      <c r="K338" s="29">
        <v>0</v>
      </c>
      <c r="L338" s="29">
        <v>0</v>
      </c>
      <c r="M338" s="29">
        <v>0</v>
      </c>
      <c r="N338" s="29">
        <v>0</v>
      </c>
      <c r="O338" s="29">
        <v>0</v>
      </c>
      <c r="P338" s="29">
        <v>0</v>
      </c>
      <c r="Q338" s="29">
        <v>26</v>
      </c>
      <c r="R338" s="29">
        <v>23</v>
      </c>
      <c r="S338" s="29">
        <v>19</v>
      </c>
      <c r="T338" s="29">
        <v>32</v>
      </c>
      <c r="V338" s="48">
        <f t="shared" si="52"/>
        <v>100</v>
      </c>
      <c r="W338" s="105">
        <f t="shared" si="53"/>
        <v>1</v>
      </c>
      <c r="X338" s="48">
        <f t="shared" si="54"/>
        <v>0</v>
      </c>
      <c r="Y338" s="33" t="str">
        <f t="shared" si="55"/>
        <v/>
      </c>
      <c r="Z338" s="608">
        <v>1546</v>
      </c>
      <c r="AA338" s="609" t="s">
        <v>1381</v>
      </c>
      <c r="AB338" s="608">
        <v>4</v>
      </c>
      <c r="AC338" s="85"/>
      <c r="AD338" s="225">
        <f t="shared" si="56"/>
        <v>1</v>
      </c>
      <c r="AE338" s="85">
        <v>151</v>
      </c>
      <c r="AF338" s="85">
        <v>1541</v>
      </c>
      <c r="AG338" s="213" t="s">
        <v>598</v>
      </c>
      <c r="AH338" s="85"/>
      <c r="AP338" s="51"/>
    </row>
    <row r="339" spans="1:42" ht="14.1" customHeight="1" x14ac:dyDescent="0.2">
      <c r="A339" s="28">
        <v>330</v>
      </c>
      <c r="B339" s="41">
        <v>151</v>
      </c>
      <c r="C339" s="67">
        <v>1547</v>
      </c>
      <c r="D339" s="46" t="s">
        <v>2399</v>
      </c>
      <c r="E339" s="29">
        <v>0</v>
      </c>
      <c r="F339" s="29">
        <v>0</v>
      </c>
      <c r="G339" s="29">
        <v>0</v>
      </c>
      <c r="H339" s="29">
        <v>0</v>
      </c>
      <c r="I339" s="29">
        <v>0</v>
      </c>
      <c r="J339" s="29">
        <v>0</v>
      </c>
      <c r="K339" s="29">
        <v>0</v>
      </c>
      <c r="L339" s="29">
        <v>0</v>
      </c>
      <c r="M339" s="29">
        <v>0</v>
      </c>
      <c r="N339" s="29">
        <v>0</v>
      </c>
      <c r="O339" s="29">
        <v>0</v>
      </c>
      <c r="P339" s="29">
        <v>0</v>
      </c>
      <c r="Q339" s="29">
        <v>49</v>
      </c>
      <c r="R339" s="29">
        <v>64</v>
      </c>
      <c r="S339" s="29">
        <v>61</v>
      </c>
      <c r="T339" s="29">
        <v>193</v>
      </c>
      <c r="V339" s="48">
        <f t="shared" si="52"/>
        <v>367</v>
      </c>
      <c r="W339" s="105">
        <f t="shared" si="53"/>
        <v>1</v>
      </c>
      <c r="X339" s="48">
        <f t="shared" si="54"/>
        <v>0</v>
      </c>
      <c r="Y339" s="33" t="str">
        <f t="shared" si="55"/>
        <v/>
      </c>
      <c r="Z339" s="608">
        <v>1547</v>
      </c>
      <c r="AA339" s="609" t="s">
        <v>2399</v>
      </c>
      <c r="AB339" s="608">
        <v>4</v>
      </c>
      <c r="AC339" s="85"/>
      <c r="AD339" s="225">
        <f t="shared" si="56"/>
        <v>1</v>
      </c>
      <c r="AE339" s="85">
        <v>186</v>
      </c>
      <c r="AF339" s="85">
        <v>1542</v>
      </c>
      <c r="AG339" s="213" t="s">
        <v>234</v>
      </c>
      <c r="AH339" s="85"/>
      <c r="AP339" s="51"/>
    </row>
    <row r="340" spans="1:42" ht="14.1" customHeight="1" x14ac:dyDescent="0.2">
      <c r="A340" s="28">
        <v>331</v>
      </c>
      <c r="B340" s="41">
        <v>114</v>
      </c>
      <c r="C340" s="67">
        <v>1548</v>
      </c>
      <c r="D340" s="138" t="s">
        <v>2621</v>
      </c>
      <c r="E340" s="29">
        <v>0</v>
      </c>
      <c r="F340" s="29">
        <v>0</v>
      </c>
      <c r="G340" s="29">
        <v>0</v>
      </c>
      <c r="H340" s="29">
        <v>48</v>
      </c>
      <c r="I340" s="29">
        <v>62</v>
      </c>
      <c r="J340" s="29">
        <v>61</v>
      </c>
      <c r="K340" s="29">
        <v>49</v>
      </c>
      <c r="L340" s="29">
        <v>40</v>
      </c>
      <c r="M340" s="29">
        <v>47</v>
      </c>
      <c r="N340" s="29">
        <v>0</v>
      </c>
      <c r="O340" s="29">
        <v>0</v>
      </c>
      <c r="P340" s="29">
        <v>0</v>
      </c>
      <c r="Q340" s="29">
        <v>0</v>
      </c>
      <c r="R340" s="29">
        <v>0</v>
      </c>
      <c r="S340" s="29">
        <v>0</v>
      </c>
      <c r="T340" s="29">
        <v>0</v>
      </c>
      <c r="V340" s="48">
        <f t="shared" si="52"/>
        <v>307</v>
      </c>
      <c r="W340" s="105">
        <f t="shared" si="53"/>
        <v>1</v>
      </c>
      <c r="X340" s="48">
        <f t="shared" si="54"/>
        <v>0</v>
      </c>
      <c r="Y340" s="33" t="str">
        <f t="shared" si="55"/>
        <v/>
      </c>
      <c r="Z340" s="608">
        <v>1548</v>
      </c>
      <c r="AA340" s="609" t="s">
        <v>2621</v>
      </c>
      <c r="AB340" s="608">
        <v>1</v>
      </c>
      <c r="AC340" s="85"/>
      <c r="AD340" s="225">
        <f t="shared" si="56"/>
        <v>1</v>
      </c>
      <c r="AE340" s="85">
        <v>105</v>
      </c>
      <c r="AF340" s="85">
        <v>1544</v>
      </c>
      <c r="AG340" s="213" t="s">
        <v>1952</v>
      </c>
      <c r="AH340" s="85"/>
      <c r="AP340" s="51"/>
    </row>
    <row r="341" spans="1:42" ht="14.1" customHeight="1" x14ac:dyDescent="0.2">
      <c r="A341" s="28">
        <v>332</v>
      </c>
      <c r="B341" s="41">
        <v>185</v>
      </c>
      <c r="C341" s="67">
        <v>1551</v>
      </c>
      <c r="D341" s="46" t="s">
        <v>2531</v>
      </c>
      <c r="E341" s="29">
        <v>0</v>
      </c>
      <c r="F341" s="29">
        <v>0</v>
      </c>
      <c r="G341" s="29">
        <v>0</v>
      </c>
      <c r="H341" s="29">
        <v>19</v>
      </c>
      <c r="I341" s="29">
        <v>30</v>
      </c>
      <c r="J341" s="29">
        <v>25</v>
      </c>
      <c r="K341" s="29">
        <v>24</v>
      </c>
      <c r="L341" s="29">
        <v>33</v>
      </c>
      <c r="M341" s="29">
        <v>25</v>
      </c>
      <c r="N341" s="29">
        <v>25</v>
      </c>
      <c r="O341" s="29">
        <v>29</v>
      </c>
      <c r="P341" s="29">
        <v>24</v>
      </c>
      <c r="Q341" s="29">
        <v>39</v>
      </c>
      <c r="R341" s="29">
        <v>28</v>
      </c>
      <c r="S341" s="29">
        <v>31</v>
      </c>
      <c r="T341" s="29">
        <v>28</v>
      </c>
      <c r="V341" s="48">
        <f t="shared" si="52"/>
        <v>360</v>
      </c>
      <c r="W341" s="105">
        <f t="shared" si="53"/>
        <v>1</v>
      </c>
      <c r="X341" s="48">
        <f t="shared" si="54"/>
        <v>0</v>
      </c>
      <c r="Y341" s="33" t="str">
        <f t="shared" si="55"/>
        <v/>
      </c>
      <c r="Z341" s="608">
        <v>1551</v>
      </c>
      <c r="AA341" s="609" t="s">
        <v>2531</v>
      </c>
      <c r="AB341" s="608">
        <v>1</v>
      </c>
      <c r="AC341" s="85"/>
      <c r="AD341" s="225">
        <f t="shared" si="56"/>
        <v>1</v>
      </c>
      <c r="AE341" s="85">
        <v>194</v>
      </c>
      <c r="AF341" s="85">
        <v>1546</v>
      </c>
      <c r="AG341" s="213" t="s">
        <v>1381</v>
      </c>
      <c r="AH341" s="85"/>
      <c r="AP341" s="51"/>
    </row>
    <row r="342" spans="1:42" ht="14.1" customHeight="1" x14ac:dyDescent="0.2">
      <c r="A342" s="28">
        <v>333</v>
      </c>
      <c r="B342" s="41">
        <v>193</v>
      </c>
      <c r="C342" s="67">
        <v>1553</v>
      </c>
      <c r="D342" s="46" t="s">
        <v>2917</v>
      </c>
      <c r="E342" s="29">
        <v>0</v>
      </c>
      <c r="F342" s="29">
        <v>0</v>
      </c>
      <c r="G342" s="29">
        <v>0</v>
      </c>
      <c r="H342" s="29">
        <v>21</v>
      </c>
      <c r="I342" s="29">
        <v>14</v>
      </c>
      <c r="J342" s="29">
        <v>15</v>
      </c>
      <c r="K342" s="29">
        <v>20</v>
      </c>
      <c r="L342" s="29">
        <v>14</v>
      </c>
      <c r="M342" s="29">
        <v>15</v>
      </c>
      <c r="N342" s="29">
        <v>24</v>
      </c>
      <c r="O342" s="29">
        <v>20</v>
      </c>
      <c r="P342" s="29">
        <v>18</v>
      </c>
      <c r="Q342" s="29">
        <v>0</v>
      </c>
      <c r="R342" s="29">
        <v>0</v>
      </c>
      <c r="S342" s="29">
        <v>0</v>
      </c>
      <c r="T342" s="29">
        <v>0</v>
      </c>
      <c r="V342" s="48">
        <f t="shared" si="52"/>
        <v>161</v>
      </c>
      <c r="W342" s="105">
        <f t="shared" si="53"/>
        <v>1</v>
      </c>
      <c r="X342" s="48">
        <f t="shared" si="54"/>
        <v>0</v>
      </c>
      <c r="Y342" s="33" t="str">
        <f t="shared" si="55"/>
        <v/>
      </c>
      <c r="Z342" s="608">
        <v>1553</v>
      </c>
      <c r="AA342" s="609" t="s">
        <v>628</v>
      </c>
      <c r="AB342" s="608">
        <v>1</v>
      </c>
      <c r="AC342" s="85"/>
      <c r="AD342" s="225">
        <f t="shared" si="56"/>
        <v>1</v>
      </c>
      <c r="AE342" s="85">
        <v>151</v>
      </c>
      <c r="AF342" s="85">
        <v>1547</v>
      </c>
      <c r="AG342" s="213" t="s">
        <v>2399</v>
      </c>
      <c r="AH342" s="85"/>
      <c r="AP342" s="51"/>
    </row>
    <row r="343" spans="1:42" ht="14.1" customHeight="1" x14ac:dyDescent="0.2">
      <c r="A343" s="28">
        <v>334</v>
      </c>
      <c r="B343" s="41">
        <v>194</v>
      </c>
      <c r="C343" s="67">
        <v>1554</v>
      </c>
      <c r="D343" s="137" t="s">
        <v>1376</v>
      </c>
      <c r="E343" s="29">
        <v>0</v>
      </c>
      <c r="F343" s="29">
        <v>0</v>
      </c>
      <c r="G343" s="29">
        <v>0</v>
      </c>
      <c r="H343" s="29">
        <v>0</v>
      </c>
      <c r="I343" s="29">
        <v>0</v>
      </c>
      <c r="J343" s="29">
        <v>0</v>
      </c>
      <c r="K343" s="29">
        <v>0</v>
      </c>
      <c r="L343" s="29">
        <v>0</v>
      </c>
      <c r="M343" s="29">
        <v>0</v>
      </c>
      <c r="N343" s="29">
        <v>24</v>
      </c>
      <c r="O343" s="29">
        <v>33</v>
      </c>
      <c r="P343" s="29">
        <v>13</v>
      </c>
      <c r="Q343" s="29">
        <v>28</v>
      </c>
      <c r="R343" s="29">
        <v>17</v>
      </c>
      <c r="S343" s="29">
        <v>22</v>
      </c>
      <c r="T343" s="29">
        <v>18</v>
      </c>
      <c r="V343" s="48">
        <f t="shared" si="52"/>
        <v>155</v>
      </c>
      <c r="W343" s="105">
        <f t="shared" si="53"/>
        <v>1</v>
      </c>
      <c r="X343" s="48">
        <f t="shared" si="54"/>
        <v>0</v>
      </c>
      <c r="Y343" s="33" t="str">
        <f t="shared" si="55"/>
        <v/>
      </c>
      <c r="Z343" s="608">
        <v>1554</v>
      </c>
      <c r="AA343" s="609" t="s">
        <v>1376</v>
      </c>
      <c r="AB343" s="608">
        <v>4</v>
      </c>
      <c r="AC343" s="85"/>
      <c r="AD343" s="225">
        <f t="shared" si="56"/>
        <v>1</v>
      </c>
      <c r="AE343" s="85">
        <v>114</v>
      </c>
      <c r="AF343" s="85">
        <v>1548</v>
      </c>
      <c r="AG343" s="213" t="s">
        <v>2621</v>
      </c>
      <c r="AH343" s="85"/>
      <c r="AP343" s="51"/>
    </row>
    <row r="344" spans="1:42" ht="14.1" customHeight="1" x14ac:dyDescent="0.2">
      <c r="A344" s="28">
        <v>335</v>
      </c>
      <c r="B344" s="41">
        <v>194</v>
      </c>
      <c r="C344" s="67">
        <v>1555</v>
      </c>
      <c r="D344" s="46" t="s">
        <v>2730</v>
      </c>
      <c r="E344" s="29">
        <v>0</v>
      </c>
      <c r="F344" s="29">
        <v>0</v>
      </c>
      <c r="G344" s="29">
        <v>29</v>
      </c>
      <c r="H344" s="29">
        <v>33</v>
      </c>
      <c r="I344" s="29">
        <v>29</v>
      </c>
      <c r="J344" s="29">
        <v>33</v>
      </c>
      <c r="K344" s="29">
        <v>41</v>
      </c>
      <c r="L344" s="29">
        <v>43</v>
      </c>
      <c r="M344" s="29">
        <v>31</v>
      </c>
      <c r="N344" s="29">
        <v>42</v>
      </c>
      <c r="O344" s="29">
        <v>39</v>
      </c>
      <c r="P344" s="29">
        <v>34</v>
      </c>
      <c r="Q344" s="29">
        <v>0</v>
      </c>
      <c r="R344" s="29">
        <v>0</v>
      </c>
      <c r="S344" s="29">
        <v>0</v>
      </c>
      <c r="T344" s="29">
        <v>0</v>
      </c>
      <c r="V344" s="48">
        <f t="shared" si="52"/>
        <v>354</v>
      </c>
      <c r="W344" s="105">
        <f t="shared" si="53"/>
        <v>1</v>
      </c>
      <c r="X344" s="48">
        <f t="shared" si="54"/>
        <v>0</v>
      </c>
      <c r="Y344" s="33" t="str">
        <f t="shared" si="55"/>
        <v/>
      </c>
      <c r="Z344" s="608">
        <v>1555</v>
      </c>
      <c r="AA344" s="609" t="s">
        <v>2730</v>
      </c>
      <c r="AB344" s="608">
        <v>8</v>
      </c>
      <c r="AC344" s="85"/>
      <c r="AD344" s="225">
        <f t="shared" si="56"/>
        <v>1</v>
      </c>
      <c r="AE344" s="85">
        <v>185</v>
      </c>
      <c r="AF344" s="85">
        <v>1551</v>
      </c>
      <c r="AG344" s="213" t="s">
        <v>2531</v>
      </c>
      <c r="AH344" s="85"/>
      <c r="AP344" s="51"/>
    </row>
    <row r="345" spans="1:42" ht="14.1" customHeight="1" x14ac:dyDescent="0.2">
      <c r="A345" s="28">
        <v>336</v>
      </c>
      <c r="B345" s="41">
        <v>196</v>
      </c>
      <c r="C345" s="67">
        <v>1556</v>
      </c>
      <c r="D345" s="46" t="s">
        <v>974</v>
      </c>
      <c r="E345" s="29">
        <v>0</v>
      </c>
      <c r="F345" s="29">
        <v>0</v>
      </c>
      <c r="G345" s="29">
        <v>0</v>
      </c>
      <c r="H345" s="29">
        <v>18</v>
      </c>
      <c r="I345" s="29">
        <v>24</v>
      </c>
      <c r="J345" s="29">
        <v>25</v>
      </c>
      <c r="K345" s="29">
        <v>22</v>
      </c>
      <c r="L345" s="29">
        <v>24</v>
      </c>
      <c r="M345" s="29">
        <v>30</v>
      </c>
      <c r="N345" s="29">
        <v>92</v>
      </c>
      <c r="O345" s="29">
        <v>82</v>
      </c>
      <c r="P345" s="29">
        <v>105</v>
      </c>
      <c r="Q345" s="29">
        <v>0</v>
      </c>
      <c r="R345" s="29">
        <v>0</v>
      </c>
      <c r="S345" s="29">
        <v>0</v>
      </c>
      <c r="T345" s="29">
        <v>0</v>
      </c>
      <c r="V345" s="48">
        <f t="shared" si="52"/>
        <v>422</v>
      </c>
      <c r="W345" s="105">
        <f t="shared" si="53"/>
        <v>1</v>
      </c>
      <c r="X345" s="48">
        <f t="shared" si="54"/>
        <v>0</v>
      </c>
      <c r="Y345" s="33" t="str">
        <f t="shared" si="55"/>
        <v/>
      </c>
      <c r="Z345" s="608">
        <v>1556</v>
      </c>
      <c r="AA345" s="609" t="s">
        <v>974</v>
      </c>
      <c r="AB345" s="608">
        <v>1</v>
      </c>
      <c r="AC345" s="85"/>
      <c r="AD345" s="225">
        <f t="shared" si="56"/>
        <v>1</v>
      </c>
      <c r="AE345" s="85">
        <v>193</v>
      </c>
      <c r="AF345" s="85">
        <v>1553</v>
      </c>
      <c r="AG345" s="213" t="s">
        <v>628</v>
      </c>
      <c r="AH345" s="85"/>
      <c r="AP345" s="51"/>
    </row>
    <row r="346" spans="1:42" ht="14.1" customHeight="1" x14ac:dyDescent="0.2">
      <c r="A346" s="28">
        <v>337</v>
      </c>
      <c r="B346" s="41">
        <v>140</v>
      </c>
      <c r="C346" s="67">
        <v>1557</v>
      </c>
      <c r="D346" s="46" t="s">
        <v>2909</v>
      </c>
      <c r="E346" s="29">
        <v>0</v>
      </c>
      <c r="F346" s="29">
        <v>0</v>
      </c>
      <c r="G346" s="29">
        <v>16</v>
      </c>
      <c r="H346" s="29">
        <v>36</v>
      </c>
      <c r="I346" s="29">
        <v>29</v>
      </c>
      <c r="J346" s="29">
        <v>21</v>
      </c>
      <c r="K346" s="29">
        <v>29</v>
      </c>
      <c r="L346" s="29">
        <v>18</v>
      </c>
      <c r="M346" s="29">
        <v>28</v>
      </c>
      <c r="N346" s="29">
        <v>27</v>
      </c>
      <c r="O346" s="29">
        <v>21</v>
      </c>
      <c r="P346" s="29">
        <v>25</v>
      </c>
      <c r="Q346" s="29">
        <v>57</v>
      </c>
      <c r="R346" s="29">
        <v>55</v>
      </c>
      <c r="S346" s="29">
        <v>65</v>
      </c>
      <c r="T346" s="29">
        <v>54</v>
      </c>
      <c r="V346" s="48">
        <f t="shared" si="52"/>
        <v>481</v>
      </c>
      <c r="W346" s="105">
        <f t="shared" si="53"/>
        <v>1</v>
      </c>
      <c r="X346" s="48">
        <f t="shared" si="54"/>
        <v>0</v>
      </c>
      <c r="Y346" s="33" t="str">
        <f t="shared" si="55"/>
        <v/>
      </c>
      <c r="Z346" s="608">
        <v>1557</v>
      </c>
      <c r="AA346" s="609" t="s">
        <v>2345</v>
      </c>
      <c r="AB346" s="608">
        <v>4</v>
      </c>
      <c r="AC346" s="85"/>
      <c r="AD346" s="225">
        <f t="shared" si="56"/>
        <v>1</v>
      </c>
      <c r="AE346" s="85">
        <v>194</v>
      </c>
      <c r="AF346" s="85">
        <v>1554</v>
      </c>
      <c r="AG346" s="213" t="s">
        <v>1376</v>
      </c>
      <c r="AH346" s="85"/>
      <c r="AP346" s="51"/>
    </row>
    <row r="347" spans="1:42" ht="14.1" customHeight="1" x14ac:dyDescent="0.2">
      <c r="A347" s="28">
        <v>338</v>
      </c>
      <c r="B347" s="41">
        <v>195</v>
      </c>
      <c r="C347" s="67">
        <v>1558</v>
      </c>
      <c r="D347" s="46" t="s">
        <v>2440</v>
      </c>
      <c r="E347" s="29">
        <v>0</v>
      </c>
      <c r="F347" s="29">
        <v>0</v>
      </c>
      <c r="G347" s="29">
        <v>0</v>
      </c>
      <c r="H347" s="29">
        <v>12</v>
      </c>
      <c r="I347" s="29">
        <v>16</v>
      </c>
      <c r="J347" s="29">
        <v>16</v>
      </c>
      <c r="K347" s="29">
        <v>15</v>
      </c>
      <c r="L347" s="29">
        <v>15</v>
      </c>
      <c r="M347" s="29">
        <v>14</v>
      </c>
      <c r="N347" s="29">
        <v>18</v>
      </c>
      <c r="O347" s="29">
        <v>14</v>
      </c>
      <c r="P347" s="29">
        <v>16</v>
      </c>
      <c r="Q347" s="29">
        <v>15</v>
      </c>
      <c r="R347" s="29">
        <v>11</v>
      </c>
      <c r="S347" s="29">
        <v>10</v>
      </c>
      <c r="T347" s="29">
        <v>16</v>
      </c>
      <c r="V347" s="48">
        <f t="shared" si="52"/>
        <v>188</v>
      </c>
      <c r="W347" s="105">
        <f t="shared" si="53"/>
        <v>1</v>
      </c>
      <c r="X347" s="48">
        <f t="shared" si="54"/>
        <v>0</v>
      </c>
      <c r="Y347" s="33" t="str">
        <f t="shared" si="55"/>
        <v/>
      </c>
      <c r="Z347" s="610">
        <v>1558</v>
      </c>
      <c r="AA347" s="611" t="s">
        <v>2440</v>
      </c>
      <c r="AB347" s="612">
        <v>1</v>
      </c>
      <c r="AC347" s="85"/>
      <c r="AD347" s="225">
        <f t="shared" si="56"/>
        <v>1</v>
      </c>
      <c r="AE347" s="217">
        <v>194</v>
      </c>
      <c r="AF347" s="217">
        <v>1555</v>
      </c>
      <c r="AG347" s="218" t="s">
        <v>2730</v>
      </c>
      <c r="AH347" s="85"/>
      <c r="AP347" s="51"/>
    </row>
    <row r="348" spans="1:42" ht="14.1" customHeight="1" x14ac:dyDescent="0.2">
      <c r="A348" s="28">
        <v>339</v>
      </c>
      <c r="B348" s="41">
        <v>193</v>
      </c>
      <c r="C348" s="67">
        <v>1559</v>
      </c>
      <c r="D348" s="46" t="s">
        <v>2449</v>
      </c>
      <c r="E348" s="29">
        <v>0</v>
      </c>
      <c r="F348" s="29">
        <v>0</v>
      </c>
      <c r="G348" s="29">
        <v>0</v>
      </c>
      <c r="H348" s="29">
        <v>1</v>
      </c>
      <c r="I348" s="29">
        <v>2</v>
      </c>
      <c r="J348" s="29">
        <v>2</v>
      </c>
      <c r="K348" s="29">
        <v>1</v>
      </c>
      <c r="L348" s="29">
        <v>1</v>
      </c>
      <c r="M348" s="29">
        <v>4</v>
      </c>
      <c r="N348" s="29">
        <v>4</v>
      </c>
      <c r="O348" s="29">
        <v>0</v>
      </c>
      <c r="P348" s="29">
        <v>2</v>
      </c>
      <c r="Q348" s="29">
        <v>3</v>
      </c>
      <c r="R348" s="29">
        <v>2</v>
      </c>
      <c r="S348" s="29">
        <v>2</v>
      </c>
      <c r="T348" s="29">
        <v>4</v>
      </c>
      <c r="V348" s="48">
        <f t="shared" si="52"/>
        <v>28</v>
      </c>
      <c r="W348" s="105">
        <f t="shared" si="53"/>
        <v>1</v>
      </c>
      <c r="X348" s="48">
        <f t="shared" si="54"/>
        <v>0</v>
      </c>
      <c r="Y348" s="33" t="str">
        <f t="shared" si="55"/>
        <v/>
      </c>
      <c r="Z348" s="608">
        <v>1559</v>
      </c>
      <c r="AA348" s="609" t="s">
        <v>2449</v>
      </c>
      <c r="AB348" s="608">
        <v>5</v>
      </c>
      <c r="AC348" s="85"/>
      <c r="AD348" s="225">
        <f t="shared" si="56"/>
        <v>1</v>
      </c>
      <c r="AE348" s="85">
        <v>196</v>
      </c>
      <c r="AF348" s="85">
        <v>1556</v>
      </c>
      <c r="AG348" s="213" t="s">
        <v>974</v>
      </c>
      <c r="AH348" s="85"/>
      <c r="AP348" s="51"/>
    </row>
    <row r="349" spans="1:42" ht="14.1" customHeight="1" x14ac:dyDescent="0.2">
      <c r="A349" s="28">
        <v>340</v>
      </c>
      <c r="B349" s="41">
        <v>156</v>
      </c>
      <c r="C349" s="67">
        <v>1560</v>
      </c>
      <c r="D349" s="46" t="s">
        <v>2584</v>
      </c>
      <c r="E349" s="29">
        <v>0</v>
      </c>
      <c r="F349" s="29">
        <v>0</v>
      </c>
      <c r="G349" s="29">
        <v>0</v>
      </c>
      <c r="H349" s="29">
        <v>47</v>
      </c>
      <c r="I349" s="29">
        <v>41</v>
      </c>
      <c r="J349" s="29">
        <v>41</v>
      </c>
      <c r="K349" s="29">
        <v>39</v>
      </c>
      <c r="L349" s="29">
        <v>37</v>
      </c>
      <c r="M349" s="29">
        <v>47</v>
      </c>
      <c r="N349" s="29">
        <v>36</v>
      </c>
      <c r="O349" s="29">
        <v>39</v>
      </c>
      <c r="P349" s="29">
        <v>36</v>
      </c>
      <c r="Q349" s="29">
        <v>0</v>
      </c>
      <c r="R349" s="29">
        <v>0</v>
      </c>
      <c r="S349" s="29">
        <v>0</v>
      </c>
      <c r="T349" s="29">
        <v>0</v>
      </c>
      <c r="V349" s="48">
        <f t="shared" si="52"/>
        <v>363</v>
      </c>
      <c r="W349" s="105">
        <f t="shared" si="53"/>
        <v>1</v>
      </c>
      <c r="X349" s="48">
        <f t="shared" si="54"/>
        <v>0</v>
      </c>
      <c r="Y349" s="33" t="str">
        <f t="shared" si="55"/>
        <v/>
      </c>
      <c r="Z349" s="608">
        <v>1560</v>
      </c>
      <c r="AA349" s="609" t="s">
        <v>2584</v>
      </c>
      <c r="AB349" s="608">
        <v>1</v>
      </c>
      <c r="AC349" s="85"/>
      <c r="AD349" s="225">
        <f t="shared" si="56"/>
        <v>1</v>
      </c>
      <c r="AE349" s="85">
        <v>140</v>
      </c>
      <c r="AF349" s="85">
        <v>1557</v>
      </c>
      <c r="AG349" s="213" t="s">
        <v>2909</v>
      </c>
      <c r="AH349" s="85"/>
      <c r="AP349" s="51"/>
    </row>
    <row r="350" spans="1:42" ht="14.1" customHeight="1" x14ac:dyDescent="0.2">
      <c r="A350" s="28">
        <v>341</v>
      </c>
      <c r="B350" s="41">
        <v>118</v>
      </c>
      <c r="C350" s="67">
        <v>1564</v>
      </c>
      <c r="D350" s="46" t="s">
        <v>2871</v>
      </c>
      <c r="E350" s="29">
        <v>0</v>
      </c>
      <c r="F350" s="29">
        <v>4</v>
      </c>
      <c r="G350" s="29">
        <v>0</v>
      </c>
      <c r="H350" s="29">
        <v>0</v>
      </c>
      <c r="I350" s="29">
        <v>0</v>
      </c>
      <c r="J350" s="29">
        <v>0</v>
      </c>
      <c r="K350" s="29">
        <v>0</v>
      </c>
      <c r="L350" s="29">
        <v>0</v>
      </c>
      <c r="M350" s="29">
        <v>0</v>
      </c>
      <c r="N350" s="29">
        <v>0</v>
      </c>
      <c r="O350" s="29">
        <v>0</v>
      </c>
      <c r="P350" s="29">
        <v>0</v>
      </c>
      <c r="Q350" s="29">
        <v>323</v>
      </c>
      <c r="R350" s="29">
        <v>338</v>
      </c>
      <c r="S350" s="29">
        <v>321</v>
      </c>
      <c r="T350" s="29">
        <v>351</v>
      </c>
      <c r="V350" s="48">
        <f t="shared" si="52"/>
        <v>1337</v>
      </c>
      <c r="W350" s="105">
        <f t="shared" si="53"/>
        <v>1</v>
      </c>
      <c r="X350" s="48">
        <f t="shared" si="54"/>
        <v>4</v>
      </c>
      <c r="Y350" s="33" t="str">
        <f t="shared" si="55"/>
        <v/>
      </c>
      <c r="Z350" s="608">
        <v>1564</v>
      </c>
      <c r="AA350" s="609" t="s">
        <v>608</v>
      </c>
      <c r="AB350" s="608">
        <v>4</v>
      </c>
      <c r="AC350" s="85"/>
      <c r="AD350" s="225">
        <f t="shared" si="56"/>
        <v>1</v>
      </c>
      <c r="AE350" s="85">
        <v>195</v>
      </c>
      <c r="AF350" s="85">
        <v>1558</v>
      </c>
      <c r="AG350" s="213" t="s">
        <v>2440</v>
      </c>
      <c r="AH350" s="85"/>
      <c r="AP350" s="51"/>
    </row>
    <row r="351" spans="1:42" ht="14.1" customHeight="1" x14ac:dyDescent="0.2">
      <c r="A351" s="28">
        <v>342</v>
      </c>
      <c r="B351" s="41">
        <v>105</v>
      </c>
      <c r="C351" s="67">
        <v>1565</v>
      </c>
      <c r="D351" s="46" t="s">
        <v>1950</v>
      </c>
      <c r="E351" s="29">
        <v>0</v>
      </c>
      <c r="F351" s="29">
        <v>0</v>
      </c>
      <c r="G351" s="29">
        <v>0</v>
      </c>
      <c r="H351" s="29">
        <v>0</v>
      </c>
      <c r="I351" s="29">
        <v>0</v>
      </c>
      <c r="J351" s="29">
        <v>0</v>
      </c>
      <c r="K351" s="29">
        <v>0</v>
      </c>
      <c r="L351" s="29">
        <v>0</v>
      </c>
      <c r="M351" s="29">
        <v>0</v>
      </c>
      <c r="N351" s="29">
        <v>0</v>
      </c>
      <c r="O351" s="29">
        <v>0</v>
      </c>
      <c r="P351" s="29">
        <v>0</v>
      </c>
      <c r="Q351" s="29">
        <v>216</v>
      </c>
      <c r="R351" s="29">
        <v>179</v>
      </c>
      <c r="S351" s="29">
        <v>191</v>
      </c>
      <c r="T351" s="29">
        <v>207</v>
      </c>
      <c r="V351" s="48">
        <f t="shared" si="52"/>
        <v>793</v>
      </c>
      <c r="W351" s="105">
        <f t="shared" si="53"/>
        <v>1</v>
      </c>
      <c r="X351" s="48">
        <f t="shared" si="54"/>
        <v>0</v>
      </c>
      <c r="Y351" s="33" t="str">
        <f t="shared" si="55"/>
        <v/>
      </c>
      <c r="Z351" s="608">
        <v>1565</v>
      </c>
      <c r="AA351" s="609" t="s">
        <v>1950</v>
      </c>
      <c r="AB351" s="608">
        <v>4</v>
      </c>
      <c r="AC351" s="85"/>
      <c r="AD351" s="225">
        <f t="shared" si="56"/>
        <v>1</v>
      </c>
      <c r="AE351" s="85">
        <v>193</v>
      </c>
      <c r="AF351" s="85">
        <v>1559</v>
      </c>
      <c r="AG351" s="213" t="s">
        <v>2449</v>
      </c>
      <c r="AH351" s="85"/>
      <c r="AP351" s="51"/>
    </row>
    <row r="352" spans="1:42" ht="14.1" customHeight="1" x14ac:dyDescent="0.2">
      <c r="A352" s="28">
        <v>343</v>
      </c>
      <c r="B352" s="41">
        <v>194</v>
      </c>
      <c r="C352" s="67">
        <v>1566</v>
      </c>
      <c r="D352" s="137" t="s">
        <v>1383</v>
      </c>
      <c r="E352" s="29">
        <v>0</v>
      </c>
      <c r="F352" s="29">
        <v>0</v>
      </c>
      <c r="G352" s="29">
        <v>0</v>
      </c>
      <c r="H352" s="29">
        <v>13</v>
      </c>
      <c r="I352" s="29">
        <v>15</v>
      </c>
      <c r="J352" s="29">
        <v>9</v>
      </c>
      <c r="K352" s="29">
        <v>8</v>
      </c>
      <c r="L352" s="29">
        <v>15</v>
      </c>
      <c r="M352" s="29">
        <v>11</v>
      </c>
      <c r="N352" s="29">
        <v>15</v>
      </c>
      <c r="O352" s="29">
        <v>14</v>
      </c>
      <c r="P352" s="29">
        <v>13</v>
      </c>
      <c r="Q352" s="29">
        <v>13</v>
      </c>
      <c r="R352" s="29">
        <v>17</v>
      </c>
      <c r="S352" s="29">
        <v>9</v>
      </c>
      <c r="T352" s="29">
        <v>13</v>
      </c>
      <c r="V352" s="48">
        <f t="shared" si="52"/>
        <v>165</v>
      </c>
      <c r="W352" s="105">
        <f t="shared" si="53"/>
        <v>1</v>
      </c>
      <c r="X352" s="48">
        <f t="shared" si="54"/>
        <v>0</v>
      </c>
      <c r="Y352" s="33" t="str">
        <f t="shared" si="55"/>
        <v/>
      </c>
      <c r="Z352" s="608">
        <v>1566</v>
      </c>
      <c r="AA352" s="609" t="s">
        <v>1383</v>
      </c>
      <c r="AB352" s="608">
        <v>1</v>
      </c>
      <c r="AC352" s="85"/>
      <c r="AD352" s="225">
        <f t="shared" si="56"/>
        <v>1</v>
      </c>
      <c r="AE352" s="85">
        <v>156</v>
      </c>
      <c r="AF352" s="85">
        <v>1560</v>
      </c>
      <c r="AG352" s="213" t="s">
        <v>2584</v>
      </c>
      <c r="AH352" s="85"/>
      <c r="AP352" s="51"/>
    </row>
    <row r="353" spans="1:42" ht="14.1" customHeight="1" x14ac:dyDescent="0.2">
      <c r="A353" s="28">
        <v>344</v>
      </c>
      <c r="B353" s="41">
        <v>103</v>
      </c>
      <c r="C353" s="67">
        <v>1567</v>
      </c>
      <c r="D353" s="46" t="s">
        <v>823</v>
      </c>
      <c r="E353" s="29">
        <v>0</v>
      </c>
      <c r="F353" s="29">
        <v>0</v>
      </c>
      <c r="G353" s="29">
        <v>0</v>
      </c>
      <c r="H353" s="29">
        <v>0</v>
      </c>
      <c r="I353" s="29">
        <v>0</v>
      </c>
      <c r="J353" s="29">
        <v>0</v>
      </c>
      <c r="K353" s="29">
        <v>0</v>
      </c>
      <c r="L353" s="29">
        <v>0</v>
      </c>
      <c r="M353" s="29">
        <v>78</v>
      </c>
      <c r="N353" s="29">
        <v>72</v>
      </c>
      <c r="O353" s="29">
        <v>59</v>
      </c>
      <c r="P353" s="29">
        <v>67</v>
      </c>
      <c r="Q353" s="29">
        <v>0</v>
      </c>
      <c r="R353" s="29">
        <v>0</v>
      </c>
      <c r="S353" s="29">
        <v>0</v>
      </c>
      <c r="T353" s="29">
        <v>0</v>
      </c>
      <c r="V353" s="48">
        <f t="shared" si="52"/>
        <v>276</v>
      </c>
      <c r="W353" s="105">
        <f t="shared" si="53"/>
        <v>1</v>
      </c>
      <c r="X353" s="48">
        <f t="shared" si="54"/>
        <v>0</v>
      </c>
      <c r="Y353" s="33" t="str">
        <f t="shared" si="55"/>
        <v/>
      </c>
      <c r="Z353" s="608">
        <v>1567</v>
      </c>
      <c r="AA353" s="609" t="s">
        <v>823</v>
      </c>
      <c r="AB353" s="608">
        <v>3</v>
      </c>
      <c r="AC353" s="85"/>
      <c r="AD353" s="225">
        <f t="shared" si="56"/>
        <v>1</v>
      </c>
      <c r="AE353" s="85">
        <v>118</v>
      </c>
      <c r="AF353" s="85">
        <v>1564</v>
      </c>
      <c r="AG353" s="213" t="s">
        <v>2871</v>
      </c>
      <c r="AH353" s="85"/>
      <c r="AP353" s="51"/>
    </row>
    <row r="354" spans="1:42" ht="14.1" customHeight="1" x14ac:dyDescent="0.2">
      <c r="A354" s="28">
        <v>345</v>
      </c>
      <c r="B354" s="41">
        <v>151</v>
      </c>
      <c r="C354" s="67">
        <v>1569</v>
      </c>
      <c r="D354" s="46" t="s">
        <v>774</v>
      </c>
      <c r="E354" s="29">
        <v>6</v>
      </c>
      <c r="F354" s="29">
        <v>1</v>
      </c>
      <c r="G354" s="29">
        <v>23</v>
      </c>
      <c r="H354" s="29">
        <v>39</v>
      </c>
      <c r="I354" s="29">
        <v>56</v>
      </c>
      <c r="J354" s="29">
        <v>42</v>
      </c>
      <c r="K354" s="29">
        <v>51</v>
      </c>
      <c r="L354" s="29">
        <v>30</v>
      </c>
      <c r="M354" s="29">
        <v>20</v>
      </c>
      <c r="N354" s="29">
        <v>26</v>
      </c>
      <c r="O354" s="29">
        <v>39</v>
      </c>
      <c r="P354" s="29">
        <v>31</v>
      </c>
      <c r="Q354" s="29">
        <v>25</v>
      </c>
      <c r="R354" s="29">
        <v>0</v>
      </c>
      <c r="S354" s="29">
        <v>0</v>
      </c>
      <c r="T354" s="29">
        <v>0</v>
      </c>
      <c r="V354" s="48">
        <f t="shared" si="52"/>
        <v>389</v>
      </c>
      <c r="W354" s="105">
        <f t="shared" si="53"/>
        <v>1</v>
      </c>
      <c r="X354" s="48">
        <f t="shared" si="54"/>
        <v>7</v>
      </c>
      <c r="Y354" s="33" t="str">
        <f t="shared" si="55"/>
        <v/>
      </c>
      <c r="Z354" s="608">
        <v>1569</v>
      </c>
      <c r="AA354" s="609" t="s">
        <v>774</v>
      </c>
      <c r="AB354" s="608">
        <v>1</v>
      </c>
      <c r="AC354" s="85"/>
      <c r="AD354" s="225">
        <f t="shared" si="56"/>
        <v>1</v>
      </c>
      <c r="AE354" s="85">
        <v>105</v>
      </c>
      <c r="AF354" s="85">
        <v>1565</v>
      </c>
      <c r="AG354" s="213" t="s">
        <v>1950</v>
      </c>
      <c r="AH354" s="85"/>
      <c r="AP354" s="51"/>
    </row>
    <row r="355" spans="1:42" ht="14.1" customHeight="1" x14ac:dyDescent="0.2">
      <c r="A355" s="28">
        <v>346</v>
      </c>
      <c r="B355" s="41">
        <v>186</v>
      </c>
      <c r="C355" s="67">
        <v>1571</v>
      </c>
      <c r="D355" s="46" t="s">
        <v>2077</v>
      </c>
      <c r="E355" s="29">
        <v>6</v>
      </c>
      <c r="F355" s="29">
        <v>1</v>
      </c>
      <c r="G355" s="29">
        <v>0</v>
      </c>
      <c r="H355" s="29">
        <v>15</v>
      </c>
      <c r="I355" s="29">
        <v>20</v>
      </c>
      <c r="J355" s="29">
        <v>17</v>
      </c>
      <c r="K355" s="29">
        <v>14</v>
      </c>
      <c r="L355" s="29">
        <v>12</v>
      </c>
      <c r="M355" s="29">
        <v>17</v>
      </c>
      <c r="N355" s="29">
        <v>13</v>
      </c>
      <c r="O355" s="29">
        <v>15</v>
      </c>
      <c r="P355" s="29">
        <v>20</v>
      </c>
      <c r="Q355" s="29">
        <v>0</v>
      </c>
      <c r="R355" s="29">
        <v>0</v>
      </c>
      <c r="S355" s="29">
        <v>0</v>
      </c>
      <c r="T355" s="29">
        <v>0</v>
      </c>
      <c r="V355" s="48">
        <f t="shared" si="52"/>
        <v>150</v>
      </c>
      <c r="W355" s="105">
        <f t="shared" si="53"/>
        <v>1</v>
      </c>
      <c r="X355" s="48">
        <f t="shared" si="54"/>
        <v>7</v>
      </c>
      <c r="Y355" s="33" t="str">
        <f t="shared" si="55"/>
        <v/>
      </c>
      <c r="Z355" s="608">
        <v>1571</v>
      </c>
      <c r="AA355" s="609" t="s">
        <v>2077</v>
      </c>
      <c r="AB355" s="608">
        <v>1</v>
      </c>
      <c r="AC355" s="85"/>
      <c r="AD355" s="225">
        <f t="shared" si="56"/>
        <v>1</v>
      </c>
      <c r="AE355" s="85">
        <v>194</v>
      </c>
      <c r="AF355" s="85">
        <v>1566</v>
      </c>
      <c r="AG355" s="213" t="s">
        <v>1383</v>
      </c>
      <c r="AH355" s="85"/>
      <c r="AP355" s="51"/>
    </row>
    <row r="356" spans="1:42" ht="14.1" customHeight="1" x14ac:dyDescent="0.2">
      <c r="A356" s="28">
        <v>347</v>
      </c>
      <c r="B356" s="41">
        <v>155</v>
      </c>
      <c r="C356" s="67">
        <v>1572</v>
      </c>
      <c r="D356" s="46" t="s">
        <v>831</v>
      </c>
      <c r="E356" s="29">
        <v>0</v>
      </c>
      <c r="F356" s="29">
        <v>0</v>
      </c>
      <c r="G356" s="29">
        <v>0</v>
      </c>
      <c r="H356" s="29">
        <v>4</v>
      </c>
      <c r="I356" s="29">
        <v>4</v>
      </c>
      <c r="J356" s="29">
        <v>2</v>
      </c>
      <c r="K356" s="29">
        <v>2</v>
      </c>
      <c r="L356" s="29">
        <v>3</v>
      </c>
      <c r="M356" s="29">
        <v>5</v>
      </c>
      <c r="N356" s="29">
        <v>3</v>
      </c>
      <c r="O356" s="29">
        <v>3</v>
      </c>
      <c r="P356" s="29">
        <v>3</v>
      </c>
      <c r="Q356" s="29">
        <v>5</v>
      </c>
      <c r="R356" s="29">
        <v>3</v>
      </c>
      <c r="S356" s="29">
        <v>4</v>
      </c>
      <c r="T356" s="29">
        <v>4</v>
      </c>
      <c r="V356" s="48">
        <f t="shared" si="52"/>
        <v>45</v>
      </c>
      <c r="W356" s="105">
        <f t="shared" si="53"/>
        <v>1</v>
      </c>
      <c r="X356" s="48">
        <f t="shared" si="54"/>
        <v>0</v>
      </c>
      <c r="Y356" s="33" t="str">
        <f t="shared" si="55"/>
        <v/>
      </c>
      <c r="Z356" s="608">
        <v>1572</v>
      </c>
      <c r="AA356" s="609" t="s">
        <v>831</v>
      </c>
      <c r="AB356" s="608">
        <v>5</v>
      </c>
      <c r="AC356" s="85"/>
      <c r="AD356" s="225">
        <f t="shared" si="56"/>
        <v>1</v>
      </c>
      <c r="AE356" s="85">
        <v>103</v>
      </c>
      <c r="AF356" s="85">
        <v>1567</v>
      </c>
      <c r="AG356" s="213" t="s">
        <v>823</v>
      </c>
      <c r="AH356" s="85"/>
      <c r="AP356" s="51"/>
    </row>
    <row r="357" spans="1:42" ht="14.1" customHeight="1" x14ac:dyDescent="0.2">
      <c r="A357" s="28">
        <v>348</v>
      </c>
      <c r="B357" s="41">
        <v>153</v>
      </c>
      <c r="C357" s="67">
        <v>1573</v>
      </c>
      <c r="D357" s="46" t="s">
        <v>787</v>
      </c>
      <c r="E357" s="29">
        <v>0</v>
      </c>
      <c r="F357" s="29">
        <v>0</v>
      </c>
      <c r="G357" s="29">
        <v>0</v>
      </c>
      <c r="H357" s="29">
        <v>0</v>
      </c>
      <c r="I357" s="29">
        <v>0</v>
      </c>
      <c r="J357" s="29">
        <v>0</v>
      </c>
      <c r="K357" s="29">
        <v>0</v>
      </c>
      <c r="L357" s="29">
        <v>0</v>
      </c>
      <c r="M357" s="29">
        <v>0</v>
      </c>
      <c r="N357" s="29">
        <v>0</v>
      </c>
      <c r="O357" s="29">
        <v>0</v>
      </c>
      <c r="P357" s="29">
        <v>0</v>
      </c>
      <c r="Q357" s="29">
        <v>80</v>
      </c>
      <c r="R357" s="29">
        <v>98</v>
      </c>
      <c r="S357" s="29">
        <v>93</v>
      </c>
      <c r="T357" s="29">
        <v>104</v>
      </c>
      <c r="V357" s="48">
        <f t="shared" si="52"/>
        <v>375</v>
      </c>
      <c r="W357" s="105">
        <f t="shared" si="53"/>
        <v>1</v>
      </c>
      <c r="X357" s="48">
        <f t="shared" si="54"/>
        <v>0</v>
      </c>
      <c r="Y357" s="33" t="str">
        <f t="shared" si="55"/>
        <v/>
      </c>
      <c r="Z357" s="608">
        <v>1573</v>
      </c>
      <c r="AA357" s="609" t="s">
        <v>787</v>
      </c>
      <c r="AB357" s="608">
        <v>4</v>
      </c>
      <c r="AC357" s="85"/>
      <c r="AD357" s="225">
        <f t="shared" si="56"/>
        <v>1</v>
      </c>
      <c r="AE357" s="85">
        <v>151</v>
      </c>
      <c r="AF357" s="85">
        <v>1569</v>
      </c>
      <c r="AG357" s="213" t="s">
        <v>774</v>
      </c>
      <c r="AH357" s="85"/>
      <c r="AP357" s="51"/>
    </row>
    <row r="358" spans="1:42" ht="14.1" customHeight="1" x14ac:dyDescent="0.2">
      <c r="A358" s="28">
        <v>349</v>
      </c>
      <c r="B358" s="41">
        <v>153</v>
      </c>
      <c r="C358" s="67">
        <v>1574</v>
      </c>
      <c r="D358" s="46" t="s">
        <v>789</v>
      </c>
      <c r="E358" s="29">
        <v>0</v>
      </c>
      <c r="F358" s="29">
        <v>0</v>
      </c>
      <c r="G358" s="29">
        <v>0</v>
      </c>
      <c r="H358" s="29">
        <v>1</v>
      </c>
      <c r="I358" s="29">
        <v>2</v>
      </c>
      <c r="J358" s="29">
        <v>0</v>
      </c>
      <c r="K358" s="29">
        <v>3</v>
      </c>
      <c r="L358" s="29">
        <v>0</v>
      </c>
      <c r="M358" s="29">
        <v>2</v>
      </c>
      <c r="N358" s="29">
        <v>0</v>
      </c>
      <c r="O358" s="29">
        <v>2</v>
      </c>
      <c r="P358" s="29">
        <v>1</v>
      </c>
      <c r="Q358" s="29">
        <v>2</v>
      </c>
      <c r="R358" s="29">
        <v>0</v>
      </c>
      <c r="S358" s="29">
        <v>3</v>
      </c>
      <c r="T358" s="29">
        <v>1</v>
      </c>
      <c r="V358" s="48">
        <f t="shared" si="52"/>
        <v>17</v>
      </c>
      <c r="W358" s="105">
        <f t="shared" si="53"/>
        <v>1</v>
      </c>
      <c r="X358" s="48">
        <f t="shared" si="54"/>
        <v>0</v>
      </c>
      <c r="Y358" s="33" t="str">
        <f t="shared" si="55"/>
        <v/>
      </c>
      <c r="Z358" s="608">
        <v>1574</v>
      </c>
      <c r="AA358" s="609" t="s">
        <v>789</v>
      </c>
      <c r="AB358" s="608">
        <v>5</v>
      </c>
      <c r="AC358" s="85"/>
      <c r="AD358" s="225">
        <f t="shared" si="56"/>
        <v>1</v>
      </c>
      <c r="AE358" s="85">
        <v>186</v>
      </c>
      <c r="AF358" s="85">
        <v>1571</v>
      </c>
      <c r="AG358" s="213" t="s">
        <v>2077</v>
      </c>
      <c r="AH358" s="85"/>
      <c r="AP358" s="51"/>
    </row>
    <row r="359" spans="1:42" ht="14.1" customHeight="1" x14ac:dyDescent="0.2">
      <c r="A359" s="28">
        <v>350</v>
      </c>
      <c r="B359" s="41">
        <v>187</v>
      </c>
      <c r="C359" s="67">
        <v>1575</v>
      </c>
      <c r="D359" s="46" t="s">
        <v>1363</v>
      </c>
      <c r="E359" s="29">
        <v>0</v>
      </c>
      <c r="F359" s="29">
        <v>0</v>
      </c>
      <c r="G359" s="29">
        <v>0</v>
      </c>
      <c r="H359" s="29">
        <v>0</v>
      </c>
      <c r="I359" s="29">
        <v>0</v>
      </c>
      <c r="J359" s="29">
        <v>0</v>
      </c>
      <c r="K359" s="29">
        <v>0</v>
      </c>
      <c r="L359" s="29">
        <v>0</v>
      </c>
      <c r="M359" s="29">
        <v>0</v>
      </c>
      <c r="N359" s="29">
        <v>0</v>
      </c>
      <c r="O359" s="29">
        <v>0</v>
      </c>
      <c r="P359" s="29">
        <v>0</v>
      </c>
      <c r="Q359" s="29">
        <v>31</v>
      </c>
      <c r="R359" s="29">
        <v>23</v>
      </c>
      <c r="S359" s="29">
        <v>20</v>
      </c>
      <c r="T359" s="29">
        <v>23</v>
      </c>
      <c r="V359" s="48">
        <f t="shared" si="52"/>
        <v>97</v>
      </c>
      <c r="W359" s="105">
        <f t="shared" si="53"/>
        <v>1</v>
      </c>
      <c r="X359" s="48">
        <f t="shared" si="54"/>
        <v>0</v>
      </c>
      <c r="Y359" s="33" t="str">
        <f t="shared" si="55"/>
        <v/>
      </c>
      <c r="Z359" s="608">
        <v>1575</v>
      </c>
      <c r="AA359" s="609" t="s">
        <v>1363</v>
      </c>
      <c r="AB359" s="608">
        <v>4</v>
      </c>
      <c r="AC359" s="85"/>
      <c r="AD359" s="225">
        <f t="shared" si="56"/>
        <v>1</v>
      </c>
      <c r="AE359" s="85">
        <v>155</v>
      </c>
      <c r="AF359" s="85">
        <v>1572</v>
      </c>
      <c r="AG359" s="213" t="s">
        <v>831</v>
      </c>
      <c r="AH359" s="85"/>
      <c r="AP359" s="51"/>
    </row>
    <row r="360" spans="1:42" ht="14.1" customHeight="1" x14ac:dyDescent="0.2">
      <c r="A360" s="28">
        <v>351</v>
      </c>
      <c r="B360" s="41">
        <v>120</v>
      </c>
      <c r="C360" s="67">
        <v>1576</v>
      </c>
      <c r="D360" s="46" t="s">
        <v>571</v>
      </c>
      <c r="E360" s="29">
        <v>0</v>
      </c>
      <c r="F360" s="29">
        <v>0</v>
      </c>
      <c r="G360" s="29">
        <v>0</v>
      </c>
      <c r="H360" s="29">
        <v>0</v>
      </c>
      <c r="I360" s="29">
        <v>0</v>
      </c>
      <c r="J360" s="29">
        <v>0</v>
      </c>
      <c r="K360" s="29">
        <v>0</v>
      </c>
      <c r="L360" s="29">
        <v>0</v>
      </c>
      <c r="M360" s="29">
        <v>0</v>
      </c>
      <c r="N360" s="29">
        <v>0</v>
      </c>
      <c r="O360" s="29">
        <v>0</v>
      </c>
      <c r="P360" s="29">
        <v>0</v>
      </c>
      <c r="Q360" s="29">
        <v>126</v>
      </c>
      <c r="R360" s="29">
        <v>114</v>
      </c>
      <c r="S360" s="29">
        <v>95</v>
      </c>
      <c r="T360" s="29">
        <v>138</v>
      </c>
      <c r="V360" s="48">
        <f t="shared" si="52"/>
        <v>473</v>
      </c>
      <c r="W360" s="105">
        <f t="shared" si="53"/>
        <v>1</v>
      </c>
      <c r="X360" s="48">
        <f t="shared" si="54"/>
        <v>0</v>
      </c>
      <c r="Y360" s="33" t="str">
        <f t="shared" si="55"/>
        <v/>
      </c>
      <c r="Z360" s="608">
        <v>1576</v>
      </c>
      <c r="AA360" s="609" t="s">
        <v>571</v>
      </c>
      <c r="AB360" s="608">
        <v>4</v>
      </c>
      <c r="AC360" s="85"/>
      <c r="AD360" s="225">
        <f t="shared" si="56"/>
        <v>1</v>
      </c>
      <c r="AE360" s="85">
        <v>153</v>
      </c>
      <c r="AF360" s="85">
        <v>1573</v>
      </c>
      <c r="AG360" s="213" t="s">
        <v>787</v>
      </c>
      <c r="AH360" s="85"/>
      <c r="AP360" s="51"/>
    </row>
    <row r="361" spans="1:42" ht="14.1" customHeight="1" x14ac:dyDescent="0.2">
      <c r="A361" s="28">
        <v>352</v>
      </c>
      <c r="B361" s="41">
        <v>190</v>
      </c>
      <c r="C361" s="67">
        <v>1579</v>
      </c>
      <c r="D361" s="46" t="s">
        <v>642</v>
      </c>
      <c r="E361" s="29">
        <v>0</v>
      </c>
      <c r="F361" s="29">
        <v>0</v>
      </c>
      <c r="G361" s="29">
        <v>0</v>
      </c>
      <c r="H361" s="29">
        <v>15</v>
      </c>
      <c r="I361" s="29">
        <v>19</v>
      </c>
      <c r="J361" s="29">
        <v>14</v>
      </c>
      <c r="K361" s="29">
        <v>15</v>
      </c>
      <c r="L361" s="29">
        <v>24</v>
      </c>
      <c r="M361" s="29">
        <v>14</v>
      </c>
      <c r="N361" s="29">
        <v>18</v>
      </c>
      <c r="O361" s="29">
        <v>25</v>
      </c>
      <c r="P361" s="29">
        <v>18</v>
      </c>
      <c r="Q361" s="29">
        <v>33</v>
      </c>
      <c r="R361" s="29">
        <v>24</v>
      </c>
      <c r="S361" s="29">
        <v>23</v>
      </c>
      <c r="T361" s="29">
        <v>26</v>
      </c>
      <c r="V361" s="48">
        <f t="shared" si="52"/>
        <v>268</v>
      </c>
      <c r="W361" s="105">
        <f t="shared" si="53"/>
        <v>1</v>
      </c>
      <c r="X361" s="48">
        <f t="shared" si="54"/>
        <v>0</v>
      </c>
      <c r="Y361" s="33" t="str">
        <f t="shared" si="55"/>
        <v/>
      </c>
      <c r="Z361" s="608">
        <v>1579</v>
      </c>
      <c r="AA361" s="609" t="s">
        <v>642</v>
      </c>
      <c r="AB361" s="608">
        <v>1</v>
      </c>
      <c r="AC361" s="85"/>
      <c r="AD361" s="225">
        <f t="shared" si="56"/>
        <v>1</v>
      </c>
      <c r="AE361" s="85">
        <v>153</v>
      </c>
      <c r="AF361" s="85">
        <v>1574</v>
      </c>
      <c r="AG361" s="213" t="s">
        <v>789</v>
      </c>
      <c r="AH361" s="85"/>
      <c r="AP361" s="51"/>
    </row>
    <row r="362" spans="1:42" ht="14.1" customHeight="1" x14ac:dyDescent="0.2">
      <c r="A362" s="28">
        <v>353</v>
      </c>
      <c r="B362" s="41">
        <v>195</v>
      </c>
      <c r="C362" s="67">
        <v>1581</v>
      </c>
      <c r="D362" s="46" t="s">
        <v>2435</v>
      </c>
      <c r="E362" s="29">
        <v>0</v>
      </c>
      <c r="F362" s="29">
        <v>0</v>
      </c>
      <c r="G362" s="29">
        <v>0</v>
      </c>
      <c r="H362" s="29">
        <v>9</v>
      </c>
      <c r="I362" s="29">
        <v>17</v>
      </c>
      <c r="J362" s="29">
        <v>10</v>
      </c>
      <c r="K362" s="29">
        <v>10</v>
      </c>
      <c r="L362" s="29">
        <v>10</v>
      </c>
      <c r="M362" s="29">
        <v>6</v>
      </c>
      <c r="N362" s="29">
        <v>9</v>
      </c>
      <c r="O362" s="29">
        <v>0</v>
      </c>
      <c r="P362" s="29">
        <v>0</v>
      </c>
      <c r="Q362" s="29">
        <v>0</v>
      </c>
      <c r="R362" s="29">
        <v>0</v>
      </c>
      <c r="S362" s="29">
        <v>0</v>
      </c>
      <c r="T362" s="29">
        <v>0</v>
      </c>
      <c r="V362" s="48">
        <f t="shared" si="52"/>
        <v>71</v>
      </c>
      <c r="W362" s="105">
        <f t="shared" si="53"/>
        <v>1</v>
      </c>
      <c r="X362" s="48">
        <f t="shared" si="54"/>
        <v>0</v>
      </c>
      <c r="Y362" s="33" t="str">
        <f t="shared" si="55"/>
        <v/>
      </c>
      <c r="Z362" s="608">
        <v>1581</v>
      </c>
      <c r="AA362" s="609" t="s">
        <v>2435</v>
      </c>
      <c r="AB362" s="608">
        <v>1</v>
      </c>
      <c r="AC362" s="85"/>
      <c r="AD362" s="225">
        <f t="shared" si="56"/>
        <v>1</v>
      </c>
      <c r="AE362" s="85">
        <v>187</v>
      </c>
      <c r="AF362" s="85">
        <v>1575</v>
      </c>
      <c r="AG362" s="213" t="s">
        <v>1363</v>
      </c>
      <c r="AH362" s="85"/>
      <c r="AP362" s="51"/>
    </row>
    <row r="363" spans="1:42" ht="14.1" customHeight="1" x14ac:dyDescent="0.2">
      <c r="A363" s="28">
        <v>354</v>
      </c>
      <c r="B363" s="41">
        <v>187</v>
      </c>
      <c r="C363" s="67">
        <v>1582</v>
      </c>
      <c r="D363" s="46" t="s">
        <v>1355</v>
      </c>
      <c r="E363" s="29">
        <v>0</v>
      </c>
      <c r="F363" s="29">
        <v>0</v>
      </c>
      <c r="G363" s="29">
        <v>0</v>
      </c>
      <c r="H363" s="29">
        <v>0</v>
      </c>
      <c r="I363" s="29">
        <v>0</v>
      </c>
      <c r="J363" s="29">
        <v>0</v>
      </c>
      <c r="K363" s="29">
        <v>0</v>
      </c>
      <c r="L363" s="29">
        <v>0</v>
      </c>
      <c r="M363" s="29">
        <v>0</v>
      </c>
      <c r="N363" s="29">
        <v>0</v>
      </c>
      <c r="O363" s="29">
        <v>0</v>
      </c>
      <c r="P363" s="29">
        <v>0</v>
      </c>
      <c r="Q363" s="29">
        <v>44</v>
      </c>
      <c r="R363" s="29">
        <v>37</v>
      </c>
      <c r="S363" s="29">
        <v>33</v>
      </c>
      <c r="T363" s="29">
        <v>20</v>
      </c>
      <c r="V363" s="48">
        <f t="shared" si="52"/>
        <v>134</v>
      </c>
      <c r="W363" s="105">
        <f t="shared" si="53"/>
        <v>1</v>
      </c>
      <c r="X363" s="48">
        <f t="shared" si="54"/>
        <v>0</v>
      </c>
      <c r="Y363" s="33" t="str">
        <f t="shared" si="55"/>
        <v/>
      </c>
      <c r="Z363" s="608">
        <v>1582</v>
      </c>
      <c r="AA363" s="609" t="s">
        <v>1355</v>
      </c>
      <c r="AB363" s="608">
        <v>4</v>
      </c>
      <c r="AC363" s="85"/>
      <c r="AD363" s="225">
        <f t="shared" si="56"/>
        <v>1</v>
      </c>
      <c r="AE363" s="85">
        <v>120</v>
      </c>
      <c r="AF363" s="85">
        <v>1576</v>
      </c>
      <c r="AG363" s="213" t="s">
        <v>571</v>
      </c>
      <c r="AH363" s="85"/>
      <c r="AP363" s="51"/>
    </row>
    <row r="364" spans="1:42" ht="14.1" customHeight="1" x14ac:dyDescent="0.2">
      <c r="A364" s="28">
        <v>355</v>
      </c>
      <c r="B364" s="41">
        <v>144</v>
      </c>
      <c r="C364" s="67">
        <v>1587</v>
      </c>
      <c r="D364" s="46" t="s">
        <v>800</v>
      </c>
      <c r="E364" s="29">
        <v>0</v>
      </c>
      <c r="F364" s="29">
        <v>0</v>
      </c>
      <c r="G364" s="29">
        <v>0</v>
      </c>
      <c r="H364" s="29">
        <v>0</v>
      </c>
      <c r="I364" s="29">
        <v>0</v>
      </c>
      <c r="J364" s="29">
        <v>0</v>
      </c>
      <c r="K364" s="29">
        <v>0</v>
      </c>
      <c r="L364" s="29">
        <v>0</v>
      </c>
      <c r="M364" s="29">
        <v>0</v>
      </c>
      <c r="N364" s="29">
        <v>0</v>
      </c>
      <c r="O364" s="29">
        <v>0</v>
      </c>
      <c r="P364" s="29">
        <v>0</v>
      </c>
      <c r="Q364" s="29">
        <v>29</v>
      </c>
      <c r="R364" s="29">
        <v>30</v>
      </c>
      <c r="S364" s="29">
        <v>24</v>
      </c>
      <c r="T364" s="29">
        <v>36</v>
      </c>
      <c r="V364" s="48">
        <f t="shared" si="52"/>
        <v>119</v>
      </c>
      <c r="W364" s="105">
        <f t="shared" si="53"/>
        <v>1</v>
      </c>
      <c r="X364" s="48">
        <f t="shared" si="54"/>
        <v>0</v>
      </c>
      <c r="Y364" s="33" t="str">
        <f t="shared" si="55"/>
        <v/>
      </c>
      <c r="Z364" s="608">
        <v>1587</v>
      </c>
      <c r="AA364" s="609" t="s">
        <v>800</v>
      </c>
      <c r="AB364" s="608">
        <v>4</v>
      </c>
      <c r="AC364" s="85"/>
      <c r="AD364" s="225">
        <f t="shared" si="56"/>
        <v>1</v>
      </c>
      <c r="AE364" s="85">
        <v>190</v>
      </c>
      <c r="AF364" s="85">
        <v>1579</v>
      </c>
      <c r="AG364" s="213" t="s">
        <v>642</v>
      </c>
      <c r="AH364" s="85"/>
      <c r="AP364" s="51"/>
    </row>
    <row r="365" spans="1:42" ht="14.1" customHeight="1" x14ac:dyDescent="0.2">
      <c r="A365" s="28">
        <v>356</v>
      </c>
      <c r="B365" s="41">
        <v>186</v>
      </c>
      <c r="C365" s="67">
        <v>1589</v>
      </c>
      <c r="D365" s="46" t="s">
        <v>334</v>
      </c>
      <c r="E365" s="29">
        <v>0</v>
      </c>
      <c r="F365" s="29">
        <v>0</v>
      </c>
      <c r="G365" s="29">
        <v>0</v>
      </c>
      <c r="H365" s="29">
        <v>28</v>
      </c>
      <c r="I365" s="29">
        <v>19</v>
      </c>
      <c r="J365" s="29">
        <v>29</v>
      </c>
      <c r="K365" s="29">
        <v>29</v>
      </c>
      <c r="L365" s="29">
        <v>16</v>
      </c>
      <c r="M365" s="29">
        <v>21</v>
      </c>
      <c r="N365" s="29">
        <v>18</v>
      </c>
      <c r="O365" s="29">
        <v>0</v>
      </c>
      <c r="P365" s="29">
        <v>0</v>
      </c>
      <c r="Q365" s="29">
        <v>0</v>
      </c>
      <c r="R365" s="29">
        <v>0</v>
      </c>
      <c r="S365" s="29">
        <v>0</v>
      </c>
      <c r="T365" s="29">
        <v>0</v>
      </c>
      <c r="V365" s="48">
        <f t="shared" si="52"/>
        <v>160</v>
      </c>
      <c r="W365" s="105">
        <f t="shared" si="53"/>
        <v>1</v>
      </c>
      <c r="X365" s="48">
        <f t="shared" si="54"/>
        <v>0</v>
      </c>
      <c r="Y365" s="33" t="str">
        <f t="shared" si="55"/>
        <v/>
      </c>
      <c r="Z365" s="608">
        <v>1589</v>
      </c>
      <c r="AA365" s="609" t="s">
        <v>334</v>
      </c>
      <c r="AB365" s="608">
        <v>1</v>
      </c>
      <c r="AC365" s="85"/>
      <c r="AD365" s="225">
        <f t="shared" si="56"/>
        <v>1</v>
      </c>
      <c r="AE365" s="85">
        <v>195</v>
      </c>
      <c r="AF365" s="85">
        <v>1581</v>
      </c>
      <c r="AG365" s="213" t="s">
        <v>2435</v>
      </c>
      <c r="AH365" s="85"/>
      <c r="AP365" s="51"/>
    </row>
    <row r="366" spans="1:42" ht="14.1" customHeight="1" x14ac:dyDescent="0.2">
      <c r="A366" s="28">
        <v>357</v>
      </c>
      <c r="B366" s="41">
        <v>174</v>
      </c>
      <c r="C366" s="67">
        <v>1590</v>
      </c>
      <c r="D366" s="138" t="s">
        <v>960</v>
      </c>
      <c r="E366" s="29">
        <v>0</v>
      </c>
      <c r="F366" s="29">
        <v>0</v>
      </c>
      <c r="G366" s="29">
        <v>0</v>
      </c>
      <c r="H366" s="29">
        <v>76</v>
      </c>
      <c r="I366" s="29">
        <v>72</v>
      </c>
      <c r="J366" s="29">
        <v>56</v>
      </c>
      <c r="K366" s="29">
        <v>74</v>
      </c>
      <c r="L366" s="29">
        <v>82</v>
      </c>
      <c r="M366" s="29">
        <v>0</v>
      </c>
      <c r="N366" s="29">
        <v>0</v>
      </c>
      <c r="O366" s="29">
        <v>0</v>
      </c>
      <c r="P366" s="29">
        <v>0</v>
      </c>
      <c r="Q366" s="29">
        <v>0</v>
      </c>
      <c r="R366" s="29">
        <v>0</v>
      </c>
      <c r="S366" s="29">
        <v>0</v>
      </c>
      <c r="T366" s="29">
        <v>0</v>
      </c>
      <c r="V366" s="48">
        <f t="shared" si="52"/>
        <v>360</v>
      </c>
      <c r="W366" s="105">
        <f t="shared" si="53"/>
        <v>1</v>
      </c>
      <c r="X366" s="48">
        <f t="shared" si="54"/>
        <v>0</v>
      </c>
      <c r="Y366" s="33" t="str">
        <f t="shared" si="55"/>
        <v/>
      </c>
      <c r="Z366" s="608">
        <v>1590</v>
      </c>
      <c r="AA366" s="609" t="s">
        <v>960</v>
      </c>
      <c r="AB366" s="608">
        <v>1</v>
      </c>
      <c r="AC366" s="85"/>
      <c r="AD366" s="225">
        <f t="shared" si="56"/>
        <v>1</v>
      </c>
      <c r="AE366" s="85">
        <v>187</v>
      </c>
      <c r="AF366" s="85">
        <v>1582</v>
      </c>
      <c r="AG366" s="213" t="s">
        <v>1355</v>
      </c>
      <c r="AH366" s="85"/>
      <c r="AP366" s="51"/>
    </row>
    <row r="367" spans="1:42" ht="14.1" customHeight="1" x14ac:dyDescent="0.2">
      <c r="A367" s="28">
        <v>358</v>
      </c>
      <c r="B367" s="41">
        <v>193</v>
      </c>
      <c r="C367" s="67">
        <v>1591</v>
      </c>
      <c r="D367" s="46" t="s">
        <v>2454</v>
      </c>
      <c r="E367" s="29">
        <v>0</v>
      </c>
      <c r="F367" s="29">
        <v>0</v>
      </c>
      <c r="G367" s="29">
        <v>0</v>
      </c>
      <c r="H367" s="29">
        <v>21</v>
      </c>
      <c r="I367" s="29">
        <v>25</v>
      </c>
      <c r="J367" s="29">
        <v>20</v>
      </c>
      <c r="K367" s="29">
        <v>23</v>
      </c>
      <c r="L367" s="29">
        <v>28</v>
      </c>
      <c r="M367" s="29">
        <v>33</v>
      </c>
      <c r="N367" s="29">
        <v>28</v>
      </c>
      <c r="O367" s="29">
        <v>0</v>
      </c>
      <c r="P367" s="29">
        <v>0</v>
      </c>
      <c r="Q367" s="29">
        <v>0</v>
      </c>
      <c r="R367" s="29">
        <v>0</v>
      </c>
      <c r="S367" s="29">
        <v>0</v>
      </c>
      <c r="T367" s="29">
        <v>0</v>
      </c>
      <c r="V367" s="48">
        <f t="shared" si="52"/>
        <v>178</v>
      </c>
      <c r="W367" s="105">
        <f t="shared" si="53"/>
        <v>1</v>
      </c>
      <c r="X367" s="48">
        <f t="shared" si="54"/>
        <v>0</v>
      </c>
      <c r="Y367" s="33" t="str">
        <f t="shared" si="55"/>
        <v/>
      </c>
      <c r="Z367" s="608">
        <v>1591</v>
      </c>
      <c r="AA367" s="609" t="s">
        <v>2454</v>
      </c>
      <c r="AB367" s="608">
        <v>1</v>
      </c>
      <c r="AC367" s="85"/>
      <c r="AD367" s="225">
        <f t="shared" si="56"/>
        <v>1</v>
      </c>
      <c r="AE367" s="85">
        <v>144</v>
      </c>
      <c r="AF367" s="85">
        <v>1587</v>
      </c>
      <c r="AG367" s="213" t="s">
        <v>800</v>
      </c>
      <c r="AH367" s="85"/>
      <c r="AP367" s="51"/>
    </row>
    <row r="368" spans="1:42" ht="14.1" customHeight="1" x14ac:dyDescent="0.2">
      <c r="A368" s="28">
        <v>359</v>
      </c>
      <c r="B368" s="41">
        <v>119</v>
      </c>
      <c r="C368" s="67">
        <v>1593</v>
      </c>
      <c r="D368" s="46" t="s">
        <v>2080</v>
      </c>
      <c r="E368" s="29">
        <v>0</v>
      </c>
      <c r="F368" s="29">
        <v>0</v>
      </c>
      <c r="G368" s="29">
        <v>0</v>
      </c>
      <c r="H368" s="29">
        <v>18</v>
      </c>
      <c r="I368" s="29">
        <v>20</v>
      </c>
      <c r="J368" s="29">
        <v>21</v>
      </c>
      <c r="K368" s="29">
        <v>21</v>
      </c>
      <c r="L368" s="29">
        <v>21</v>
      </c>
      <c r="M368" s="29">
        <v>20</v>
      </c>
      <c r="N368" s="29">
        <v>24</v>
      </c>
      <c r="O368" s="29">
        <v>25</v>
      </c>
      <c r="P368" s="29">
        <v>25</v>
      </c>
      <c r="Q368" s="29">
        <v>0</v>
      </c>
      <c r="R368" s="29">
        <v>0</v>
      </c>
      <c r="S368" s="29">
        <v>0</v>
      </c>
      <c r="T368" s="29">
        <v>0</v>
      </c>
      <c r="V368" s="48">
        <f t="shared" si="52"/>
        <v>195</v>
      </c>
      <c r="W368" s="105">
        <f t="shared" si="53"/>
        <v>1</v>
      </c>
      <c r="X368" s="48">
        <f t="shared" si="54"/>
        <v>0</v>
      </c>
      <c r="Y368" s="33" t="str">
        <f t="shared" si="55"/>
        <v/>
      </c>
      <c r="Z368" s="608">
        <v>1593</v>
      </c>
      <c r="AA368" s="609" t="s">
        <v>2080</v>
      </c>
      <c r="AB368" s="608">
        <v>2</v>
      </c>
      <c r="AC368" s="85"/>
      <c r="AD368" s="225">
        <f t="shared" si="56"/>
        <v>1</v>
      </c>
      <c r="AE368" s="85">
        <v>186</v>
      </c>
      <c r="AF368" s="85">
        <v>1589</v>
      </c>
      <c r="AG368" s="213" t="s">
        <v>334</v>
      </c>
      <c r="AH368" s="85"/>
      <c r="AP368" s="51"/>
    </row>
    <row r="369" spans="1:42" ht="14.1" customHeight="1" x14ac:dyDescent="0.2">
      <c r="A369" s="28">
        <v>360</v>
      </c>
      <c r="B369" s="41">
        <v>191</v>
      </c>
      <c r="C369" s="67">
        <v>1594</v>
      </c>
      <c r="D369" s="46" t="s">
        <v>1884</v>
      </c>
      <c r="E369" s="29">
        <v>0</v>
      </c>
      <c r="F369" s="29">
        <v>0</v>
      </c>
      <c r="G369" s="29">
        <v>0</v>
      </c>
      <c r="H369" s="29">
        <v>17</v>
      </c>
      <c r="I369" s="29">
        <v>12</v>
      </c>
      <c r="J369" s="29">
        <v>13</v>
      </c>
      <c r="K369" s="29">
        <v>14</v>
      </c>
      <c r="L369" s="29">
        <v>19</v>
      </c>
      <c r="M369" s="29">
        <v>16</v>
      </c>
      <c r="N369" s="29">
        <v>15</v>
      </c>
      <c r="O369" s="29">
        <v>12</v>
      </c>
      <c r="P369" s="29">
        <v>16</v>
      </c>
      <c r="Q369" s="29">
        <v>24</v>
      </c>
      <c r="R369" s="29">
        <v>11</v>
      </c>
      <c r="S369" s="29">
        <v>22</v>
      </c>
      <c r="T369" s="29">
        <v>19</v>
      </c>
      <c r="V369" s="48">
        <f t="shared" si="52"/>
        <v>210</v>
      </c>
      <c r="W369" s="105">
        <f t="shared" si="53"/>
        <v>1</v>
      </c>
      <c r="X369" s="48">
        <f t="shared" si="54"/>
        <v>0</v>
      </c>
      <c r="Y369" s="33" t="str">
        <f t="shared" si="55"/>
        <v/>
      </c>
      <c r="Z369" s="608">
        <v>1594</v>
      </c>
      <c r="AA369" s="609" t="s">
        <v>1884</v>
      </c>
      <c r="AB369" s="608">
        <v>4</v>
      </c>
      <c r="AC369" s="85"/>
      <c r="AD369" s="225">
        <f t="shared" si="56"/>
        <v>1</v>
      </c>
      <c r="AE369" s="85">
        <v>174</v>
      </c>
      <c r="AF369" s="85">
        <v>1590</v>
      </c>
      <c r="AG369" s="213" t="s">
        <v>960</v>
      </c>
      <c r="AH369" s="85"/>
      <c r="AP369" s="51"/>
    </row>
    <row r="370" spans="1:42" ht="14.1" customHeight="1" x14ac:dyDescent="0.2">
      <c r="A370" s="28">
        <v>361</v>
      </c>
      <c r="B370" s="41">
        <v>192</v>
      </c>
      <c r="C370" s="67">
        <v>1595</v>
      </c>
      <c r="D370" s="46" t="s">
        <v>1896</v>
      </c>
      <c r="E370" s="29">
        <v>0</v>
      </c>
      <c r="F370" s="29">
        <v>0</v>
      </c>
      <c r="G370" s="29">
        <v>2</v>
      </c>
      <c r="H370" s="29">
        <v>5</v>
      </c>
      <c r="I370" s="29">
        <v>10</v>
      </c>
      <c r="J370" s="29">
        <v>5</v>
      </c>
      <c r="K370" s="29">
        <v>11</v>
      </c>
      <c r="L370" s="29">
        <v>11</v>
      </c>
      <c r="M370" s="29">
        <v>14</v>
      </c>
      <c r="N370" s="29">
        <v>8</v>
      </c>
      <c r="O370" s="29">
        <v>6</v>
      </c>
      <c r="P370" s="29">
        <v>11</v>
      </c>
      <c r="Q370" s="29">
        <v>0</v>
      </c>
      <c r="R370" s="29">
        <v>0</v>
      </c>
      <c r="S370" s="29">
        <v>0</v>
      </c>
      <c r="T370" s="29">
        <v>0</v>
      </c>
      <c r="V370" s="48">
        <f t="shared" si="52"/>
        <v>83</v>
      </c>
      <c r="W370" s="105">
        <f t="shared" si="53"/>
        <v>1</v>
      </c>
      <c r="X370" s="48">
        <f t="shared" si="54"/>
        <v>0</v>
      </c>
      <c r="Y370" s="33" t="str">
        <f t="shared" si="55"/>
        <v/>
      </c>
      <c r="Z370" s="608">
        <v>1595</v>
      </c>
      <c r="AA370" s="609" t="s">
        <v>1896</v>
      </c>
      <c r="AB370" s="608">
        <v>7</v>
      </c>
      <c r="AC370" s="85"/>
      <c r="AD370" s="225">
        <f t="shared" si="56"/>
        <v>1</v>
      </c>
      <c r="AE370" s="85">
        <v>193</v>
      </c>
      <c r="AF370" s="85">
        <v>1591</v>
      </c>
      <c r="AG370" s="213" t="s">
        <v>2454</v>
      </c>
      <c r="AH370" s="85"/>
      <c r="AP370" s="51"/>
    </row>
    <row r="371" spans="1:42" ht="14.1" customHeight="1" x14ac:dyDescent="0.2">
      <c r="A371" s="28">
        <v>362</v>
      </c>
      <c r="B371" s="41">
        <v>114</v>
      </c>
      <c r="C371" s="67">
        <v>1597</v>
      </c>
      <c r="D371" s="46" t="s">
        <v>2627</v>
      </c>
      <c r="E371" s="29">
        <v>0</v>
      </c>
      <c r="F371" s="29">
        <v>0</v>
      </c>
      <c r="G371" s="29">
        <v>0</v>
      </c>
      <c r="H371" s="29">
        <v>32</v>
      </c>
      <c r="I371" s="29">
        <v>31</v>
      </c>
      <c r="J371" s="29">
        <v>27</v>
      </c>
      <c r="K371" s="29">
        <v>25</v>
      </c>
      <c r="L371" s="29">
        <v>36</v>
      </c>
      <c r="M371" s="29">
        <v>32</v>
      </c>
      <c r="N371" s="29">
        <v>0</v>
      </c>
      <c r="O371" s="29">
        <v>0</v>
      </c>
      <c r="P371" s="29">
        <v>0</v>
      </c>
      <c r="Q371" s="29">
        <v>0</v>
      </c>
      <c r="R371" s="29">
        <v>0</v>
      </c>
      <c r="S371" s="29">
        <v>0</v>
      </c>
      <c r="T371" s="29">
        <v>0</v>
      </c>
      <c r="V371" s="48">
        <f t="shared" si="52"/>
        <v>183</v>
      </c>
      <c r="W371" s="105">
        <f t="shared" si="53"/>
        <v>1</v>
      </c>
      <c r="X371" s="48">
        <f t="shared" si="54"/>
        <v>0</v>
      </c>
      <c r="Y371" s="33" t="str">
        <f t="shared" si="55"/>
        <v/>
      </c>
      <c r="Z371" s="608">
        <v>1597</v>
      </c>
      <c r="AA371" s="609" t="s">
        <v>2627</v>
      </c>
      <c r="AB371" s="608">
        <v>1</v>
      </c>
      <c r="AC371" s="85"/>
      <c r="AD371" s="225">
        <f t="shared" si="56"/>
        <v>1</v>
      </c>
      <c r="AE371" s="85">
        <v>119</v>
      </c>
      <c r="AF371" s="85">
        <v>1593</v>
      </c>
      <c r="AG371" s="213" t="s">
        <v>2080</v>
      </c>
      <c r="AH371" s="85"/>
      <c r="AP371" s="51"/>
    </row>
    <row r="372" spans="1:42" ht="14.1" customHeight="1" x14ac:dyDescent="0.2">
      <c r="A372" s="28">
        <v>363</v>
      </c>
      <c r="B372" s="41">
        <v>154</v>
      </c>
      <c r="C372" s="67">
        <v>1598</v>
      </c>
      <c r="D372" s="46" t="s">
        <v>1342</v>
      </c>
      <c r="E372" s="29">
        <v>0</v>
      </c>
      <c r="F372" s="29">
        <v>0</v>
      </c>
      <c r="G372" s="29">
        <v>0</v>
      </c>
      <c r="H372" s="29">
        <v>14</v>
      </c>
      <c r="I372" s="29">
        <v>10</v>
      </c>
      <c r="J372" s="29">
        <v>10</v>
      </c>
      <c r="K372" s="29">
        <v>16</v>
      </c>
      <c r="L372" s="29">
        <v>17</v>
      </c>
      <c r="M372" s="29">
        <v>11</v>
      </c>
      <c r="N372" s="29">
        <v>19</v>
      </c>
      <c r="O372" s="29">
        <v>0</v>
      </c>
      <c r="P372" s="29">
        <v>0</v>
      </c>
      <c r="Q372" s="29">
        <v>0</v>
      </c>
      <c r="R372" s="29">
        <v>0</v>
      </c>
      <c r="S372" s="29">
        <v>0</v>
      </c>
      <c r="T372" s="29">
        <v>0</v>
      </c>
      <c r="V372" s="48">
        <f t="shared" si="52"/>
        <v>97</v>
      </c>
      <c r="W372" s="105">
        <f t="shared" si="53"/>
        <v>1</v>
      </c>
      <c r="X372" s="48">
        <f t="shared" si="54"/>
        <v>0</v>
      </c>
      <c r="Y372" s="33" t="str">
        <f t="shared" si="55"/>
        <v/>
      </c>
      <c r="Z372" s="608">
        <v>1598</v>
      </c>
      <c r="AA372" s="609" t="s">
        <v>1342</v>
      </c>
      <c r="AB372" s="608">
        <v>1</v>
      </c>
      <c r="AC372" s="85"/>
      <c r="AD372" s="225">
        <f t="shared" si="56"/>
        <v>1</v>
      </c>
      <c r="AE372" s="85">
        <v>191</v>
      </c>
      <c r="AF372" s="85">
        <v>1594</v>
      </c>
      <c r="AG372" s="213" t="s">
        <v>1884</v>
      </c>
      <c r="AH372" s="85"/>
      <c r="AP372" s="51"/>
    </row>
    <row r="373" spans="1:42" ht="14.1" customHeight="1" x14ac:dyDescent="0.2">
      <c r="A373" s="28">
        <v>364</v>
      </c>
      <c r="B373" s="41">
        <v>136</v>
      </c>
      <c r="C373" s="67">
        <v>1600</v>
      </c>
      <c r="D373" s="46" t="s">
        <v>2595</v>
      </c>
      <c r="E373" s="29">
        <v>0</v>
      </c>
      <c r="F373" s="29">
        <v>0</v>
      </c>
      <c r="G373" s="29">
        <v>0</v>
      </c>
      <c r="H373" s="29">
        <v>18</v>
      </c>
      <c r="I373" s="29">
        <v>19</v>
      </c>
      <c r="J373" s="29">
        <v>18</v>
      </c>
      <c r="K373" s="29">
        <v>11</v>
      </c>
      <c r="L373" s="29">
        <v>15</v>
      </c>
      <c r="M373" s="29">
        <v>15</v>
      </c>
      <c r="N373" s="29">
        <v>27</v>
      </c>
      <c r="O373" s="29">
        <v>19</v>
      </c>
      <c r="P373" s="29">
        <v>16</v>
      </c>
      <c r="Q373" s="29">
        <v>0</v>
      </c>
      <c r="R373" s="29">
        <v>0</v>
      </c>
      <c r="S373" s="29">
        <v>0</v>
      </c>
      <c r="T373" s="29">
        <v>0</v>
      </c>
      <c r="V373" s="48">
        <f t="shared" si="52"/>
        <v>158</v>
      </c>
      <c r="W373" s="105">
        <f t="shared" si="53"/>
        <v>1</v>
      </c>
      <c r="X373" s="48">
        <f t="shared" si="54"/>
        <v>0</v>
      </c>
      <c r="Y373" s="33" t="str">
        <f t="shared" si="55"/>
        <v/>
      </c>
      <c r="Z373" s="608">
        <v>1600</v>
      </c>
      <c r="AA373" s="609" t="s">
        <v>2595</v>
      </c>
      <c r="AB373" s="608">
        <v>1</v>
      </c>
      <c r="AC373" s="85"/>
      <c r="AD373" s="225">
        <f t="shared" si="56"/>
        <v>1</v>
      </c>
      <c r="AE373" s="85">
        <v>192</v>
      </c>
      <c r="AF373" s="85">
        <v>1595</v>
      </c>
      <c r="AG373" s="213" t="s">
        <v>1896</v>
      </c>
      <c r="AH373" s="85"/>
      <c r="AP373" s="51"/>
    </row>
    <row r="374" spans="1:42" ht="14.1" customHeight="1" x14ac:dyDescent="0.2">
      <c r="A374" s="28">
        <v>365</v>
      </c>
      <c r="B374" s="41">
        <v>144</v>
      </c>
      <c r="C374" s="67">
        <v>1601</v>
      </c>
      <c r="D374" s="46" t="s">
        <v>806</v>
      </c>
      <c r="E374" s="29">
        <v>0</v>
      </c>
      <c r="F374" s="29">
        <v>0</v>
      </c>
      <c r="G374" s="29">
        <v>0</v>
      </c>
      <c r="H374" s="29">
        <v>15</v>
      </c>
      <c r="I374" s="29">
        <v>27</v>
      </c>
      <c r="J374" s="29">
        <v>15</v>
      </c>
      <c r="K374" s="29">
        <v>21</v>
      </c>
      <c r="L374" s="29">
        <v>19</v>
      </c>
      <c r="M374" s="29">
        <v>15</v>
      </c>
      <c r="N374" s="29">
        <v>21</v>
      </c>
      <c r="O374" s="29">
        <v>19</v>
      </c>
      <c r="P374" s="29">
        <v>11</v>
      </c>
      <c r="Q374" s="29">
        <v>0</v>
      </c>
      <c r="R374" s="29">
        <v>0</v>
      </c>
      <c r="S374" s="29">
        <v>0</v>
      </c>
      <c r="T374" s="29">
        <v>0</v>
      </c>
      <c r="V374" s="48">
        <f t="shared" si="52"/>
        <v>163</v>
      </c>
      <c r="W374" s="105">
        <f t="shared" si="53"/>
        <v>1</v>
      </c>
      <c r="X374" s="48">
        <f t="shared" si="54"/>
        <v>0</v>
      </c>
      <c r="Y374" s="33" t="str">
        <f t="shared" si="55"/>
        <v/>
      </c>
      <c r="Z374" s="608">
        <v>1601</v>
      </c>
      <c r="AA374" s="609" t="s">
        <v>806</v>
      </c>
      <c r="AB374" s="608">
        <v>1</v>
      </c>
      <c r="AC374" s="85"/>
      <c r="AD374" s="225">
        <f t="shared" si="56"/>
        <v>1</v>
      </c>
      <c r="AE374" s="85">
        <v>114</v>
      </c>
      <c r="AF374" s="85">
        <v>1597</v>
      </c>
      <c r="AG374" s="213" t="s">
        <v>2627</v>
      </c>
      <c r="AH374" s="85"/>
      <c r="AP374" s="51"/>
    </row>
    <row r="375" spans="1:42" ht="14.1" customHeight="1" x14ac:dyDescent="0.2">
      <c r="A375" s="28">
        <v>366</v>
      </c>
      <c r="B375" s="41">
        <v>119</v>
      </c>
      <c r="C375" s="67">
        <v>1603</v>
      </c>
      <c r="D375" s="46" t="s">
        <v>2003</v>
      </c>
      <c r="E375" s="29">
        <v>0</v>
      </c>
      <c r="F375" s="29">
        <v>0</v>
      </c>
      <c r="G375" s="29">
        <v>0</v>
      </c>
      <c r="H375" s="29">
        <v>27</v>
      </c>
      <c r="I375" s="29">
        <v>29</v>
      </c>
      <c r="J375" s="29">
        <v>27</v>
      </c>
      <c r="K375" s="29">
        <v>29</v>
      </c>
      <c r="L375" s="29">
        <v>17</v>
      </c>
      <c r="M375" s="29">
        <v>25</v>
      </c>
      <c r="N375" s="29">
        <v>26</v>
      </c>
      <c r="O375" s="29">
        <v>0</v>
      </c>
      <c r="P375" s="29">
        <v>0</v>
      </c>
      <c r="Q375" s="29">
        <v>0</v>
      </c>
      <c r="R375" s="29">
        <v>0</v>
      </c>
      <c r="S375" s="29">
        <v>0</v>
      </c>
      <c r="T375" s="29">
        <v>0</v>
      </c>
      <c r="V375" s="48">
        <f t="shared" si="52"/>
        <v>180</v>
      </c>
      <c r="W375" s="105">
        <f t="shared" si="53"/>
        <v>1</v>
      </c>
      <c r="X375" s="48">
        <f t="shared" si="54"/>
        <v>0</v>
      </c>
      <c r="Y375" s="33" t="str">
        <f t="shared" si="55"/>
        <v/>
      </c>
      <c r="Z375" s="608">
        <v>1603</v>
      </c>
      <c r="AA375" s="609" t="s">
        <v>2003</v>
      </c>
      <c r="AB375" s="608">
        <v>1</v>
      </c>
      <c r="AC375" s="85"/>
      <c r="AD375" s="225">
        <f t="shared" si="56"/>
        <v>1</v>
      </c>
      <c r="AE375" s="85">
        <v>154</v>
      </c>
      <c r="AF375" s="85">
        <v>1598</v>
      </c>
      <c r="AG375" s="213" t="s">
        <v>1342</v>
      </c>
      <c r="AH375" s="85"/>
      <c r="AP375" s="51"/>
    </row>
    <row r="376" spans="1:42" ht="14.1" customHeight="1" x14ac:dyDescent="0.2">
      <c r="A376" s="28">
        <v>367</v>
      </c>
      <c r="B376" s="41">
        <v>119</v>
      </c>
      <c r="C376" s="67">
        <v>1604</v>
      </c>
      <c r="D376" s="46" t="s">
        <v>2549</v>
      </c>
      <c r="E376" s="29">
        <v>6</v>
      </c>
      <c r="F376" s="29">
        <v>3</v>
      </c>
      <c r="G376" s="29">
        <v>0</v>
      </c>
      <c r="H376" s="29">
        <v>76</v>
      </c>
      <c r="I376" s="29">
        <v>53</v>
      </c>
      <c r="J376" s="29">
        <v>79</v>
      </c>
      <c r="K376" s="29">
        <v>65</v>
      </c>
      <c r="L376" s="29">
        <v>75</v>
      </c>
      <c r="M376" s="29">
        <v>58</v>
      </c>
      <c r="N376" s="29">
        <v>61</v>
      </c>
      <c r="O376" s="29">
        <v>62</v>
      </c>
      <c r="P376" s="29">
        <v>55</v>
      </c>
      <c r="Q376" s="29">
        <v>0</v>
      </c>
      <c r="R376" s="29">
        <v>0</v>
      </c>
      <c r="S376" s="29">
        <v>0</v>
      </c>
      <c r="T376" s="29">
        <v>0</v>
      </c>
      <c r="V376" s="48">
        <f t="shared" si="52"/>
        <v>593</v>
      </c>
      <c r="W376" s="105">
        <f t="shared" si="53"/>
        <v>1</v>
      </c>
      <c r="X376" s="48">
        <f t="shared" si="54"/>
        <v>9</v>
      </c>
      <c r="Y376" s="33" t="str">
        <f t="shared" si="55"/>
        <v/>
      </c>
      <c r="Z376" s="608">
        <v>1604</v>
      </c>
      <c r="AA376" s="609" t="s">
        <v>2549</v>
      </c>
      <c r="AB376" s="608">
        <v>1</v>
      </c>
      <c r="AC376" s="85"/>
      <c r="AD376" s="225">
        <f t="shared" si="56"/>
        <v>1</v>
      </c>
      <c r="AE376" s="85">
        <v>136</v>
      </c>
      <c r="AF376" s="85">
        <v>1600</v>
      </c>
      <c r="AG376" s="213" t="s">
        <v>2595</v>
      </c>
      <c r="AH376" s="85"/>
      <c r="AP376" s="51"/>
    </row>
    <row r="377" spans="1:42" ht="14.1" customHeight="1" x14ac:dyDescent="0.2">
      <c r="A377" s="28">
        <v>368</v>
      </c>
      <c r="B377" s="41">
        <v>192</v>
      </c>
      <c r="C377" s="67">
        <v>1605</v>
      </c>
      <c r="D377" s="46" t="s">
        <v>1943</v>
      </c>
      <c r="E377" s="29">
        <v>0</v>
      </c>
      <c r="F377" s="29">
        <v>0</v>
      </c>
      <c r="G377" s="29">
        <v>2</v>
      </c>
      <c r="H377" s="29">
        <v>1</v>
      </c>
      <c r="I377" s="29">
        <v>0</v>
      </c>
      <c r="J377" s="29">
        <v>2</v>
      </c>
      <c r="K377" s="29">
        <v>1</v>
      </c>
      <c r="L377" s="29">
        <v>0</v>
      </c>
      <c r="M377" s="29">
        <v>1</v>
      </c>
      <c r="N377" s="29">
        <v>2</v>
      </c>
      <c r="O377" s="29">
        <v>0</v>
      </c>
      <c r="P377" s="29">
        <v>2</v>
      </c>
      <c r="Q377" s="29">
        <v>0</v>
      </c>
      <c r="R377" s="29">
        <v>0</v>
      </c>
      <c r="S377" s="29">
        <v>0</v>
      </c>
      <c r="T377" s="29">
        <v>0</v>
      </c>
      <c r="V377" s="48">
        <f t="shared" si="52"/>
        <v>11</v>
      </c>
      <c r="W377" s="105">
        <f t="shared" si="53"/>
        <v>1</v>
      </c>
      <c r="X377" s="48">
        <f t="shared" si="54"/>
        <v>0</v>
      </c>
      <c r="Y377" s="33" t="str">
        <f t="shared" si="55"/>
        <v/>
      </c>
      <c r="Z377" s="608">
        <v>1605</v>
      </c>
      <c r="AA377" s="609" t="s">
        <v>1943</v>
      </c>
      <c r="AB377" s="608">
        <v>7</v>
      </c>
      <c r="AC377" s="85"/>
      <c r="AD377" s="225">
        <f t="shared" si="56"/>
        <v>1</v>
      </c>
      <c r="AE377" s="85">
        <v>144</v>
      </c>
      <c r="AF377" s="85">
        <v>1601</v>
      </c>
      <c r="AG377" s="213" t="s">
        <v>806</v>
      </c>
      <c r="AH377" s="85"/>
      <c r="AP377" s="51"/>
    </row>
    <row r="378" spans="1:42" ht="14.1" customHeight="1" x14ac:dyDescent="0.2">
      <c r="A378" s="28">
        <v>369</v>
      </c>
      <c r="B378" s="41">
        <v>151</v>
      </c>
      <c r="C378" s="67">
        <v>1606</v>
      </c>
      <c r="D378" s="46" t="s">
        <v>3393</v>
      </c>
      <c r="E378" s="29">
        <v>0</v>
      </c>
      <c r="F378" s="29">
        <v>20</v>
      </c>
      <c r="G378" s="29">
        <v>0</v>
      </c>
      <c r="H378" s="29">
        <v>0</v>
      </c>
      <c r="I378" s="29">
        <v>0</v>
      </c>
      <c r="J378" s="29">
        <v>0</v>
      </c>
      <c r="K378" s="29">
        <v>0</v>
      </c>
      <c r="L378" s="29">
        <v>0</v>
      </c>
      <c r="M378" s="29">
        <v>0</v>
      </c>
      <c r="N378" s="29">
        <v>0</v>
      </c>
      <c r="O378" s="29">
        <v>130</v>
      </c>
      <c r="P378" s="29">
        <v>115</v>
      </c>
      <c r="Q378" s="29">
        <v>135</v>
      </c>
      <c r="R378" s="29">
        <v>159</v>
      </c>
      <c r="S378" s="29">
        <v>157</v>
      </c>
      <c r="T378" s="29">
        <v>191</v>
      </c>
      <c r="V378" s="48">
        <f t="shared" si="52"/>
        <v>907</v>
      </c>
      <c r="W378" s="105">
        <f t="shared" si="53"/>
        <v>1</v>
      </c>
      <c r="X378" s="48">
        <f t="shared" si="54"/>
        <v>20</v>
      </c>
      <c r="Y378" s="33" t="str">
        <f t="shared" si="55"/>
        <v/>
      </c>
      <c r="Z378" s="608">
        <v>1606</v>
      </c>
      <c r="AA378" s="609" t="s">
        <v>1907</v>
      </c>
      <c r="AB378" s="608">
        <v>4</v>
      </c>
      <c r="AC378" s="85"/>
      <c r="AD378" s="225">
        <f t="shared" si="56"/>
        <v>1</v>
      </c>
      <c r="AE378" s="85">
        <v>119</v>
      </c>
      <c r="AF378" s="85">
        <v>1603</v>
      </c>
      <c r="AG378" s="213" t="s">
        <v>2003</v>
      </c>
      <c r="AH378" s="85"/>
      <c r="AP378" s="51"/>
    </row>
    <row r="379" spans="1:42" ht="14.1" customHeight="1" x14ac:dyDescent="0.2">
      <c r="A379" s="28">
        <v>370</v>
      </c>
      <c r="B379" s="41">
        <v>186</v>
      </c>
      <c r="C379" s="67">
        <v>1607</v>
      </c>
      <c r="D379" s="46" t="s">
        <v>1349</v>
      </c>
      <c r="E379" s="29">
        <v>0</v>
      </c>
      <c r="F379" s="29">
        <v>50</v>
      </c>
      <c r="G379" s="29">
        <v>0</v>
      </c>
      <c r="H379" s="29">
        <v>0</v>
      </c>
      <c r="I379" s="29">
        <v>0</v>
      </c>
      <c r="J379" s="29">
        <v>0</v>
      </c>
      <c r="K379" s="29">
        <v>0</v>
      </c>
      <c r="L379" s="29">
        <v>0</v>
      </c>
      <c r="M379" s="29">
        <v>0</v>
      </c>
      <c r="N379" s="29">
        <v>0</v>
      </c>
      <c r="O379" s="29">
        <v>41</v>
      </c>
      <c r="P379" s="29">
        <v>31</v>
      </c>
      <c r="Q379" s="29">
        <v>112</v>
      </c>
      <c r="R379" s="29">
        <v>125</v>
      </c>
      <c r="S379" s="29">
        <v>112</v>
      </c>
      <c r="T379" s="29">
        <v>120</v>
      </c>
      <c r="V379" s="48">
        <f t="shared" si="52"/>
        <v>591</v>
      </c>
      <c r="W379" s="105">
        <f t="shared" si="53"/>
        <v>1</v>
      </c>
      <c r="X379" s="48">
        <f t="shared" si="54"/>
        <v>50</v>
      </c>
      <c r="Y379" s="33" t="str">
        <f t="shared" si="55"/>
        <v/>
      </c>
      <c r="Z379" s="608">
        <v>1607</v>
      </c>
      <c r="AA379" s="609" t="s">
        <v>1349</v>
      </c>
      <c r="AB379" s="608">
        <v>4</v>
      </c>
      <c r="AC379" s="85"/>
      <c r="AD379" s="225">
        <f t="shared" si="56"/>
        <v>1</v>
      </c>
      <c r="AE379" s="85">
        <v>119</v>
      </c>
      <c r="AF379" s="85">
        <v>1604</v>
      </c>
      <c r="AG379" s="213" t="s">
        <v>2549</v>
      </c>
      <c r="AH379" s="85"/>
      <c r="AP379" s="51"/>
    </row>
    <row r="380" spans="1:42" ht="14.1" customHeight="1" x14ac:dyDescent="0.2">
      <c r="A380" s="28">
        <v>371</v>
      </c>
      <c r="B380" s="41">
        <v>188</v>
      </c>
      <c r="C380" s="67">
        <v>1608</v>
      </c>
      <c r="D380" s="46" t="s">
        <v>251</v>
      </c>
      <c r="E380" s="29">
        <v>0</v>
      </c>
      <c r="F380" s="29">
        <v>0</v>
      </c>
      <c r="G380" s="29">
        <v>0</v>
      </c>
      <c r="H380" s="29">
        <v>57</v>
      </c>
      <c r="I380" s="29">
        <v>59</v>
      </c>
      <c r="J380" s="29">
        <v>51</v>
      </c>
      <c r="K380" s="29">
        <v>40</v>
      </c>
      <c r="L380" s="29">
        <v>51</v>
      </c>
      <c r="M380" s="29">
        <v>0</v>
      </c>
      <c r="N380" s="29">
        <v>0</v>
      </c>
      <c r="O380" s="29">
        <v>0</v>
      </c>
      <c r="P380" s="29">
        <v>0</v>
      </c>
      <c r="Q380" s="29">
        <v>0</v>
      </c>
      <c r="R380" s="29">
        <v>0</v>
      </c>
      <c r="S380" s="29">
        <v>0</v>
      </c>
      <c r="T380" s="29">
        <v>0</v>
      </c>
      <c r="V380" s="48">
        <f t="shared" si="52"/>
        <v>258</v>
      </c>
      <c r="W380" s="105">
        <f t="shared" si="53"/>
        <v>1</v>
      </c>
      <c r="X380" s="48">
        <f t="shared" si="54"/>
        <v>0</v>
      </c>
      <c r="Y380" s="33" t="str">
        <f t="shared" si="55"/>
        <v/>
      </c>
      <c r="Z380" s="608">
        <v>1608</v>
      </c>
      <c r="AA380" s="609" t="s">
        <v>251</v>
      </c>
      <c r="AB380" s="608">
        <v>1</v>
      </c>
      <c r="AC380" s="85"/>
      <c r="AD380" s="225">
        <f t="shared" si="56"/>
        <v>1</v>
      </c>
      <c r="AE380" s="85">
        <v>192</v>
      </c>
      <c r="AF380" s="85">
        <v>1605</v>
      </c>
      <c r="AG380" s="213" t="s">
        <v>1943</v>
      </c>
      <c r="AH380" s="85"/>
      <c r="AP380" s="51"/>
    </row>
    <row r="381" spans="1:42" ht="14.1" customHeight="1" x14ac:dyDescent="0.2">
      <c r="A381" s="28">
        <v>372</v>
      </c>
      <c r="B381" s="41">
        <v>136</v>
      </c>
      <c r="C381" s="67">
        <v>1609</v>
      </c>
      <c r="D381" s="46" t="s">
        <v>2590</v>
      </c>
      <c r="E381" s="29">
        <v>0</v>
      </c>
      <c r="F381" s="29">
        <v>0</v>
      </c>
      <c r="G381" s="29">
        <v>0</v>
      </c>
      <c r="H381" s="29">
        <v>47</v>
      </c>
      <c r="I381" s="29">
        <v>38</v>
      </c>
      <c r="J381" s="29">
        <v>28</v>
      </c>
      <c r="K381" s="29">
        <v>39</v>
      </c>
      <c r="L381" s="29">
        <v>32</v>
      </c>
      <c r="M381" s="29">
        <v>24</v>
      </c>
      <c r="N381" s="29">
        <v>27</v>
      </c>
      <c r="O381" s="29">
        <v>18</v>
      </c>
      <c r="P381" s="29">
        <v>17</v>
      </c>
      <c r="Q381" s="29">
        <v>0</v>
      </c>
      <c r="R381" s="29">
        <v>0</v>
      </c>
      <c r="S381" s="29">
        <v>0</v>
      </c>
      <c r="T381" s="29">
        <v>0</v>
      </c>
      <c r="V381" s="48">
        <f t="shared" si="52"/>
        <v>270</v>
      </c>
      <c r="W381" s="105">
        <f t="shared" si="53"/>
        <v>1</v>
      </c>
      <c r="X381" s="48">
        <f t="shared" si="54"/>
        <v>0</v>
      </c>
      <c r="Y381" s="33" t="str">
        <f t="shared" si="55"/>
        <v/>
      </c>
      <c r="Z381" s="608">
        <v>1609</v>
      </c>
      <c r="AA381" s="609" t="s">
        <v>2590</v>
      </c>
      <c r="AB381" s="608">
        <v>1</v>
      </c>
      <c r="AC381" s="85"/>
      <c r="AD381" s="225">
        <f t="shared" si="56"/>
        <v>1</v>
      </c>
      <c r="AE381" s="85">
        <v>151</v>
      </c>
      <c r="AF381" s="85">
        <v>1606</v>
      </c>
      <c r="AG381" s="213" t="s">
        <v>1907</v>
      </c>
      <c r="AH381" s="85"/>
      <c r="AP381" s="51"/>
    </row>
    <row r="382" spans="1:42" ht="14.1" customHeight="1" x14ac:dyDescent="0.2">
      <c r="A382" s="28">
        <v>373</v>
      </c>
      <c r="B382" s="41">
        <v>155</v>
      </c>
      <c r="C382" s="67">
        <v>1610</v>
      </c>
      <c r="D382" s="46" t="s">
        <v>1923</v>
      </c>
      <c r="E382" s="29">
        <v>0</v>
      </c>
      <c r="F382" s="29">
        <v>0</v>
      </c>
      <c r="G382" s="29">
        <v>0</v>
      </c>
      <c r="H382" s="29">
        <v>3</v>
      </c>
      <c r="I382" s="29">
        <v>3</v>
      </c>
      <c r="J382" s="29">
        <v>4</v>
      </c>
      <c r="K382" s="29">
        <v>0</v>
      </c>
      <c r="L382" s="29">
        <v>4</v>
      </c>
      <c r="M382" s="29">
        <v>1</v>
      </c>
      <c r="N382" s="29">
        <v>1</v>
      </c>
      <c r="O382" s="29">
        <v>1</v>
      </c>
      <c r="P382" s="29">
        <v>4</v>
      </c>
      <c r="Q382" s="29">
        <v>1</v>
      </c>
      <c r="R382" s="29">
        <v>2</v>
      </c>
      <c r="S382" s="29">
        <v>0</v>
      </c>
      <c r="T382" s="29">
        <v>8</v>
      </c>
      <c r="V382" s="48">
        <f t="shared" si="52"/>
        <v>32</v>
      </c>
      <c r="W382" s="105">
        <f t="shared" si="53"/>
        <v>1</v>
      </c>
      <c r="X382" s="48">
        <f t="shared" si="54"/>
        <v>0</v>
      </c>
      <c r="Y382" s="33" t="str">
        <f t="shared" si="55"/>
        <v/>
      </c>
      <c r="Z382" s="608">
        <v>1610</v>
      </c>
      <c r="AA382" s="609" t="s">
        <v>1923</v>
      </c>
      <c r="AB382" s="608">
        <v>5</v>
      </c>
      <c r="AC382" s="85"/>
      <c r="AD382" s="225">
        <f t="shared" si="56"/>
        <v>1</v>
      </c>
      <c r="AE382" s="85">
        <v>186</v>
      </c>
      <c r="AF382" s="85">
        <v>1607</v>
      </c>
      <c r="AG382" s="213" t="s">
        <v>1349</v>
      </c>
      <c r="AH382" s="85"/>
      <c r="AP382" s="51"/>
    </row>
    <row r="383" spans="1:42" ht="14.1" customHeight="1" x14ac:dyDescent="0.2">
      <c r="A383" s="28">
        <v>374</v>
      </c>
      <c r="B383" s="41">
        <v>149</v>
      </c>
      <c r="C383" s="67">
        <v>1612</v>
      </c>
      <c r="D383" s="46" t="s">
        <v>1333</v>
      </c>
      <c r="E383" s="29">
        <v>0</v>
      </c>
      <c r="F383" s="29">
        <v>0</v>
      </c>
      <c r="G383" s="29">
        <v>0</v>
      </c>
      <c r="H383" s="29">
        <v>5</v>
      </c>
      <c r="I383" s="29">
        <v>2</v>
      </c>
      <c r="J383" s="29">
        <v>7</v>
      </c>
      <c r="K383" s="29">
        <v>0</v>
      </c>
      <c r="L383" s="29">
        <v>3</v>
      </c>
      <c r="M383" s="29">
        <v>5</v>
      </c>
      <c r="N383" s="29">
        <v>3</v>
      </c>
      <c r="O383" s="29">
        <v>2</v>
      </c>
      <c r="P383" s="29">
        <v>5</v>
      </c>
      <c r="Q383" s="29">
        <v>0</v>
      </c>
      <c r="R383" s="29">
        <v>7</v>
      </c>
      <c r="S383" s="29">
        <v>3</v>
      </c>
      <c r="T383" s="29">
        <v>3</v>
      </c>
      <c r="V383" s="48">
        <f t="shared" si="52"/>
        <v>45</v>
      </c>
      <c r="W383" s="105">
        <f t="shared" si="53"/>
        <v>1</v>
      </c>
      <c r="X383" s="48">
        <f t="shared" si="54"/>
        <v>0</v>
      </c>
      <c r="Y383" s="33" t="str">
        <f t="shared" si="55"/>
        <v/>
      </c>
      <c r="Z383" s="608">
        <v>1612</v>
      </c>
      <c r="AA383" s="609" t="s">
        <v>1333</v>
      </c>
      <c r="AB383" s="608">
        <v>1</v>
      </c>
      <c r="AC383" s="85"/>
      <c r="AD383" s="225">
        <f t="shared" si="56"/>
        <v>1</v>
      </c>
      <c r="AE383" s="85">
        <v>188</v>
      </c>
      <c r="AF383" s="85">
        <v>1608</v>
      </c>
      <c r="AG383" s="213" t="s">
        <v>251</v>
      </c>
      <c r="AH383" s="85"/>
      <c r="AP383" s="51"/>
    </row>
    <row r="384" spans="1:42" ht="14.1" customHeight="1" x14ac:dyDescent="0.2">
      <c r="A384" s="28">
        <v>375</v>
      </c>
      <c r="B384" s="41">
        <v>128</v>
      </c>
      <c r="C384" s="67">
        <v>1613</v>
      </c>
      <c r="D384" s="46" t="s">
        <v>580</v>
      </c>
      <c r="E384" s="29">
        <v>0</v>
      </c>
      <c r="F384" s="29">
        <v>0</v>
      </c>
      <c r="G384" s="29">
        <v>0</v>
      </c>
      <c r="H384" s="29">
        <v>9</v>
      </c>
      <c r="I384" s="29">
        <v>13</v>
      </c>
      <c r="J384" s="29">
        <v>5</v>
      </c>
      <c r="K384" s="29">
        <v>19</v>
      </c>
      <c r="L384" s="29">
        <v>6</v>
      </c>
      <c r="M384" s="29">
        <v>10</v>
      </c>
      <c r="N384" s="29">
        <v>9</v>
      </c>
      <c r="O384" s="29">
        <v>11</v>
      </c>
      <c r="P384" s="29">
        <v>7</v>
      </c>
      <c r="Q384" s="29">
        <v>11</v>
      </c>
      <c r="R384" s="29">
        <v>8</v>
      </c>
      <c r="S384" s="29">
        <v>8</v>
      </c>
      <c r="T384" s="29">
        <v>11</v>
      </c>
      <c r="V384" s="48">
        <f t="shared" si="52"/>
        <v>127</v>
      </c>
      <c r="W384" s="105">
        <f t="shared" si="53"/>
        <v>1</v>
      </c>
      <c r="X384" s="48">
        <f t="shared" si="54"/>
        <v>0</v>
      </c>
      <c r="Y384" s="33" t="str">
        <f t="shared" si="55"/>
        <v/>
      </c>
      <c r="Z384" s="608">
        <v>1613</v>
      </c>
      <c r="AA384" s="609" t="s">
        <v>580</v>
      </c>
      <c r="AB384" s="608">
        <v>1</v>
      </c>
      <c r="AC384" s="85"/>
      <c r="AD384" s="225">
        <f t="shared" si="56"/>
        <v>1</v>
      </c>
      <c r="AE384" s="85">
        <v>136</v>
      </c>
      <c r="AF384" s="85">
        <v>1609</v>
      </c>
      <c r="AG384" s="213" t="s">
        <v>2590</v>
      </c>
      <c r="AH384" s="85"/>
      <c r="AP384" s="51"/>
    </row>
    <row r="385" spans="1:42" ht="14.1" customHeight="1" x14ac:dyDescent="0.2">
      <c r="A385" s="28">
        <v>376</v>
      </c>
      <c r="B385" s="41">
        <v>191</v>
      </c>
      <c r="C385" s="67">
        <v>1615</v>
      </c>
      <c r="D385" s="46" t="s">
        <v>1998</v>
      </c>
      <c r="E385" s="29">
        <v>0</v>
      </c>
      <c r="F385" s="29">
        <v>0</v>
      </c>
      <c r="G385" s="29">
        <v>0</v>
      </c>
      <c r="H385" s="29">
        <v>10</v>
      </c>
      <c r="I385" s="29">
        <v>5</v>
      </c>
      <c r="J385" s="29">
        <v>8</v>
      </c>
      <c r="K385" s="29">
        <v>10</v>
      </c>
      <c r="L385" s="29">
        <v>8</v>
      </c>
      <c r="M385" s="29">
        <v>9</v>
      </c>
      <c r="N385" s="29">
        <v>4</v>
      </c>
      <c r="O385" s="29">
        <v>10</v>
      </c>
      <c r="P385" s="29">
        <v>5</v>
      </c>
      <c r="Q385" s="29">
        <v>6</v>
      </c>
      <c r="R385" s="29">
        <v>4</v>
      </c>
      <c r="S385" s="29">
        <v>5</v>
      </c>
      <c r="T385" s="29">
        <v>5</v>
      </c>
      <c r="V385" s="48">
        <f t="shared" si="52"/>
        <v>89</v>
      </c>
      <c r="W385" s="105">
        <f t="shared" si="53"/>
        <v>1</v>
      </c>
      <c r="X385" s="48">
        <f t="shared" si="54"/>
        <v>0</v>
      </c>
      <c r="Y385" s="33" t="str">
        <f t="shared" si="55"/>
        <v/>
      </c>
      <c r="Z385" s="608">
        <v>1615</v>
      </c>
      <c r="AA385" s="609" t="s">
        <v>1998</v>
      </c>
      <c r="AB385" s="608">
        <v>1</v>
      </c>
      <c r="AC385" s="85"/>
      <c r="AD385" s="225">
        <f t="shared" si="56"/>
        <v>1</v>
      </c>
      <c r="AE385" s="85">
        <v>155</v>
      </c>
      <c r="AF385" s="85">
        <v>1610</v>
      </c>
      <c r="AG385" s="213" t="s">
        <v>1923</v>
      </c>
      <c r="AH385" s="85"/>
      <c r="AP385" s="51"/>
    </row>
    <row r="386" spans="1:42" ht="14.1" customHeight="1" x14ac:dyDescent="0.2">
      <c r="A386" s="28">
        <v>377</v>
      </c>
      <c r="B386" s="41">
        <v>171</v>
      </c>
      <c r="C386" s="67">
        <v>1616</v>
      </c>
      <c r="D386" s="46" t="s">
        <v>2123</v>
      </c>
      <c r="E386" s="29">
        <v>0</v>
      </c>
      <c r="F386" s="29">
        <v>0</v>
      </c>
      <c r="G386" s="29">
        <v>0</v>
      </c>
      <c r="H386" s="29">
        <v>0</v>
      </c>
      <c r="I386" s="29">
        <v>0</v>
      </c>
      <c r="J386" s="29">
        <v>0</v>
      </c>
      <c r="K386" s="29">
        <v>0</v>
      </c>
      <c r="L386" s="29">
        <v>0</v>
      </c>
      <c r="M386" s="29">
        <v>0</v>
      </c>
      <c r="N386" s="29">
        <v>0</v>
      </c>
      <c r="O386" s="29">
        <v>3</v>
      </c>
      <c r="P386" s="29">
        <v>5</v>
      </c>
      <c r="Q386" s="29">
        <v>41</v>
      </c>
      <c r="R386" s="29">
        <v>22</v>
      </c>
      <c r="S386" s="29">
        <v>10</v>
      </c>
      <c r="T386" s="29">
        <v>3</v>
      </c>
      <c r="V386" s="48">
        <f t="shared" si="52"/>
        <v>84</v>
      </c>
      <c r="W386" s="105">
        <f t="shared" si="53"/>
        <v>1</v>
      </c>
      <c r="X386" s="48">
        <f t="shared" si="54"/>
        <v>0</v>
      </c>
      <c r="Y386" s="33" t="str">
        <f t="shared" si="55"/>
        <v/>
      </c>
      <c r="Z386" s="608">
        <v>1616</v>
      </c>
      <c r="AA386" s="609" t="s">
        <v>2123</v>
      </c>
      <c r="AB386" s="608">
        <v>4</v>
      </c>
      <c r="AC386" s="85"/>
      <c r="AD386" s="225">
        <f t="shared" si="56"/>
        <v>1</v>
      </c>
      <c r="AE386" s="85">
        <v>149</v>
      </c>
      <c r="AF386" s="85">
        <v>1612</v>
      </c>
      <c r="AG386" s="213" t="s">
        <v>1333</v>
      </c>
      <c r="AH386" s="85"/>
      <c r="AP386" s="51"/>
    </row>
    <row r="387" spans="1:42" ht="14.1" customHeight="1" x14ac:dyDescent="0.2">
      <c r="A387" s="28">
        <v>378</v>
      </c>
      <c r="B387" s="41">
        <v>196</v>
      </c>
      <c r="C387" s="67">
        <v>1621</v>
      </c>
      <c r="D387" s="46" t="s">
        <v>3271</v>
      </c>
      <c r="E387" s="29">
        <v>0</v>
      </c>
      <c r="F387" s="29">
        <v>0</v>
      </c>
      <c r="G387" s="29">
        <v>0</v>
      </c>
      <c r="H387" s="29">
        <v>16</v>
      </c>
      <c r="I387" s="29">
        <v>21</v>
      </c>
      <c r="J387" s="29">
        <v>16</v>
      </c>
      <c r="K387" s="29">
        <v>23</v>
      </c>
      <c r="L387" s="29">
        <v>24</v>
      </c>
      <c r="M387" s="29">
        <v>17</v>
      </c>
      <c r="N387" s="29">
        <v>0</v>
      </c>
      <c r="O387" s="29">
        <v>0</v>
      </c>
      <c r="P387" s="29">
        <v>0</v>
      </c>
      <c r="Q387" s="29">
        <v>0</v>
      </c>
      <c r="R387" s="29">
        <v>0</v>
      </c>
      <c r="S387" s="29">
        <v>0</v>
      </c>
      <c r="T387" s="29">
        <v>0</v>
      </c>
      <c r="V387" s="48">
        <f t="shared" si="52"/>
        <v>117</v>
      </c>
      <c r="W387" s="105">
        <f t="shared" si="53"/>
        <v>1</v>
      </c>
      <c r="X387" s="48">
        <f t="shared" si="54"/>
        <v>0</v>
      </c>
      <c r="Y387" s="33" t="str">
        <f t="shared" si="55"/>
        <v/>
      </c>
      <c r="Z387" s="608">
        <v>1621</v>
      </c>
      <c r="AA387" s="609" t="s">
        <v>2084</v>
      </c>
      <c r="AB387" s="608">
        <v>1</v>
      </c>
      <c r="AC387" s="85"/>
      <c r="AD387" s="225">
        <f t="shared" si="56"/>
        <v>1</v>
      </c>
      <c r="AE387" s="85">
        <v>128</v>
      </c>
      <c r="AF387" s="85">
        <v>1613</v>
      </c>
      <c r="AG387" s="213" t="s">
        <v>580</v>
      </c>
      <c r="AH387" s="85"/>
      <c r="AP387" s="51"/>
    </row>
    <row r="388" spans="1:42" ht="14.1" customHeight="1" x14ac:dyDescent="0.2">
      <c r="A388" s="28">
        <v>379</v>
      </c>
      <c r="B388" s="41">
        <v>136</v>
      </c>
      <c r="C388" s="67">
        <v>1622</v>
      </c>
      <c r="D388" s="46" t="s">
        <v>1883</v>
      </c>
      <c r="E388" s="29">
        <v>0</v>
      </c>
      <c r="F388" s="29">
        <v>0</v>
      </c>
      <c r="G388" s="29">
        <v>0</v>
      </c>
      <c r="H388" s="29">
        <v>27</v>
      </c>
      <c r="I388" s="29">
        <v>41</v>
      </c>
      <c r="J388" s="29">
        <v>44</v>
      </c>
      <c r="K388" s="29">
        <v>24</v>
      </c>
      <c r="L388" s="29">
        <v>31</v>
      </c>
      <c r="M388" s="29">
        <v>25</v>
      </c>
      <c r="N388" s="29">
        <v>26</v>
      </c>
      <c r="O388" s="29">
        <v>24</v>
      </c>
      <c r="P388" s="29">
        <v>12</v>
      </c>
      <c r="Q388" s="29">
        <v>0</v>
      </c>
      <c r="R388" s="29">
        <v>0</v>
      </c>
      <c r="S388" s="29">
        <v>0</v>
      </c>
      <c r="T388" s="29">
        <v>0</v>
      </c>
      <c r="V388" s="48">
        <f t="shared" si="52"/>
        <v>254</v>
      </c>
      <c r="W388" s="105">
        <f t="shared" si="53"/>
        <v>1</v>
      </c>
      <c r="X388" s="48">
        <f t="shared" si="54"/>
        <v>0</v>
      </c>
      <c r="Y388" s="33" t="str">
        <f t="shared" si="55"/>
        <v/>
      </c>
      <c r="Z388" s="608">
        <v>1622</v>
      </c>
      <c r="AA388" s="609" t="s">
        <v>1883</v>
      </c>
      <c r="AB388" s="608">
        <v>1</v>
      </c>
      <c r="AC388" s="85"/>
      <c r="AD388" s="225">
        <f t="shared" si="56"/>
        <v>1</v>
      </c>
      <c r="AE388" s="85">
        <v>191</v>
      </c>
      <c r="AF388" s="85">
        <v>1615</v>
      </c>
      <c r="AG388" s="213" t="s">
        <v>1998</v>
      </c>
      <c r="AH388" s="85"/>
      <c r="AP388" s="51"/>
    </row>
    <row r="389" spans="1:42" ht="14.1" customHeight="1" x14ac:dyDescent="0.2">
      <c r="A389" s="28">
        <v>380</v>
      </c>
      <c r="B389" s="41">
        <v>128</v>
      </c>
      <c r="C389" s="67">
        <v>1623</v>
      </c>
      <c r="D389" s="46" t="s">
        <v>583</v>
      </c>
      <c r="E389" s="29">
        <v>0</v>
      </c>
      <c r="F389" s="29">
        <v>0</v>
      </c>
      <c r="G389" s="29">
        <v>0</v>
      </c>
      <c r="H389" s="29">
        <v>1</v>
      </c>
      <c r="I389" s="29">
        <v>2</v>
      </c>
      <c r="J389" s="29">
        <v>0</v>
      </c>
      <c r="K389" s="29">
        <v>0</v>
      </c>
      <c r="L389" s="29">
        <v>3</v>
      </c>
      <c r="M389" s="29">
        <v>4</v>
      </c>
      <c r="N389" s="29">
        <v>3</v>
      </c>
      <c r="O389" s="29">
        <v>3</v>
      </c>
      <c r="P389" s="29">
        <v>4</v>
      </c>
      <c r="Q389" s="29">
        <v>2</v>
      </c>
      <c r="R389" s="29">
        <v>4</v>
      </c>
      <c r="S389" s="29">
        <v>2</v>
      </c>
      <c r="T389" s="29">
        <v>1</v>
      </c>
      <c r="V389" s="48">
        <f t="shared" si="52"/>
        <v>29</v>
      </c>
      <c r="W389" s="105">
        <f t="shared" si="53"/>
        <v>1</v>
      </c>
      <c r="X389" s="48">
        <f t="shared" si="54"/>
        <v>0</v>
      </c>
      <c r="Y389" s="33" t="str">
        <f t="shared" si="55"/>
        <v/>
      </c>
      <c r="Z389" s="608">
        <v>1623</v>
      </c>
      <c r="AA389" s="609" t="s">
        <v>583</v>
      </c>
      <c r="AB389" s="608">
        <v>5</v>
      </c>
      <c r="AC389" s="85"/>
      <c r="AD389" s="225">
        <f t="shared" si="56"/>
        <v>1</v>
      </c>
      <c r="AE389" s="85">
        <v>171</v>
      </c>
      <c r="AF389" s="85">
        <v>1616</v>
      </c>
      <c r="AG389" s="213" t="s">
        <v>2123</v>
      </c>
      <c r="AH389" s="85"/>
      <c r="AP389" s="51"/>
    </row>
    <row r="390" spans="1:42" ht="14.1" customHeight="1" x14ac:dyDescent="0.2">
      <c r="A390" s="28">
        <v>381</v>
      </c>
      <c r="B390" s="41">
        <v>151</v>
      </c>
      <c r="C390" s="67">
        <v>1625</v>
      </c>
      <c r="D390" s="46" t="s">
        <v>2422</v>
      </c>
      <c r="E390" s="29">
        <v>0</v>
      </c>
      <c r="F390" s="29">
        <v>0</v>
      </c>
      <c r="G390" s="29">
        <v>0</v>
      </c>
      <c r="H390" s="29">
        <v>0</v>
      </c>
      <c r="I390" s="29">
        <v>0</v>
      </c>
      <c r="J390" s="29">
        <v>0</v>
      </c>
      <c r="K390" s="29">
        <v>0</v>
      </c>
      <c r="L390" s="29">
        <v>0</v>
      </c>
      <c r="M390" s="29">
        <v>0</v>
      </c>
      <c r="N390" s="29">
        <v>0</v>
      </c>
      <c r="O390" s="29">
        <v>101</v>
      </c>
      <c r="P390" s="29">
        <v>108</v>
      </c>
      <c r="Q390" s="29">
        <v>91</v>
      </c>
      <c r="R390" s="29">
        <v>0</v>
      </c>
      <c r="S390" s="29">
        <v>0</v>
      </c>
      <c r="T390" s="29">
        <v>0</v>
      </c>
      <c r="V390" s="48">
        <f t="shared" si="52"/>
        <v>300</v>
      </c>
      <c r="W390" s="105">
        <f t="shared" si="53"/>
        <v>1</v>
      </c>
      <c r="X390" s="48">
        <f t="shared" si="54"/>
        <v>0</v>
      </c>
      <c r="Y390" s="33" t="str">
        <f t="shared" si="55"/>
        <v/>
      </c>
      <c r="Z390" s="608">
        <v>1625</v>
      </c>
      <c r="AA390" s="609" t="s">
        <v>2422</v>
      </c>
      <c r="AB390" s="608">
        <v>3</v>
      </c>
      <c r="AC390" s="85"/>
      <c r="AD390" s="225">
        <f t="shared" si="56"/>
        <v>1</v>
      </c>
      <c r="AE390" s="85">
        <v>196</v>
      </c>
      <c r="AF390" s="85">
        <v>1621</v>
      </c>
      <c r="AG390" s="213" t="s">
        <v>2084</v>
      </c>
      <c r="AH390" s="85"/>
      <c r="AP390" s="51"/>
    </row>
    <row r="391" spans="1:42" ht="14.1" customHeight="1" x14ac:dyDescent="0.2">
      <c r="A391" s="28">
        <v>382</v>
      </c>
      <c r="B391" s="41">
        <v>151</v>
      </c>
      <c r="C391" s="67">
        <v>1626</v>
      </c>
      <c r="D391" s="46" t="s">
        <v>3272</v>
      </c>
      <c r="E391" s="29">
        <v>0</v>
      </c>
      <c r="F391" s="29">
        <v>0</v>
      </c>
      <c r="G391" s="29">
        <v>26</v>
      </c>
      <c r="H391" s="29">
        <v>21</v>
      </c>
      <c r="I391" s="29">
        <v>29</v>
      </c>
      <c r="J391" s="29">
        <v>26</v>
      </c>
      <c r="K391" s="29">
        <v>17</v>
      </c>
      <c r="L391" s="29">
        <v>8</v>
      </c>
      <c r="M391" s="29">
        <v>11</v>
      </c>
      <c r="N391" s="29">
        <v>0</v>
      </c>
      <c r="O391" s="29">
        <v>0</v>
      </c>
      <c r="P391" s="29">
        <v>0</v>
      </c>
      <c r="Q391" s="29">
        <v>0</v>
      </c>
      <c r="R391" s="29">
        <v>0</v>
      </c>
      <c r="S391" s="29">
        <v>0</v>
      </c>
      <c r="T391" s="29">
        <v>0</v>
      </c>
      <c r="V391" s="48">
        <f t="shared" si="52"/>
        <v>138</v>
      </c>
      <c r="W391" s="105">
        <f t="shared" si="53"/>
        <v>1</v>
      </c>
      <c r="X391" s="48">
        <f t="shared" si="54"/>
        <v>0</v>
      </c>
      <c r="Y391" s="33" t="str">
        <f t="shared" si="55"/>
        <v/>
      </c>
      <c r="Z391" s="608">
        <v>1626</v>
      </c>
      <c r="AA391" s="609" t="s">
        <v>3186</v>
      </c>
      <c r="AB391" s="608">
        <v>1</v>
      </c>
      <c r="AC391" s="85"/>
      <c r="AD391" s="225">
        <f t="shared" si="56"/>
        <v>1</v>
      </c>
      <c r="AE391" s="85">
        <v>136</v>
      </c>
      <c r="AF391" s="85">
        <v>1622</v>
      </c>
      <c r="AG391" s="213" t="s">
        <v>1883</v>
      </c>
      <c r="AH391" s="85"/>
      <c r="AP391" s="51"/>
    </row>
    <row r="392" spans="1:42" ht="14.1" customHeight="1" x14ac:dyDescent="0.2">
      <c r="A392" s="28">
        <v>383</v>
      </c>
      <c r="B392" s="41">
        <v>114</v>
      </c>
      <c r="C392" s="67">
        <v>1627</v>
      </c>
      <c r="D392" s="46" t="s">
        <v>2623</v>
      </c>
      <c r="E392" s="29">
        <v>0</v>
      </c>
      <c r="F392" s="29">
        <v>0</v>
      </c>
      <c r="G392" s="29">
        <v>0</v>
      </c>
      <c r="H392" s="29">
        <v>0</v>
      </c>
      <c r="I392" s="29">
        <v>0</v>
      </c>
      <c r="J392" s="29">
        <v>0</v>
      </c>
      <c r="K392" s="29">
        <v>0</v>
      </c>
      <c r="L392" s="29">
        <v>0</v>
      </c>
      <c r="M392" s="29">
        <v>0</v>
      </c>
      <c r="N392" s="29">
        <v>65</v>
      </c>
      <c r="O392" s="29">
        <v>96</v>
      </c>
      <c r="P392" s="29">
        <v>80</v>
      </c>
      <c r="Q392" s="29">
        <v>0</v>
      </c>
      <c r="R392" s="29">
        <v>0</v>
      </c>
      <c r="S392" s="29">
        <v>0</v>
      </c>
      <c r="T392" s="29">
        <v>0</v>
      </c>
      <c r="V392" s="48">
        <f t="shared" si="52"/>
        <v>241</v>
      </c>
      <c r="W392" s="105">
        <f t="shared" si="53"/>
        <v>1</v>
      </c>
      <c r="X392" s="48">
        <f t="shared" si="54"/>
        <v>0</v>
      </c>
      <c r="Y392" s="33" t="str">
        <f t="shared" si="55"/>
        <v/>
      </c>
      <c r="Z392" s="608">
        <v>1627</v>
      </c>
      <c r="AA392" s="609" t="s">
        <v>2623</v>
      </c>
      <c r="AB392" s="608">
        <v>3</v>
      </c>
      <c r="AC392" s="85"/>
      <c r="AD392" s="225">
        <f t="shared" si="56"/>
        <v>1</v>
      </c>
      <c r="AE392" s="85">
        <v>128</v>
      </c>
      <c r="AF392" s="85">
        <v>1623</v>
      </c>
      <c r="AG392" s="213" t="s">
        <v>583</v>
      </c>
      <c r="AH392" s="85"/>
      <c r="AP392" s="51"/>
    </row>
    <row r="393" spans="1:42" ht="14.1" customHeight="1" x14ac:dyDescent="0.2">
      <c r="A393" s="28">
        <v>384</v>
      </c>
      <c r="B393" s="41">
        <v>119</v>
      </c>
      <c r="C393" s="67">
        <v>1631</v>
      </c>
      <c r="D393" s="46" t="s">
        <v>2544</v>
      </c>
      <c r="E393" s="29">
        <v>0</v>
      </c>
      <c r="F393" s="29">
        <v>0</v>
      </c>
      <c r="G393" s="29">
        <v>0</v>
      </c>
      <c r="H393" s="29">
        <v>49</v>
      </c>
      <c r="I393" s="29">
        <v>53</v>
      </c>
      <c r="J393" s="29">
        <v>58</v>
      </c>
      <c r="K393" s="29">
        <v>45</v>
      </c>
      <c r="L393" s="29">
        <v>35</v>
      </c>
      <c r="M393" s="29">
        <v>45</v>
      </c>
      <c r="N393" s="29">
        <v>49</v>
      </c>
      <c r="O393" s="29">
        <v>51</v>
      </c>
      <c r="P393" s="29">
        <v>47</v>
      </c>
      <c r="Q393" s="29">
        <v>0</v>
      </c>
      <c r="R393" s="29">
        <v>0</v>
      </c>
      <c r="S393" s="29">
        <v>0</v>
      </c>
      <c r="T393" s="29">
        <v>0</v>
      </c>
      <c r="V393" s="48">
        <f t="shared" si="52"/>
        <v>432</v>
      </c>
      <c r="W393" s="105">
        <f t="shared" si="53"/>
        <v>1</v>
      </c>
      <c r="X393" s="48">
        <f t="shared" si="54"/>
        <v>0</v>
      </c>
      <c r="Y393" s="33" t="str">
        <f t="shared" si="55"/>
        <v/>
      </c>
      <c r="Z393" s="608">
        <v>1631</v>
      </c>
      <c r="AA393" s="609" t="s">
        <v>2544</v>
      </c>
      <c r="AB393" s="608">
        <v>1</v>
      </c>
      <c r="AC393" s="85"/>
      <c r="AD393" s="225">
        <f t="shared" si="56"/>
        <v>1</v>
      </c>
      <c r="AE393" s="85">
        <v>151</v>
      </c>
      <c r="AF393" s="85">
        <v>1625</v>
      </c>
      <c r="AG393" s="213" t="s">
        <v>2422</v>
      </c>
      <c r="AH393" s="85"/>
      <c r="AP393" s="51"/>
    </row>
    <row r="394" spans="1:42" ht="14.1" customHeight="1" x14ac:dyDescent="0.2">
      <c r="A394" s="28">
        <v>385</v>
      </c>
      <c r="B394" s="41">
        <v>136</v>
      </c>
      <c r="C394" s="67">
        <v>1632</v>
      </c>
      <c r="D394" s="46" t="s">
        <v>2591</v>
      </c>
      <c r="E394" s="29">
        <v>0</v>
      </c>
      <c r="F394" s="29">
        <v>0</v>
      </c>
      <c r="G394" s="29">
        <v>0</v>
      </c>
      <c r="H394" s="29">
        <v>38</v>
      </c>
      <c r="I394" s="29">
        <v>23</v>
      </c>
      <c r="J394" s="29">
        <v>36</v>
      </c>
      <c r="K394" s="29">
        <v>31</v>
      </c>
      <c r="L394" s="29">
        <v>31</v>
      </c>
      <c r="M394" s="29">
        <v>29</v>
      </c>
      <c r="N394" s="29">
        <v>38</v>
      </c>
      <c r="O394" s="29">
        <v>22</v>
      </c>
      <c r="P394" s="29">
        <v>25</v>
      </c>
      <c r="Q394" s="29">
        <v>0</v>
      </c>
      <c r="R394" s="29">
        <v>0</v>
      </c>
      <c r="S394" s="29">
        <v>0</v>
      </c>
      <c r="T394" s="29">
        <v>0</v>
      </c>
      <c r="V394" s="48">
        <f t="shared" ref="V394:V457" si="57">SUM(E394:T394)</f>
        <v>273</v>
      </c>
      <c r="W394" s="105">
        <f t="shared" ref="W394:W457" si="58">IF(V394&gt;0,1,0)</f>
        <v>1</v>
      </c>
      <c r="X394" s="48">
        <f t="shared" ref="X394:X457" si="59">E394+F394</f>
        <v>0</v>
      </c>
      <c r="Y394" s="33" t="str">
        <f t="shared" si="55"/>
        <v/>
      </c>
      <c r="Z394" s="608">
        <v>1632</v>
      </c>
      <c r="AA394" s="609" t="s">
        <v>2591</v>
      </c>
      <c r="AB394" s="608">
        <v>1</v>
      </c>
      <c r="AC394" s="85"/>
      <c r="AD394" s="225">
        <f t="shared" si="56"/>
        <v>1</v>
      </c>
      <c r="AE394" s="85">
        <v>114</v>
      </c>
      <c r="AF394" s="85">
        <v>1627</v>
      </c>
      <c r="AG394" s="213" t="s">
        <v>2623</v>
      </c>
      <c r="AH394" s="85"/>
      <c r="AP394" s="51"/>
    </row>
    <row r="395" spans="1:42" ht="14.1" customHeight="1" x14ac:dyDescent="0.2">
      <c r="A395" s="28">
        <v>386</v>
      </c>
      <c r="B395" s="41">
        <v>190</v>
      </c>
      <c r="C395" s="67">
        <v>1633</v>
      </c>
      <c r="D395" s="46" t="s">
        <v>644</v>
      </c>
      <c r="E395" s="29">
        <v>0</v>
      </c>
      <c r="F395" s="29">
        <v>0</v>
      </c>
      <c r="G395" s="29">
        <v>0</v>
      </c>
      <c r="H395" s="29">
        <v>12</v>
      </c>
      <c r="I395" s="29">
        <v>7</v>
      </c>
      <c r="J395" s="29">
        <v>7</v>
      </c>
      <c r="K395" s="29">
        <v>14</v>
      </c>
      <c r="L395" s="29">
        <v>9</v>
      </c>
      <c r="M395" s="29">
        <v>32</v>
      </c>
      <c r="N395" s="29">
        <v>36</v>
      </c>
      <c r="O395" s="29">
        <v>23</v>
      </c>
      <c r="P395" s="29">
        <v>16</v>
      </c>
      <c r="Q395" s="29">
        <v>0</v>
      </c>
      <c r="R395" s="29">
        <v>0</v>
      </c>
      <c r="S395" s="29">
        <v>0</v>
      </c>
      <c r="T395" s="29">
        <v>0</v>
      </c>
      <c r="V395" s="48">
        <f t="shared" si="57"/>
        <v>156</v>
      </c>
      <c r="W395" s="105">
        <f t="shared" si="58"/>
        <v>1</v>
      </c>
      <c r="X395" s="48">
        <f t="shared" si="59"/>
        <v>0</v>
      </c>
      <c r="Y395" s="33" t="str">
        <f t="shared" ref="Y395:Y458" si="60">IF(C395=Z395,"",1)</f>
        <v/>
      </c>
      <c r="Z395" s="608">
        <v>1633</v>
      </c>
      <c r="AA395" s="609" t="s">
        <v>644</v>
      </c>
      <c r="AB395" s="608">
        <v>1</v>
      </c>
      <c r="AC395" s="85"/>
      <c r="AD395" s="225">
        <f t="shared" ref="AD395:AD458" si="61">IF(D395=AG395,"",1)</f>
        <v>1</v>
      </c>
      <c r="AE395" s="85">
        <v>119</v>
      </c>
      <c r="AF395" s="85">
        <v>1631</v>
      </c>
      <c r="AG395" s="213" t="s">
        <v>2544</v>
      </c>
      <c r="AH395" s="85"/>
      <c r="AP395" s="51"/>
    </row>
    <row r="396" spans="1:42" ht="14.1" customHeight="1" x14ac:dyDescent="0.2">
      <c r="A396" s="28">
        <v>387</v>
      </c>
      <c r="B396" s="41">
        <v>121</v>
      </c>
      <c r="C396" s="67">
        <v>1634</v>
      </c>
      <c r="D396" s="46" t="s">
        <v>2355</v>
      </c>
      <c r="E396" s="29">
        <v>0</v>
      </c>
      <c r="F396" s="29">
        <v>0</v>
      </c>
      <c r="G396" s="29">
        <v>0</v>
      </c>
      <c r="H396" s="29">
        <v>105</v>
      </c>
      <c r="I396" s="29">
        <v>115</v>
      </c>
      <c r="J396" s="29">
        <v>102</v>
      </c>
      <c r="K396" s="29">
        <v>84</v>
      </c>
      <c r="L396" s="29">
        <v>79</v>
      </c>
      <c r="M396" s="29">
        <v>0</v>
      </c>
      <c r="N396" s="29">
        <v>0</v>
      </c>
      <c r="O396" s="29">
        <v>0</v>
      </c>
      <c r="P396" s="29">
        <v>0</v>
      </c>
      <c r="Q396" s="29">
        <v>0</v>
      </c>
      <c r="R396" s="29">
        <v>0</v>
      </c>
      <c r="S396" s="29">
        <v>0</v>
      </c>
      <c r="T396" s="29">
        <v>0</v>
      </c>
      <c r="V396" s="48">
        <f t="shared" si="57"/>
        <v>485</v>
      </c>
      <c r="W396" s="105">
        <f t="shared" si="58"/>
        <v>1</v>
      </c>
      <c r="X396" s="48">
        <f t="shared" si="59"/>
        <v>0</v>
      </c>
      <c r="Y396" s="33" t="str">
        <f t="shared" si="60"/>
        <v/>
      </c>
      <c r="Z396" s="608">
        <v>1634</v>
      </c>
      <c r="AA396" s="609" t="s">
        <v>2355</v>
      </c>
      <c r="AB396" s="608">
        <v>1</v>
      </c>
      <c r="AC396" s="85"/>
      <c r="AD396" s="225">
        <f t="shared" si="61"/>
        <v>1</v>
      </c>
      <c r="AE396" s="85">
        <v>136</v>
      </c>
      <c r="AF396" s="85">
        <v>1632</v>
      </c>
      <c r="AG396" s="213" t="s">
        <v>2591</v>
      </c>
      <c r="AH396" s="85"/>
      <c r="AP396" s="51"/>
    </row>
    <row r="397" spans="1:42" ht="14.1" customHeight="1" x14ac:dyDescent="0.2">
      <c r="A397" s="28">
        <v>388</v>
      </c>
      <c r="B397" s="41">
        <v>193</v>
      </c>
      <c r="C397" s="67">
        <v>1635</v>
      </c>
      <c r="D397" s="46" t="s">
        <v>2450</v>
      </c>
      <c r="E397" s="29">
        <v>0</v>
      </c>
      <c r="F397" s="29">
        <v>0</v>
      </c>
      <c r="G397" s="29">
        <v>0</v>
      </c>
      <c r="H397" s="29">
        <v>2</v>
      </c>
      <c r="I397" s="29">
        <v>1</v>
      </c>
      <c r="J397" s="29">
        <v>4</v>
      </c>
      <c r="K397" s="29">
        <v>2</v>
      </c>
      <c r="L397" s="29">
        <v>1</v>
      </c>
      <c r="M397" s="29">
        <v>4</v>
      </c>
      <c r="N397" s="29">
        <v>3</v>
      </c>
      <c r="O397" s="29">
        <v>0</v>
      </c>
      <c r="P397" s="29">
        <v>2</v>
      </c>
      <c r="Q397" s="29">
        <v>0</v>
      </c>
      <c r="R397" s="29">
        <v>2</v>
      </c>
      <c r="S397" s="29">
        <v>0</v>
      </c>
      <c r="T397" s="29">
        <v>0</v>
      </c>
      <c r="V397" s="48">
        <f t="shared" si="57"/>
        <v>21</v>
      </c>
      <c r="W397" s="105">
        <f t="shared" si="58"/>
        <v>1</v>
      </c>
      <c r="X397" s="48">
        <f t="shared" si="59"/>
        <v>0</v>
      </c>
      <c r="Y397" s="33" t="str">
        <f t="shared" si="60"/>
        <v/>
      </c>
      <c r="Z397" s="608">
        <v>1635</v>
      </c>
      <c r="AA397" s="609" t="s">
        <v>2450</v>
      </c>
      <c r="AB397" s="608">
        <v>5</v>
      </c>
      <c r="AC397" s="85"/>
      <c r="AD397" s="225">
        <f t="shared" si="61"/>
        <v>1</v>
      </c>
      <c r="AE397" s="85">
        <v>190</v>
      </c>
      <c r="AF397" s="85">
        <v>1633</v>
      </c>
      <c r="AG397" s="213" t="s">
        <v>644</v>
      </c>
      <c r="AH397" s="85"/>
      <c r="AP397" s="51"/>
    </row>
    <row r="398" spans="1:42" ht="14.1" customHeight="1" x14ac:dyDescent="0.2">
      <c r="A398" s="28">
        <v>389</v>
      </c>
      <c r="B398" s="41">
        <v>156</v>
      </c>
      <c r="C398" s="67">
        <v>1636</v>
      </c>
      <c r="D398" s="46" t="s">
        <v>2583</v>
      </c>
      <c r="E398" s="29">
        <v>0</v>
      </c>
      <c r="F398" s="29">
        <v>0</v>
      </c>
      <c r="G398" s="29">
        <v>0</v>
      </c>
      <c r="H398" s="29">
        <v>28</v>
      </c>
      <c r="I398" s="29">
        <v>33</v>
      </c>
      <c r="J398" s="29">
        <v>26</v>
      </c>
      <c r="K398" s="29">
        <v>28</v>
      </c>
      <c r="L398" s="29">
        <v>20</v>
      </c>
      <c r="M398" s="29">
        <v>27</v>
      </c>
      <c r="N398" s="29">
        <v>21</v>
      </c>
      <c r="O398" s="29">
        <v>0</v>
      </c>
      <c r="P398" s="29">
        <v>0</v>
      </c>
      <c r="Q398" s="29">
        <v>0</v>
      </c>
      <c r="R398" s="29">
        <v>0</v>
      </c>
      <c r="S398" s="29">
        <v>0</v>
      </c>
      <c r="T398" s="29">
        <v>0</v>
      </c>
      <c r="V398" s="48">
        <f t="shared" si="57"/>
        <v>183</v>
      </c>
      <c r="W398" s="105">
        <f t="shared" si="58"/>
        <v>1</v>
      </c>
      <c r="X398" s="48">
        <f t="shared" si="59"/>
        <v>0</v>
      </c>
      <c r="Y398" s="33" t="str">
        <f t="shared" si="60"/>
        <v/>
      </c>
      <c r="Z398" s="608">
        <v>1636</v>
      </c>
      <c r="AA398" s="609" t="s">
        <v>2583</v>
      </c>
      <c r="AB398" s="608">
        <v>1</v>
      </c>
      <c r="AC398" s="85"/>
      <c r="AD398" s="225">
        <f t="shared" si="61"/>
        <v>1</v>
      </c>
      <c r="AE398" s="85">
        <v>121</v>
      </c>
      <c r="AF398" s="85">
        <v>1634</v>
      </c>
      <c r="AG398" s="213" t="s">
        <v>2355</v>
      </c>
      <c r="AH398" s="85"/>
      <c r="AP398" s="51"/>
    </row>
    <row r="399" spans="1:42" ht="14.1" customHeight="1" x14ac:dyDescent="0.2">
      <c r="A399" s="28">
        <v>390</v>
      </c>
      <c r="B399" s="41">
        <v>188</v>
      </c>
      <c r="C399" s="67">
        <v>1638</v>
      </c>
      <c r="D399" s="46" t="s">
        <v>2125</v>
      </c>
      <c r="E399" s="29">
        <v>0</v>
      </c>
      <c r="F399" s="29">
        <v>0</v>
      </c>
      <c r="G399" s="29">
        <v>0</v>
      </c>
      <c r="H399" s="29">
        <v>66</v>
      </c>
      <c r="I399" s="29">
        <v>49</v>
      </c>
      <c r="J399" s="29">
        <v>56</v>
      </c>
      <c r="K399" s="29">
        <v>39</v>
      </c>
      <c r="L399" s="29">
        <v>26</v>
      </c>
      <c r="M399" s="29">
        <v>47</v>
      </c>
      <c r="N399" s="29">
        <v>35</v>
      </c>
      <c r="O399" s="29">
        <v>0</v>
      </c>
      <c r="P399" s="29">
        <v>0</v>
      </c>
      <c r="Q399" s="29">
        <v>0</v>
      </c>
      <c r="R399" s="29">
        <v>0</v>
      </c>
      <c r="S399" s="29">
        <v>0</v>
      </c>
      <c r="T399" s="29">
        <v>0</v>
      </c>
      <c r="V399" s="48">
        <f t="shared" si="57"/>
        <v>318</v>
      </c>
      <c r="W399" s="105">
        <f t="shared" si="58"/>
        <v>1</v>
      </c>
      <c r="X399" s="48">
        <f t="shared" si="59"/>
        <v>0</v>
      </c>
      <c r="Y399" s="33" t="str">
        <f t="shared" si="60"/>
        <v/>
      </c>
      <c r="Z399" s="608">
        <v>1638</v>
      </c>
      <c r="AA399" s="609" t="s">
        <v>2125</v>
      </c>
      <c r="AB399" s="608">
        <v>1</v>
      </c>
      <c r="AC399" s="85"/>
      <c r="AD399" s="225">
        <f t="shared" si="61"/>
        <v>1</v>
      </c>
      <c r="AE399" s="85">
        <v>193</v>
      </c>
      <c r="AF399" s="85">
        <v>1635</v>
      </c>
      <c r="AG399" s="213" t="s">
        <v>2450</v>
      </c>
      <c r="AH399" s="85"/>
      <c r="AP399" s="51"/>
    </row>
    <row r="400" spans="1:42" ht="14.1" customHeight="1" x14ac:dyDescent="0.2">
      <c r="A400" s="28">
        <v>391</v>
      </c>
      <c r="B400" s="41">
        <v>118</v>
      </c>
      <c r="C400" s="67">
        <v>1639</v>
      </c>
      <c r="D400" s="46" t="s">
        <v>606</v>
      </c>
      <c r="E400" s="29">
        <v>0</v>
      </c>
      <c r="F400" s="29">
        <v>0</v>
      </c>
      <c r="G400" s="29">
        <v>0</v>
      </c>
      <c r="H400" s="29">
        <v>31</v>
      </c>
      <c r="I400" s="29">
        <v>37</v>
      </c>
      <c r="J400" s="29">
        <v>38</v>
      </c>
      <c r="K400" s="29">
        <v>47</v>
      </c>
      <c r="L400" s="29">
        <v>43</v>
      </c>
      <c r="M400" s="29">
        <v>53</v>
      </c>
      <c r="N400" s="29">
        <v>42</v>
      </c>
      <c r="O400" s="29">
        <v>45</v>
      </c>
      <c r="P400" s="29">
        <v>37</v>
      </c>
      <c r="Q400" s="29">
        <v>0</v>
      </c>
      <c r="R400" s="29">
        <v>0</v>
      </c>
      <c r="S400" s="29">
        <v>0</v>
      </c>
      <c r="T400" s="29">
        <v>0</v>
      </c>
      <c r="V400" s="48">
        <f t="shared" si="57"/>
        <v>373</v>
      </c>
      <c r="W400" s="105">
        <f t="shared" si="58"/>
        <v>1</v>
      </c>
      <c r="X400" s="48">
        <f t="shared" si="59"/>
        <v>0</v>
      </c>
      <c r="Y400" s="33" t="str">
        <f t="shared" si="60"/>
        <v/>
      </c>
      <c r="Z400" s="608">
        <v>1639</v>
      </c>
      <c r="AA400" s="609" t="s">
        <v>606</v>
      </c>
      <c r="AB400" s="608">
        <v>1</v>
      </c>
      <c r="AC400" s="85"/>
      <c r="AD400" s="225">
        <f t="shared" si="61"/>
        <v>1</v>
      </c>
      <c r="AE400" s="85">
        <v>156</v>
      </c>
      <c r="AF400" s="85">
        <v>1636</v>
      </c>
      <c r="AG400" s="213" t="s">
        <v>2583</v>
      </c>
      <c r="AH400" s="85"/>
      <c r="AP400" s="51"/>
    </row>
    <row r="401" spans="1:42" ht="14.1" customHeight="1" x14ac:dyDescent="0.2">
      <c r="A401" s="28">
        <v>392</v>
      </c>
      <c r="B401" s="41">
        <v>154</v>
      </c>
      <c r="C401" s="67">
        <v>1640</v>
      </c>
      <c r="D401" s="46" t="s">
        <v>1926</v>
      </c>
      <c r="E401" s="29">
        <v>0</v>
      </c>
      <c r="F401" s="29">
        <v>0</v>
      </c>
      <c r="G401" s="29">
        <v>0</v>
      </c>
      <c r="H401" s="29">
        <v>52</v>
      </c>
      <c r="I401" s="29">
        <v>48</v>
      </c>
      <c r="J401" s="29">
        <v>51</v>
      </c>
      <c r="K401" s="29">
        <v>55</v>
      </c>
      <c r="L401" s="29">
        <v>64</v>
      </c>
      <c r="M401" s="29">
        <v>61</v>
      </c>
      <c r="N401" s="29">
        <v>58</v>
      </c>
      <c r="O401" s="29">
        <v>0</v>
      </c>
      <c r="P401" s="29">
        <v>0</v>
      </c>
      <c r="Q401" s="29">
        <v>0</v>
      </c>
      <c r="R401" s="29">
        <v>0</v>
      </c>
      <c r="S401" s="29">
        <v>0</v>
      </c>
      <c r="T401" s="29">
        <v>0</v>
      </c>
      <c r="V401" s="48">
        <f t="shared" si="57"/>
        <v>389</v>
      </c>
      <c r="W401" s="105">
        <f t="shared" si="58"/>
        <v>1</v>
      </c>
      <c r="X401" s="48">
        <f t="shared" si="59"/>
        <v>0</v>
      </c>
      <c r="Y401" s="33" t="str">
        <f t="shared" si="60"/>
        <v/>
      </c>
      <c r="Z401" s="608">
        <v>1640</v>
      </c>
      <c r="AA401" s="609" t="s">
        <v>1926</v>
      </c>
      <c r="AB401" s="608">
        <v>1</v>
      </c>
      <c r="AC401" s="85"/>
      <c r="AD401" s="225">
        <f t="shared" si="61"/>
        <v>1</v>
      </c>
      <c r="AE401" s="85">
        <v>188</v>
      </c>
      <c r="AF401" s="85">
        <v>1638</v>
      </c>
      <c r="AG401" s="213" t="s">
        <v>2125</v>
      </c>
      <c r="AH401" s="85"/>
      <c r="AP401" s="51"/>
    </row>
    <row r="402" spans="1:42" ht="14.1" customHeight="1" x14ac:dyDescent="0.2">
      <c r="A402" s="28">
        <v>393</v>
      </c>
      <c r="B402" s="41">
        <v>154</v>
      </c>
      <c r="C402" s="67">
        <v>1641</v>
      </c>
      <c r="D402" s="54" t="s">
        <v>1341</v>
      </c>
      <c r="E402" s="29">
        <v>0</v>
      </c>
      <c r="F402" s="29">
        <v>0</v>
      </c>
      <c r="G402" s="29">
        <v>0</v>
      </c>
      <c r="H402" s="29">
        <v>0</v>
      </c>
      <c r="I402" s="29">
        <v>0</v>
      </c>
      <c r="J402" s="29">
        <v>0</v>
      </c>
      <c r="K402" s="29">
        <v>0</v>
      </c>
      <c r="L402" s="29">
        <v>0</v>
      </c>
      <c r="M402" s="29">
        <v>0</v>
      </c>
      <c r="N402" s="29">
        <v>0</v>
      </c>
      <c r="O402" s="29">
        <v>0</v>
      </c>
      <c r="P402" s="29">
        <v>0</v>
      </c>
      <c r="Q402" s="29">
        <v>0</v>
      </c>
      <c r="R402" s="29">
        <v>316</v>
      </c>
      <c r="S402" s="29">
        <v>308</v>
      </c>
      <c r="T402" s="29">
        <v>373</v>
      </c>
      <c r="V402" s="48">
        <f t="shared" si="57"/>
        <v>997</v>
      </c>
      <c r="W402" s="105">
        <f t="shared" si="58"/>
        <v>1</v>
      </c>
      <c r="X402" s="48">
        <f t="shared" si="59"/>
        <v>0</v>
      </c>
      <c r="Y402" s="33" t="str">
        <f t="shared" si="60"/>
        <v/>
      </c>
      <c r="Z402" s="608">
        <v>1641</v>
      </c>
      <c r="AA402" s="609" t="s">
        <v>1341</v>
      </c>
      <c r="AB402" s="608">
        <v>4</v>
      </c>
      <c r="AC402" s="85"/>
      <c r="AD402" s="225">
        <f t="shared" si="61"/>
        <v>1</v>
      </c>
      <c r="AE402" s="85">
        <v>118</v>
      </c>
      <c r="AF402" s="85">
        <v>1639</v>
      </c>
      <c r="AG402" s="213" t="s">
        <v>606</v>
      </c>
      <c r="AH402" s="85"/>
      <c r="AP402" s="51"/>
    </row>
    <row r="403" spans="1:42" ht="14.1" customHeight="1" x14ac:dyDescent="0.2">
      <c r="A403" s="28">
        <v>394</v>
      </c>
      <c r="B403" s="41">
        <v>195</v>
      </c>
      <c r="C403" s="67">
        <v>1642</v>
      </c>
      <c r="D403" s="46" t="s">
        <v>2433</v>
      </c>
      <c r="E403" s="29">
        <v>0</v>
      </c>
      <c r="F403" s="29">
        <v>0</v>
      </c>
      <c r="G403" s="29">
        <v>0</v>
      </c>
      <c r="H403" s="29">
        <v>1</v>
      </c>
      <c r="I403" s="29">
        <v>2</v>
      </c>
      <c r="J403" s="29">
        <v>1</v>
      </c>
      <c r="K403" s="29">
        <v>4</v>
      </c>
      <c r="L403" s="29">
        <v>3</v>
      </c>
      <c r="M403" s="29">
        <v>5</v>
      </c>
      <c r="N403" s="29">
        <v>3</v>
      </c>
      <c r="O403" s="29">
        <v>2</v>
      </c>
      <c r="P403" s="29">
        <v>2</v>
      </c>
      <c r="Q403" s="29">
        <v>2</v>
      </c>
      <c r="R403" s="29">
        <v>3</v>
      </c>
      <c r="S403" s="29">
        <v>4</v>
      </c>
      <c r="T403" s="29">
        <v>2</v>
      </c>
      <c r="V403" s="48">
        <f t="shared" si="57"/>
        <v>34</v>
      </c>
      <c r="W403" s="105">
        <f t="shared" si="58"/>
        <v>1</v>
      </c>
      <c r="X403" s="48">
        <f t="shared" si="59"/>
        <v>0</v>
      </c>
      <c r="Y403" s="33" t="str">
        <f t="shared" si="60"/>
        <v/>
      </c>
      <c r="Z403" s="608">
        <v>1642</v>
      </c>
      <c r="AA403" s="609" t="s">
        <v>2433</v>
      </c>
      <c r="AB403" s="608">
        <v>5</v>
      </c>
      <c r="AC403" s="85"/>
      <c r="AD403" s="225">
        <f t="shared" si="61"/>
        <v>1</v>
      </c>
      <c r="AE403" s="85">
        <v>154</v>
      </c>
      <c r="AF403" s="85">
        <v>1640</v>
      </c>
      <c r="AG403" s="213" t="s">
        <v>1926</v>
      </c>
      <c r="AH403" s="85"/>
      <c r="AP403" s="51"/>
    </row>
    <row r="404" spans="1:42" ht="14.1" customHeight="1" x14ac:dyDescent="0.2">
      <c r="A404" s="28">
        <v>395</v>
      </c>
      <c r="B404" s="41">
        <v>193</v>
      </c>
      <c r="C404" s="67">
        <v>1643</v>
      </c>
      <c r="D404" s="46" t="s">
        <v>3328</v>
      </c>
      <c r="E404" s="29">
        <v>0</v>
      </c>
      <c r="F404" s="29">
        <v>0</v>
      </c>
      <c r="G404" s="29">
        <v>0</v>
      </c>
      <c r="H404" s="29">
        <v>3</v>
      </c>
      <c r="I404" s="29">
        <v>1</v>
      </c>
      <c r="J404" s="29">
        <v>1</v>
      </c>
      <c r="K404" s="29">
        <v>3</v>
      </c>
      <c r="L404" s="29">
        <v>1</v>
      </c>
      <c r="M404" s="29">
        <v>5</v>
      </c>
      <c r="N404" s="29">
        <v>3</v>
      </c>
      <c r="O404" s="29">
        <v>0</v>
      </c>
      <c r="P404" s="29">
        <v>5</v>
      </c>
      <c r="Q404" s="29">
        <v>2</v>
      </c>
      <c r="R404" s="29">
        <v>3</v>
      </c>
      <c r="S404" s="29">
        <v>3</v>
      </c>
      <c r="T404" s="29">
        <v>2</v>
      </c>
      <c r="V404" s="48">
        <f t="shared" si="57"/>
        <v>32</v>
      </c>
      <c r="W404" s="105">
        <f t="shared" si="58"/>
        <v>1</v>
      </c>
      <c r="X404" s="48">
        <f t="shared" si="59"/>
        <v>0</v>
      </c>
      <c r="Y404" s="33" t="str">
        <f t="shared" si="60"/>
        <v/>
      </c>
      <c r="Z404" s="608">
        <v>1643</v>
      </c>
      <c r="AA404" s="609" t="s">
        <v>627</v>
      </c>
      <c r="AB404" s="608">
        <v>5</v>
      </c>
      <c r="AC404" s="85"/>
      <c r="AD404" s="225">
        <f t="shared" si="61"/>
        <v>1</v>
      </c>
      <c r="AE404" s="85">
        <v>154</v>
      </c>
      <c r="AF404" s="85">
        <v>1641</v>
      </c>
      <c r="AG404" s="213" t="s">
        <v>1341</v>
      </c>
      <c r="AH404" s="85"/>
      <c r="AP404" s="51"/>
    </row>
    <row r="405" spans="1:42" ht="14.1" customHeight="1" x14ac:dyDescent="0.2">
      <c r="A405" s="28">
        <v>396</v>
      </c>
      <c r="B405" s="41">
        <v>193</v>
      </c>
      <c r="C405" s="67">
        <v>1644</v>
      </c>
      <c r="D405" s="46" t="s">
        <v>361</v>
      </c>
      <c r="E405" s="29">
        <v>0</v>
      </c>
      <c r="F405" s="29">
        <v>0</v>
      </c>
      <c r="G405" s="29">
        <v>0</v>
      </c>
      <c r="H405" s="29">
        <v>6</v>
      </c>
      <c r="I405" s="29">
        <v>4</v>
      </c>
      <c r="J405" s="29">
        <v>2</v>
      </c>
      <c r="K405" s="29">
        <v>4</v>
      </c>
      <c r="L405" s="29">
        <v>6</v>
      </c>
      <c r="M405" s="29">
        <v>5</v>
      </c>
      <c r="N405" s="29">
        <v>3</v>
      </c>
      <c r="O405" s="29">
        <v>0</v>
      </c>
      <c r="P405" s="29">
        <v>2</v>
      </c>
      <c r="Q405" s="29">
        <v>5</v>
      </c>
      <c r="R405" s="29">
        <v>2</v>
      </c>
      <c r="S405" s="29">
        <v>1</v>
      </c>
      <c r="T405" s="29">
        <v>0</v>
      </c>
      <c r="V405" s="48">
        <f t="shared" si="57"/>
        <v>40</v>
      </c>
      <c r="W405" s="105">
        <f t="shared" si="58"/>
        <v>1</v>
      </c>
      <c r="X405" s="48">
        <f t="shared" si="59"/>
        <v>0</v>
      </c>
      <c r="Y405" s="33" t="str">
        <f t="shared" si="60"/>
        <v/>
      </c>
      <c r="Z405" s="608">
        <v>1644</v>
      </c>
      <c r="AA405" s="609" t="s">
        <v>361</v>
      </c>
      <c r="AB405" s="608">
        <v>5</v>
      </c>
      <c r="AC405" s="85"/>
      <c r="AD405" s="225">
        <f t="shared" si="61"/>
        <v>1</v>
      </c>
      <c r="AE405" s="85">
        <v>195</v>
      </c>
      <c r="AF405" s="85">
        <v>1642</v>
      </c>
      <c r="AG405" s="213" t="s">
        <v>2433</v>
      </c>
      <c r="AH405" s="85"/>
      <c r="AP405" s="51"/>
    </row>
    <row r="406" spans="1:42" ht="14.1" customHeight="1" x14ac:dyDescent="0.2">
      <c r="A406" s="28">
        <v>397</v>
      </c>
      <c r="B406" s="41">
        <v>153</v>
      </c>
      <c r="C406" s="67">
        <v>1645</v>
      </c>
      <c r="D406" s="46" t="s">
        <v>788</v>
      </c>
      <c r="E406" s="29">
        <v>0</v>
      </c>
      <c r="F406" s="29">
        <v>0</v>
      </c>
      <c r="G406" s="29">
        <v>0</v>
      </c>
      <c r="H406" s="29">
        <v>41</v>
      </c>
      <c r="I406" s="29">
        <v>44</v>
      </c>
      <c r="J406" s="29">
        <v>33</v>
      </c>
      <c r="K406" s="29">
        <v>37</v>
      </c>
      <c r="L406" s="29">
        <v>46</v>
      </c>
      <c r="M406" s="29">
        <v>0</v>
      </c>
      <c r="N406" s="29">
        <v>0</v>
      </c>
      <c r="O406" s="29">
        <v>0</v>
      </c>
      <c r="P406" s="29">
        <v>0</v>
      </c>
      <c r="Q406" s="29">
        <v>0</v>
      </c>
      <c r="R406" s="29">
        <v>0</v>
      </c>
      <c r="S406" s="29">
        <v>0</v>
      </c>
      <c r="T406" s="29">
        <v>0</v>
      </c>
      <c r="V406" s="48">
        <f t="shared" si="57"/>
        <v>201</v>
      </c>
      <c r="W406" s="105">
        <f t="shared" si="58"/>
        <v>1</v>
      </c>
      <c r="X406" s="48">
        <f t="shared" si="59"/>
        <v>0</v>
      </c>
      <c r="Y406" s="33" t="str">
        <f t="shared" si="60"/>
        <v/>
      </c>
      <c r="Z406" s="608">
        <v>1645</v>
      </c>
      <c r="AA406" s="609" t="s">
        <v>788</v>
      </c>
      <c r="AB406" s="608">
        <v>1</v>
      </c>
      <c r="AC406" s="85"/>
      <c r="AD406" s="225">
        <f t="shared" si="61"/>
        <v>1</v>
      </c>
      <c r="AE406" s="85">
        <v>193</v>
      </c>
      <c r="AF406" s="85">
        <v>1643</v>
      </c>
      <c r="AG406" s="213" t="s">
        <v>627</v>
      </c>
      <c r="AH406" s="85"/>
      <c r="AP406" s="51"/>
    </row>
    <row r="407" spans="1:42" ht="14.1" customHeight="1" x14ac:dyDescent="0.2">
      <c r="A407" s="28">
        <v>398</v>
      </c>
      <c r="B407" s="41">
        <v>151</v>
      </c>
      <c r="C407" s="67">
        <v>1646</v>
      </c>
      <c r="D407" s="46" t="s">
        <v>2876</v>
      </c>
      <c r="E407" s="29">
        <v>0</v>
      </c>
      <c r="F407" s="29">
        <v>33</v>
      </c>
      <c r="G407" s="29">
        <v>0</v>
      </c>
      <c r="H407" s="29">
        <v>0</v>
      </c>
      <c r="I407" s="29">
        <v>0</v>
      </c>
      <c r="J407" s="29">
        <v>0</v>
      </c>
      <c r="K407" s="29">
        <v>0</v>
      </c>
      <c r="L407" s="29">
        <v>0</v>
      </c>
      <c r="M407" s="29">
        <v>0</v>
      </c>
      <c r="N407" s="29">
        <v>0</v>
      </c>
      <c r="O407" s="29">
        <v>0</v>
      </c>
      <c r="P407" s="29">
        <v>0</v>
      </c>
      <c r="Q407" s="29">
        <v>355</v>
      </c>
      <c r="R407" s="29">
        <v>431</v>
      </c>
      <c r="S407" s="29">
        <v>445</v>
      </c>
      <c r="T407" s="29">
        <v>544</v>
      </c>
      <c r="V407" s="48">
        <f t="shared" si="57"/>
        <v>1808</v>
      </c>
      <c r="W407" s="105">
        <f t="shared" si="58"/>
        <v>1</v>
      </c>
      <c r="X407" s="48">
        <f t="shared" si="59"/>
        <v>33</v>
      </c>
      <c r="Y407" s="33" t="str">
        <f t="shared" si="60"/>
        <v/>
      </c>
      <c r="Z407" s="608">
        <v>1646</v>
      </c>
      <c r="AA407" s="609" t="s">
        <v>1905</v>
      </c>
      <c r="AB407" s="608">
        <v>4</v>
      </c>
      <c r="AC407" s="85"/>
      <c r="AD407" s="225">
        <f t="shared" si="61"/>
        <v>1</v>
      </c>
      <c r="AE407" s="85">
        <v>193</v>
      </c>
      <c r="AF407" s="85">
        <v>1644</v>
      </c>
      <c r="AG407" s="213" t="s">
        <v>361</v>
      </c>
      <c r="AH407" s="85"/>
      <c r="AP407" s="51"/>
    </row>
    <row r="408" spans="1:42" ht="14.1" customHeight="1" x14ac:dyDescent="0.2">
      <c r="A408" s="28">
        <v>399</v>
      </c>
      <c r="B408" s="41">
        <v>140</v>
      </c>
      <c r="C408" s="67">
        <v>1648</v>
      </c>
      <c r="D408" s="46" t="s">
        <v>874</v>
      </c>
      <c r="E408" s="29">
        <v>0</v>
      </c>
      <c r="F408" s="29">
        <v>0</v>
      </c>
      <c r="G408" s="29">
        <v>0</v>
      </c>
      <c r="H408" s="29">
        <v>26</v>
      </c>
      <c r="I408" s="29">
        <v>18</v>
      </c>
      <c r="J408" s="29">
        <v>35</v>
      </c>
      <c r="K408" s="29">
        <v>18</v>
      </c>
      <c r="L408" s="29">
        <v>38</v>
      </c>
      <c r="M408" s="29">
        <v>28</v>
      </c>
      <c r="N408" s="29">
        <v>27</v>
      </c>
      <c r="O408" s="29">
        <v>30</v>
      </c>
      <c r="P408" s="29">
        <v>24</v>
      </c>
      <c r="Q408" s="29">
        <v>9</v>
      </c>
      <c r="R408" s="29">
        <v>16</v>
      </c>
      <c r="S408" s="29">
        <v>9</v>
      </c>
      <c r="T408" s="29">
        <v>11</v>
      </c>
      <c r="V408" s="48">
        <f t="shared" si="57"/>
        <v>289</v>
      </c>
      <c r="W408" s="105">
        <f t="shared" si="58"/>
        <v>1</v>
      </c>
      <c r="X408" s="48">
        <f t="shared" si="59"/>
        <v>0</v>
      </c>
      <c r="Y408" s="33" t="str">
        <f t="shared" si="60"/>
        <v/>
      </c>
      <c r="Z408" s="608">
        <v>1648</v>
      </c>
      <c r="AA408" s="609" t="s">
        <v>874</v>
      </c>
      <c r="AB408" s="608">
        <v>1</v>
      </c>
      <c r="AC408" s="85"/>
      <c r="AD408" s="225">
        <f t="shared" si="61"/>
        <v>1</v>
      </c>
      <c r="AE408" s="85">
        <v>153</v>
      </c>
      <c r="AF408" s="85">
        <v>1645</v>
      </c>
      <c r="AG408" s="213" t="s">
        <v>788</v>
      </c>
      <c r="AH408" s="85"/>
      <c r="AP408" s="51"/>
    </row>
    <row r="409" spans="1:42" ht="14.1" customHeight="1" x14ac:dyDescent="0.2">
      <c r="A409" s="28">
        <v>400</v>
      </c>
      <c r="B409" s="41">
        <v>136</v>
      </c>
      <c r="C409" s="67">
        <v>1649</v>
      </c>
      <c r="D409" s="46" t="s">
        <v>2585</v>
      </c>
      <c r="E409" s="29">
        <v>0</v>
      </c>
      <c r="F409" s="29">
        <v>0</v>
      </c>
      <c r="G409" s="29">
        <v>0</v>
      </c>
      <c r="H409" s="29">
        <v>53</v>
      </c>
      <c r="I409" s="29">
        <v>42</v>
      </c>
      <c r="J409" s="29">
        <v>49</v>
      </c>
      <c r="K409" s="29">
        <v>46</v>
      </c>
      <c r="L409" s="29">
        <v>39</v>
      </c>
      <c r="M409" s="29">
        <v>48</v>
      </c>
      <c r="N409" s="29">
        <v>37</v>
      </c>
      <c r="O409" s="29">
        <v>53</v>
      </c>
      <c r="P409" s="29">
        <v>43</v>
      </c>
      <c r="Q409" s="29">
        <v>0</v>
      </c>
      <c r="R409" s="29">
        <v>0</v>
      </c>
      <c r="S409" s="29">
        <v>0</v>
      </c>
      <c r="T409" s="29">
        <v>0</v>
      </c>
      <c r="V409" s="48">
        <f t="shared" si="57"/>
        <v>410</v>
      </c>
      <c r="W409" s="105">
        <f t="shared" si="58"/>
        <v>1</v>
      </c>
      <c r="X409" s="48">
        <f t="shared" si="59"/>
        <v>0</v>
      </c>
      <c r="Y409" s="33" t="str">
        <f t="shared" si="60"/>
        <v/>
      </c>
      <c r="Z409" s="608">
        <v>1649</v>
      </c>
      <c r="AA409" s="609" t="s">
        <v>2585</v>
      </c>
      <c r="AB409" s="608">
        <v>1</v>
      </c>
      <c r="AC409" s="85"/>
      <c r="AD409" s="225">
        <f t="shared" si="61"/>
        <v>1</v>
      </c>
      <c r="AE409" s="85">
        <v>151</v>
      </c>
      <c r="AF409" s="85">
        <v>1646</v>
      </c>
      <c r="AG409" s="213" t="s">
        <v>2876</v>
      </c>
      <c r="AH409" s="85"/>
      <c r="AP409" s="51"/>
    </row>
    <row r="410" spans="1:42" ht="14.1" customHeight="1" x14ac:dyDescent="0.2">
      <c r="A410" s="28">
        <v>401</v>
      </c>
      <c r="B410" s="41">
        <v>155</v>
      </c>
      <c r="C410" s="67">
        <v>1650</v>
      </c>
      <c r="D410" s="46" t="s">
        <v>1318</v>
      </c>
      <c r="E410" s="29">
        <v>0</v>
      </c>
      <c r="F410" s="29">
        <v>0</v>
      </c>
      <c r="G410" s="29">
        <v>0</v>
      </c>
      <c r="H410" s="29">
        <v>0</v>
      </c>
      <c r="I410" s="29">
        <v>0</v>
      </c>
      <c r="J410" s="29">
        <v>0</v>
      </c>
      <c r="K410" s="29">
        <v>0</v>
      </c>
      <c r="L410" s="29">
        <v>0</v>
      </c>
      <c r="M410" s="29">
        <v>0</v>
      </c>
      <c r="N410" s="29">
        <v>0</v>
      </c>
      <c r="O410" s="29">
        <v>39</v>
      </c>
      <c r="P410" s="29">
        <v>35</v>
      </c>
      <c r="Q410" s="29">
        <v>37</v>
      </c>
      <c r="R410" s="29">
        <v>40</v>
      </c>
      <c r="S410" s="29">
        <v>27</v>
      </c>
      <c r="T410" s="29">
        <v>41</v>
      </c>
      <c r="V410" s="48">
        <f t="shared" si="57"/>
        <v>219</v>
      </c>
      <c r="W410" s="105">
        <f t="shared" si="58"/>
        <v>1</v>
      </c>
      <c r="X410" s="48">
        <f t="shared" si="59"/>
        <v>0</v>
      </c>
      <c r="Y410" s="33" t="str">
        <f t="shared" si="60"/>
        <v/>
      </c>
      <c r="Z410" s="608">
        <v>1650</v>
      </c>
      <c r="AA410" s="609" t="s">
        <v>1318</v>
      </c>
      <c r="AB410" s="608">
        <v>4</v>
      </c>
      <c r="AC410" s="85"/>
      <c r="AD410" s="225">
        <f t="shared" si="61"/>
        <v>1</v>
      </c>
      <c r="AE410" s="85">
        <v>140</v>
      </c>
      <c r="AF410" s="85">
        <v>1648</v>
      </c>
      <c r="AG410" s="213" t="s">
        <v>874</v>
      </c>
      <c r="AH410" s="85"/>
      <c r="AP410" s="51"/>
    </row>
    <row r="411" spans="1:42" ht="14.1" customHeight="1" x14ac:dyDescent="0.2">
      <c r="A411" s="28">
        <v>402</v>
      </c>
      <c r="B411" s="41">
        <v>151</v>
      </c>
      <c r="C411" s="67">
        <v>1654</v>
      </c>
      <c r="D411" s="46" t="s">
        <v>1911</v>
      </c>
      <c r="E411" s="29">
        <v>0</v>
      </c>
      <c r="F411" s="29">
        <v>0</v>
      </c>
      <c r="G411" s="29">
        <v>77</v>
      </c>
      <c r="H411" s="29">
        <v>68</v>
      </c>
      <c r="I411" s="29">
        <v>73</v>
      </c>
      <c r="J411" s="29">
        <v>54</v>
      </c>
      <c r="K411" s="29">
        <v>82</v>
      </c>
      <c r="L411" s="29">
        <v>71</v>
      </c>
      <c r="M411" s="29">
        <v>59</v>
      </c>
      <c r="N411" s="29">
        <v>63</v>
      </c>
      <c r="O411" s="29">
        <v>0</v>
      </c>
      <c r="P411" s="29">
        <v>0</v>
      </c>
      <c r="Q411" s="29">
        <v>0</v>
      </c>
      <c r="R411" s="29">
        <v>0</v>
      </c>
      <c r="S411" s="29">
        <v>0</v>
      </c>
      <c r="T411" s="29">
        <v>0</v>
      </c>
      <c r="V411" s="48">
        <f t="shared" si="57"/>
        <v>547</v>
      </c>
      <c r="W411" s="105">
        <f t="shared" si="58"/>
        <v>1</v>
      </c>
      <c r="X411" s="48">
        <f t="shared" si="59"/>
        <v>0</v>
      </c>
      <c r="Y411" s="33" t="str">
        <f t="shared" si="60"/>
        <v/>
      </c>
      <c r="Z411" s="608">
        <v>1654</v>
      </c>
      <c r="AA411" s="609" t="s">
        <v>1911</v>
      </c>
      <c r="AB411" s="608">
        <v>1</v>
      </c>
      <c r="AC411" s="85"/>
      <c r="AD411" s="225">
        <f t="shared" si="61"/>
        <v>1</v>
      </c>
      <c r="AE411" s="85">
        <v>136</v>
      </c>
      <c r="AF411" s="85">
        <v>1649</v>
      </c>
      <c r="AG411" s="213" t="s">
        <v>2585</v>
      </c>
      <c r="AH411" s="85"/>
      <c r="AP411" s="51"/>
    </row>
    <row r="412" spans="1:42" ht="14.1" customHeight="1" x14ac:dyDescent="0.2">
      <c r="A412" s="28">
        <v>403</v>
      </c>
      <c r="B412" s="41">
        <v>114</v>
      </c>
      <c r="C412" s="67">
        <v>1655</v>
      </c>
      <c r="D412" s="46" t="s">
        <v>2632</v>
      </c>
      <c r="E412" s="29">
        <v>0</v>
      </c>
      <c r="F412" s="29">
        <v>0</v>
      </c>
      <c r="G412" s="29">
        <v>0</v>
      </c>
      <c r="H412" s="29">
        <v>42</v>
      </c>
      <c r="I412" s="29">
        <v>36</v>
      </c>
      <c r="J412" s="29">
        <v>51</v>
      </c>
      <c r="K412" s="29">
        <v>53</v>
      </c>
      <c r="L412" s="29">
        <v>51</v>
      </c>
      <c r="M412" s="29">
        <v>47</v>
      </c>
      <c r="N412" s="29">
        <v>0</v>
      </c>
      <c r="O412" s="29">
        <v>0</v>
      </c>
      <c r="P412" s="29">
        <v>0</v>
      </c>
      <c r="Q412" s="29">
        <v>0</v>
      </c>
      <c r="R412" s="29">
        <v>0</v>
      </c>
      <c r="S412" s="29">
        <v>0</v>
      </c>
      <c r="T412" s="29">
        <v>0</v>
      </c>
      <c r="V412" s="48">
        <f t="shared" si="57"/>
        <v>280</v>
      </c>
      <c r="W412" s="105">
        <f t="shared" si="58"/>
        <v>1</v>
      </c>
      <c r="X412" s="48">
        <f t="shared" si="59"/>
        <v>0</v>
      </c>
      <c r="Y412" s="33" t="str">
        <f t="shared" si="60"/>
        <v/>
      </c>
      <c r="Z412" s="608">
        <v>1655</v>
      </c>
      <c r="AA412" s="609" t="s">
        <v>2632</v>
      </c>
      <c r="AB412" s="608">
        <v>1</v>
      </c>
      <c r="AC412" s="85"/>
      <c r="AD412" s="225">
        <f t="shared" si="61"/>
        <v>1</v>
      </c>
      <c r="AE412" s="85">
        <v>155</v>
      </c>
      <c r="AF412" s="85">
        <v>1650</v>
      </c>
      <c r="AG412" s="213" t="s">
        <v>1318</v>
      </c>
      <c r="AH412" s="85"/>
      <c r="AP412" s="51"/>
    </row>
    <row r="413" spans="1:42" ht="14.1" customHeight="1" x14ac:dyDescent="0.2">
      <c r="A413" s="28">
        <v>404</v>
      </c>
      <c r="B413" s="41">
        <v>154</v>
      </c>
      <c r="C413" s="67">
        <v>1657</v>
      </c>
      <c r="D413" s="46" t="s">
        <v>1340</v>
      </c>
      <c r="E413" s="29">
        <v>0</v>
      </c>
      <c r="F413" s="29">
        <v>0</v>
      </c>
      <c r="G413" s="29">
        <v>0</v>
      </c>
      <c r="H413" s="29">
        <v>0</v>
      </c>
      <c r="I413" s="29">
        <v>0</v>
      </c>
      <c r="J413" s="29">
        <v>0</v>
      </c>
      <c r="K413" s="29">
        <v>0</v>
      </c>
      <c r="L413" s="29">
        <v>0</v>
      </c>
      <c r="M413" s="29">
        <v>0</v>
      </c>
      <c r="N413" s="29">
        <v>0</v>
      </c>
      <c r="O413" s="29">
        <v>106</v>
      </c>
      <c r="P413" s="29">
        <v>122</v>
      </c>
      <c r="Q413" s="29">
        <v>111</v>
      </c>
      <c r="R413" s="29">
        <v>0</v>
      </c>
      <c r="S413" s="29">
        <v>0</v>
      </c>
      <c r="T413" s="29">
        <v>0</v>
      </c>
      <c r="V413" s="48">
        <f t="shared" si="57"/>
        <v>339</v>
      </c>
      <c r="W413" s="105">
        <f t="shared" si="58"/>
        <v>1</v>
      </c>
      <c r="X413" s="48">
        <f t="shared" si="59"/>
        <v>0</v>
      </c>
      <c r="Y413" s="33" t="str">
        <f t="shared" si="60"/>
        <v/>
      </c>
      <c r="Z413" s="608">
        <v>1657</v>
      </c>
      <c r="AA413" s="609" t="s">
        <v>1340</v>
      </c>
      <c r="AB413" s="608">
        <v>3</v>
      </c>
      <c r="AC413" s="85"/>
      <c r="AD413" s="225">
        <f t="shared" si="61"/>
        <v>1</v>
      </c>
      <c r="AE413" s="85">
        <v>151</v>
      </c>
      <c r="AF413" s="85">
        <v>1654</v>
      </c>
      <c r="AG413" s="213" t="s">
        <v>1911</v>
      </c>
      <c r="AH413" s="85"/>
      <c r="AP413" s="51"/>
    </row>
    <row r="414" spans="1:42" ht="14.1" customHeight="1" x14ac:dyDescent="0.2">
      <c r="A414" s="28">
        <v>405</v>
      </c>
      <c r="B414" s="41">
        <v>185</v>
      </c>
      <c r="C414" s="67">
        <v>1658</v>
      </c>
      <c r="D414" s="46" t="s">
        <v>2528</v>
      </c>
      <c r="E414" s="29">
        <v>0</v>
      </c>
      <c r="F414" s="29">
        <v>0</v>
      </c>
      <c r="G414" s="29">
        <v>0</v>
      </c>
      <c r="H414" s="29">
        <v>5</v>
      </c>
      <c r="I414" s="29">
        <v>9</v>
      </c>
      <c r="J414" s="29">
        <v>8</v>
      </c>
      <c r="K414" s="29">
        <v>11</v>
      </c>
      <c r="L414" s="29">
        <v>11</v>
      </c>
      <c r="M414" s="29">
        <v>16</v>
      </c>
      <c r="N414" s="29">
        <v>17</v>
      </c>
      <c r="O414" s="29">
        <v>12</v>
      </c>
      <c r="P414" s="29">
        <v>25</v>
      </c>
      <c r="Q414" s="29">
        <v>32</v>
      </c>
      <c r="R414" s="29">
        <v>28</v>
      </c>
      <c r="S414" s="29">
        <v>26</v>
      </c>
      <c r="T414" s="29">
        <v>37</v>
      </c>
      <c r="V414" s="48">
        <f t="shared" si="57"/>
        <v>237</v>
      </c>
      <c r="W414" s="105">
        <f t="shared" si="58"/>
        <v>1</v>
      </c>
      <c r="X414" s="48">
        <f t="shared" si="59"/>
        <v>0</v>
      </c>
      <c r="Y414" s="33" t="str">
        <f t="shared" si="60"/>
        <v/>
      </c>
      <c r="Z414" s="608">
        <v>1658</v>
      </c>
      <c r="AA414" s="609" t="s">
        <v>2528</v>
      </c>
      <c r="AB414" s="608">
        <v>1</v>
      </c>
      <c r="AC414" s="85"/>
      <c r="AD414" s="225">
        <f t="shared" si="61"/>
        <v>1</v>
      </c>
      <c r="AE414" s="85">
        <v>114</v>
      </c>
      <c r="AF414" s="85">
        <v>1655</v>
      </c>
      <c r="AG414" s="213" t="s">
        <v>2632</v>
      </c>
      <c r="AH414" s="85"/>
      <c r="AP414" s="51"/>
    </row>
    <row r="415" spans="1:42" ht="14.1" customHeight="1" x14ac:dyDescent="0.2">
      <c r="A415" s="28">
        <v>406</v>
      </c>
      <c r="B415" s="41">
        <v>119</v>
      </c>
      <c r="C415" s="67">
        <v>1660</v>
      </c>
      <c r="D415" s="46" t="s">
        <v>2542</v>
      </c>
      <c r="E415" s="29">
        <v>0</v>
      </c>
      <c r="F415" s="29">
        <v>0</v>
      </c>
      <c r="G415" s="29">
        <v>0</v>
      </c>
      <c r="H415" s="29">
        <v>36</v>
      </c>
      <c r="I415" s="29">
        <v>45</v>
      </c>
      <c r="J415" s="29">
        <v>38</v>
      </c>
      <c r="K415" s="29">
        <v>39</v>
      </c>
      <c r="L415" s="29">
        <v>38</v>
      </c>
      <c r="M415" s="29">
        <v>16</v>
      </c>
      <c r="N415" s="29">
        <v>29</v>
      </c>
      <c r="O415" s="29">
        <v>50</v>
      </c>
      <c r="P415" s="29">
        <v>60</v>
      </c>
      <c r="Q415" s="29">
        <v>0</v>
      </c>
      <c r="R415" s="29">
        <v>0</v>
      </c>
      <c r="S415" s="29">
        <v>0</v>
      </c>
      <c r="T415" s="29">
        <v>0</v>
      </c>
      <c r="V415" s="48">
        <f t="shared" si="57"/>
        <v>351</v>
      </c>
      <c r="W415" s="105">
        <f t="shared" si="58"/>
        <v>1</v>
      </c>
      <c r="X415" s="48">
        <f t="shared" si="59"/>
        <v>0</v>
      </c>
      <c r="Y415" s="33" t="str">
        <f t="shared" si="60"/>
        <v/>
      </c>
      <c r="Z415" s="608">
        <v>1660</v>
      </c>
      <c r="AA415" s="609" t="s">
        <v>2542</v>
      </c>
      <c r="AB415" s="608">
        <v>1</v>
      </c>
      <c r="AC415" s="85"/>
      <c r="AD415" s="225">
        <f t="shared" si="61"/>
        <v>1</v>
      </c>
      <c r="AE415" s="85">
        <v>154</v>
      </c>
      <c r="AF415" s="85">
        <v>1657</v>
      </c>
      <c r="AG415" s="213" t="s">
        <v>1340</v>
      </c>
      <c r="AH415" s="85"/>
      <c r="AP415" s="51"/>
    </row>
    <row r="416" spans="1:42" ht="14.1" customHeight="1" x14ac:dyDescent="0.2">
      <c r="A416" s="28">
        <v>407</v>
      </c>
      <c r="B416" s="41">
        <v>196</v>
      </c>
      <c r="C416" s="67">
        <v>1662</v>
      </c>
      <c r="D416" s="46" t="s">
        <v>367</v>
      </c>
      <c r="E416" s="29">
        <v>0</v>
      </c>
      <c r="F416" s="29">
        <v>0</v>
      </c>
      <c r="G416" s="29">
        <v>0</v>
      </c>
      <c r="H416" s="29">
        <v>14</v>
      </c>
      <c r="I416" s="29">
        <v>14</v>
      </c>
      <c r="J416" s="29">
        <v>24</v>
      </c>
      <c r="K416" s="29">
        <v>19</v>
      </c>
      <c r="L416" s="29">
        <v>20</v>
      </c>
      <c r="M416" s="29">
        <v>25</v>
      </c>
      <c r="N416" s="29">
        <v>0</v>
      </c>
      <c r="O416" s="29">
        <v>0</v>
      </c>
      <c r="P416" s="29">
        <v>0</v>
      </c>
      <c r="Q416" s="29">
        <v>0</v>
      </c>
      <c r="R416" s="29">
        <v>0</v>
      </c>
      <c r="S416" s="29">
        <v>0</v>
      </c>
      <c r="T416" s="29">
        <v>0</v>
      </c>
      <c r="V416" s="48">
        <f t="shared" si="57"/>
        <v>116</v>
      </c>
      <c r="W416" s="105">
        <f t="shared" si="58"/>
        <v>1</v>
      </c>
      <c r="X416" s="48">
        <f t="shared" si="59"/>
        <v>0</v>
      </c>
      <c r="Y416" s="33" t="str">
        <f t="shared" si="60"/>
        <v/>
      </c>
      <c r="Z416" s="608">
        <v>1662</v>
      </c>
      <c r="AA416" s="609" t="s">
        <v>367</v>
      </c>
      <c r="AB416" s="608">
        <v>1</v>
      </c>
      <c r="AC416" s="85"/>
      <c r="AD416" s="225">
        <f t="shared" si="61"/>
        <v>1</v>
      </c>
      <c r="AE416" s="85">
        <v>185</v>
      </c>
      <c r="AF416" s="85">
        <v>1658</v>
      </c>
      <c r="AG416" s="213" t="s">
        <v>2528</v>
      </c>
      <c r="AH416" s="85"/>
      <c r="AP416" s="51"/>
    </row>
    <row r="417" spans="1:42" ht="14.1" customHeight="1" x14ac:dyDescent="0.2">
      <c r="A417" s="28">
        <v>408</v>
      </c>
      <c r="B417" s="41">
        <v>196</v>
      </c>
      <c r="C417" s="67">
        <v>1663</v>
      </c>
      <c r="D417" s="46" t="s">
        <v>975</v>
      </c>
      <c r="E417" s="29">
        <v>0</v>
      </c>
      <c r="F417" s="29">
        <v>0</v>
      </c>
      <c r="G417" s="29">
        <v>0</v>
      </c>
      <c r="H417" s="29">
        <v>0</v>
      </c>
      <c r="I417" s="29">
        <v>0</v>
      </c>
      <c r="J417" s="29">
        <v>0</v>
      </c>
      <c r="K417" s="29">
        <v>0</v>
      </c>
      <c r="L417" s="29">
        <v>0</v>
      </c>
      <c r="M417" s="29">
        <v>0</v>
      </c>
      <c r="N417" s="29">
        <v>141</v>
      </c>
      <c r="O417" s="29">
        <v>127</v>
      </c>
      <c r="P417" s="29">
        <v>146</v>
      </c>
      <c r="Q417" s="29">
        <v>0</v>
      </c>
      <c r="R417" s="29">
        <v>0</v>
      </c>
      <c r="S417" s="29">
        <v>0</v>
      </c>
      <c r="T417" s="29">
        <v>0</v>
      </c>
      <c r="V417" s="48">
        <f t="shared" si="57"/>
        <v>414</v>
      </c>
      <c r="W417" s="105">
        <f t="shared" si="58"/>
        <v>1</v>
      </c>
      <c r="X417" s="48">
        <f t="shared" si="59"/>
        <v>0</v>
      </c>
      <c r="Y417" s="33" t="str">
        <f t="shared" si="60"/>
        <v/>
      </c>
      <c r="Z417" s="608">
        <v>1663</v>
      </c>
      <c r="AA417" s="609" t="s">
        <v>975</v>
      </c>
      <c r="AB417" s="608">
        <v>3</v>
      </c>
      <c r="AC417" s="85"/>
      <c r="AD417" s="225">
        <f t="shared" si="61"/>
        <v>1</v>
      </c>
      <c r="AE417" s="85">
        <v>119</v>
      </c>
      <c r="AF417" s="85">
        <v>1660</v>
      </c>
      <c r="AG417" s="213" t="s">
        <v>2542</v>
      </c>
      <c r="AH417" s="85"/>
      <c r="AP417" s="51"/>
    </row>
    <row r="418" spans="1:42" ht="14.1" customHeight="1" x14ac:dyDescent="0.2">
      <c r="A418" s="28">
        <v>409</v>
      </c>
      <c r="B418" s="41">
        <v>151</v>
      </c>
      <c r="C418" s="67">
        <v>1665</v>
      </c>
      <c r="D418" s="46" t="s">
        <v>779</v>
      </c>
      <c r="E418" s="29">
        <v>0</v>
      </c>
      <c r="F418" s="29">
        <v>0</v>
      </c>
      <c r="G418" s="29">
        <v>17</v>
      </c>
      <c r="H418" s="29">
        <v>24</v>
      </c>
      <c r="I418" s="29">
        <v>44</v>
      </c>
      <c r="J418" s="29">
        <v>42</v>
      </c>
      <c r="K418" s="29">
        <v>40</v>
      </c>
      <c r="L418" s="29">
        <v>45</v>
      </c>
      <c r="M418" s="29">
        <v>40</v>
      </c>
      <c r="N418" s="29">
        <v>47</v>
      </c>
      <c r="O418" s="29">
        <v>0</v>
      </c>
      <c r="P418" s="29">
        <v>0</v>
      </c>
      <c r="Q418" s="29">
        <v>0</v>
      </c>
      <c r="R418" s="29">
        <v>0</v>
      </c>
      <c r="S418" s="29">
        <v>0</v>
      </c>
      <c r="T418" s="29">
        <v>0</v>
      </c>
      <c r="V418" s="48">
        <f t="shared" si="57"/>
        <v>299</v>
      </c>
      <c r="W418" s="105">
        <f t="shared" si="58"/>
        <v>1</v>
      </c>
      <c r="X418" s="48">
        <f t="shared" si="59"/>
        <v>0</v>
      </c>
      <c r="Y418" s="33" t="str">
        <f t="shared" si="60"/>
        <v/>
      </c>
      <c r="Z418" s="608">
        <v>1665</v>
      </c>
      <c r="AA418" s="609" t="s">
        <v>779</v>
      </c>
      <c r="AB418" s="608">
        <v>1</v>
      </c>
      <c r="AC418" s="85"/>
      <c r="AD418" s="225">
        <f t="shared" si="61"/>
        <v>1</v>
      </c>
      <c r="AE418" s="85">
        <v>196</v>
      </c>
      <c r="AF418" s="85">
        <v>1662</v>
      </c>
      <c r="AG418" s="213" t="s">
        <v>367</v>
      </c>
      <c r="AH418" s="85"/>
      <c r="AP418" s="51"/>
    </row>
    <row r="419" spans="1:42" ht="14.1" customHeight="1" x14ac:dyDescent="0.2">
      <c r="A419" s="28">
        <v>410</v>
      </c>
      <c r="B419" s="41">
        <v>187</v>
      </c>
      <c r="C419" s="67">
        <v>1667</v>
      </c>
      <c r="D419" s="46" t="s">
        <v>1354</v>
      </c>
      <c r="E419" s="29">
        <v>0</v>
      </c>
      <c r="F419" s="29">
        <v>0</v>
      </c>
      <c r="G419" s="29">
        <v>0</v>
      </c>
      <c r="H419" s="29">
        <v>10</v>
      </c>
      <c r="I419" s="29">
        <v>14</v>
      </c>
      <c r="J419" s="29">
        <v>9</v>
      </c>
      <c r="K419" s="29">
        <v>17</v>
      </c>
      <c r="L419" s="29">
        <v>22</v>
      </c>
      <c r="M419" s="29">
        <v>10</v>
      </c>
      <c r="N419" s="29">
        <v>15</v>
      </c>
      <c r="O419" s="29">
        <v>16</v>
      </c>
      <c r="P419" s="29">
        <v>18</v>
      </c>
      <c r="Q419" s="29">
        <v>0</v>
      </c>
      <c r="R419" s="29">
        <v>0</v>
      </c>
      <c r="S419" s="29">
        <v>0</v>
      </c>
      <c r="T419" s="29">
        <v>0</v>
      </c>
      <c r="V419" s="48">
        <f t="shared" si="57"/>
        <v>131</v>
      </c>
      <c r="W419" s="105">
        <f t="shared" si="58"/>
        <v>1</v>
      </c>
      <c r="X419" s="48">
        <f t="shared" si="59"/>
        <v>0</v>
      </c>
      <c r="Y419" s="33" t="str">
        <f t="shared" si="60"/>
        <v/>
      </c>
      <c r="Z419" s="608">
        <v>1667</v>
      </c>
      <c r="AA419" s="609" t="s">
        <v>1354</v>
      </c>
      <c r="AB419" s="608">
        <v>1</v>
      </c>
      <c r="AC419" s="85"/>
      <c r="AD419" s="225">
        <f t="shared" si="61"/>
        <v>1</v>
      </c>
      <c r="AE419" s="85">
        <v>196</v>
      </c>
      <c r="AF419" s="85">
        <v>1663</v>
      </c>
      <c r="AG419" s="213" t="s">
        <v>975</v>
      </c>
      <c r="AH419" s="85"/>
      <c r="AP419" s="51"/>
    </row>
    <row r="420" spans="1:42" ht="14.1" customHeight="1" x14ac:dyDescent="0.2">
      <c r="A420" s="28">
        <v>411</v>
      </c>
      <c r="B420" s="41">
        <v>186</v>
      </c>
      <c r="C420" s="67">
        <v>1669</v>
      </c>
      <c r="D420" s="46" t="s">
        <v>1347</v>
      </c>
      <c r="E420" s="29">
        <v>0</v>
      </c>
      <c r="F420" s="29">
        <v>0</v>
      </c>
      <c r="G420" s="29">
        <v>0</v>
      </c>
      <c r="H420" s="29">
        <v>32</v>
      </c>
      <c r="I420" s="29">
        <v>21</v>
      </c>
      <c r="J420" s="29">
        <v>29</v>
      </c>
      <c r="K420" s="29">
        <v>29</v>
      </c>
      <c r="L420" s="29">
        <v>24</v>
      </c>
      <c r="M420" s="29">
        <v>31</v>
      </c>
      <c r="N420" s="29">
        <v>30</v>
      </c>
      <c r="O420" s="29">
        <v>32</v>
      </c>
      <c r="P420" s="29">
        <v>26</v>
      </c>
      <c r="Q420" s="29">
        <v>0</v>
      </c>
      <c r="R420" s="29">
        <v>0</v>
      </c>
      <c r="S420" s="29">
        <v>0</v>
      </c>
      <c r="T420" s="29">
        <v>0</v>
      </c>
      <c r="V420" s="48">
        <f t="shared" si="57"/>
        <v>254</v>
      </c>
      <c r="W420" s="105">
        <f t="shared" si="58"/>
        <v>1</v>
      </c>
      <c r="X420" s="48">
        <f t="shared" si="59"/>
        <v>0</v>
      </c>
      <c r="Y420" s="33" t="str">
        <f t="shared" si="60"/>
        <v/>
      </c>
      <c r="Z420" s="608">
        <v>1669</v>
      </c>
      <c r="AA420" s="609" t="s">
        <v>1347</v>
      </c>
      <c r="AB420" s="608">
        <v>1</v>
      </c>
      <c r="AC420" s="85"/>
      <c r="AD420" s="225">
        <f t="shared" si="61"/>
        <v>1</v>
      </c>
      <c r="AE420" s="85">
        <v>151</v>
      </c>
      <c r="AF420" s="85">
        <v>1665</v>
      </c>
      <c r="AG420" s="213" t="s">
        <v>779</v>
      </c>
      <c r="AH420" s="85"/>
      <c r="AP420" s="51"/>
    </row>
    <row r="421" spans="1:42" ht="14.1" customHeight="1" x14ac:dyDescent="0.2">
      <c r="A421" s="28">
        <v>412</v>
      </c>
      <c r="B421" s="41">
        <v>140</v>
      </c>
      <c r="C421" s="67">
        <v>1671</v>
      </c>
      <c r="D421" s="46" t="s">
        <v>3273</v>
      </c>
      <c r="E421" s="29">
        <v>0</v>
      </c>
      <c r="F421" s="29">
        <v>0</v>
      </c>
      <c r="G421" s="29">
        <v>0</v>
      </c>
      <c r="H421" s="29">
        <v>21</v>
      </c>
      <c r="I421" s="29">
        <v>19</v>
      </c>
      <c r="J421" s="29">
        <v>24</v>
      </c>
      <c r="K421" s="29">
        <v>10</v>
      </c>
      <c r="L421" s="29">
        <v>21</v>
      </c>
      <c r="M421" s="29">
        <v>13</v>
      </c>
      <c r="N421" s="29">
        <v>17</v>
      </c>
      <c r="O421" s="29">
        <v>17</v>
      </c>
      <c r="P421" s="29">
        <v>14</v>
      </c>
      <c r="Q421" s="29">
        <v>10</v>
      </c>
      <c r="R421" s="29">
        <v>6</v>
      </c>
      <c r="S421" s="29">
        <v>18</v>
      </c>
      <c r="T421" s="29">
        <v>9</v>
      </c>
      <c r="V421" s="48">
        <f t="shared" si="57"/>
        <v>199</v>
      </c>
      <c r="W421" s="105">
        <f t="shared" si="58"/>
        <v>1</v>
      </c>
      <c r="X421" s="48">
        <f t="shared" si="59"/>
        <v>0</v>
      </c>
      <c r="Y421" s="33" t="str">
        <f t="shared" si="60"/>
        <v/>
      </c>
      <c r="Z421" s="608">
        <v>1671</v>
      </c>
      <c r="AA421" s="609" t="s">
        <v>2552</v>
      </c>
      <c r="AB421" s="608">
        <v>4</v>
      </c>
      <c r="AC421" s="85"/>
      <c r="AD421" s="225">
        <f t="shared" si="61"/>
        <v>1</v>
      </c>
      <c r="AE421" s="85">
        <v>187</v>
      </c>
      <c r="AF421" s="85">
        <v>1667</v>
      </c>
      <c r="AG421" s="213" t="s">
        <v>1354</v>
      </c>
      <c r="AH421" s="85"/>
      <c r="AP421" s="51"/>
    </row>
    <row r="422" spans="1:42" ht="14.1" customHeight="1" x14ac:dyDescent="0.2">
      <c r="A422" s="28">
        <v>413</v>
      </c>
      <c r="B422" s="41">
        <v>103</v>
      </c>
      <c r="C422" s="67">
        <v>1672</v>
      </c>
      <c r="D422" s="46" t="s">
        <v>817</v>
      </c>
      <c r="E422" s="29">
        <v>0</v>
      </c>
      <c r="F422" s="29">
        <v>0</v>
      </c>
      <c r="G422" s="29">
        <v>0</v>
      </c>
      <c r="H422" s="29">
        <v>0</v>
      </c>
      <c r="I422" s="29">
        <v>1</v>
      </c>
      <c r="J422" s="29">
        <v>2</v>
      </c>
      <c r="K422" s="29">
        <v>6</v>
      </c>
      <c r="L422" s="29">
        <v>4</v>
      </c>
      <c r="M422" s="29">
        <v>1</v>
      </c>
      <c r="N422" s="29">
        <v>6</v>
      </c>
      <c r="O422" s="29">
        <v>1</v>
      </c>
      <c r="P422" s="29">
        <v>4</v>
      </c>
      <c r="Q422" s="29">
        <v>0</v>
      </c>
      <c r="R422" s="29">
        <v>0</v>
      </c>
      <c r="S422" s="29">
        <v>0</v>
      </c>
      <c r="T422" s="29">
        <v>0</v>
      </c>
      <c r="V422" s="48">
        <f t="shared" si="57"/>
        <v>25</v>
      </c>
      <c r="W422" s="105">
        <f t="shared" si="58"/>
        <v>1</v>
      </c>
      <c r="X422" s="48">
        <f t="shared" si="59"/>
        <v>0</v>
      </c>
      <c r="Y422" s="33" t="str">
        <f t="shared" si="60"/>
        <v/>
      </c>
      <c r="Z422" s="608">
        <v>1672</v>
      </c>
      <c r="AA422" s="609" t="s">
        <v>817</v>
      </c>
      <c r="AB422" s="608">
        <v>1</v>
      </c>
      <c r="AC422" s="85"/>
      <c r="AD422" s="225">
        <f t="shared" si="61"/>
        <v>1</v>
      </c>
      <c r="AE422" s="85">
        <v>186</v>
      </c>
      <c r="AF422" s="85">
        <v>1669</v>
      </c>
      <c r="AG422" s="213" t="s">
        <v>1347</v>
      </c>
      <c r="AH422" s="85"/>
      <c r="AP422" s="51"/>
    </row>
    <row r="423" spans="1:42" ht="14.1" customHeight="1" x14ac:dyDescent="0.2">
      <c r="A423" s="28">
        <v>414</v>
      </c>
      <c r="B423" s="41">
        <v>151</v>
      </c>
      <c r="C423" s="67">
        <v>1675</v>
      </c>
      <c r="D423" s="46" t="s">
        <v>2398</v>
      </c>
      <c r="E423" s="29">
        <v>0</v>
      </c>
      <c r="F423" s="29">
        <v>0</v>
      </c>
      <c r="G423" s="29">
        <v>8</v>
      </c>
      <c r="H423" s="29">
        <v>20</v>
      </c>
      <c r="I423" s="29">
        <v>11</v>
      </c>
      <c r="J423" s="29">
        <v>25</v>
      </c>
      <c r="K423" s="29">
        <v>19</v>
      </c>
      <c r="L423" s="29">
        <v>21</v>
      </c>
      <c r="M423" s="29">
        <v>25</v>
      </c>
      <c r="N423" s="29">
        <v>19</v>
      </c>
      <c r="O423" s="29">
        <v>0</v>
      </c>
      <c r="P423" s="29">
        <v>0</v>
      </c>
      <c r="Q423" s="29">
        <v>0</v>
      </c>
      <c r="R423" s="29">
        <v>0</v>
      </c>
      <c r="S423" s="29">
        <v>0</v>
      </c>
      <c r="T423" s="29">
        <v>0</v>
      </c>
      <c r="V423" s="48">
        <f t="shared" si="57"/>
        <v>148</v>
      </c>
      <c r="W423" s="105">
        <f t="shared" si="58"/>
        <v>1</v>
      </c>
      <c r="X423" s="48">
        <f t="shared" si="59"/>
        <v>0</v>
      </c>
      <c r="Y423" s="33" t="str">
        <f t="shared" si="60"/>
        <v/>
      </c>
      <c r="Z423" s="608">
        <v>1675</v>
      </c>
      <c r="AA423" s="609" t="s">
        <v>2398</v>
      </c>
      <c r="AB423" s="608">
        <v>1</v>
      </c>
      <c r="AC423" s="85"/>
      <c r="AD423" s="225">
        <f t="shared" si="61"/>
        <v>1</v>
      </c>
      <c r="AE423" s="85">
        <v>140</v>
      </c>
      <c r="AF423" s="85">
        <v>1671</v>
      </c>
      <c r="AG423" s="213" t="s">
        <v>2901</v>
      </c>
      <c r="AH423" s="85"/>
      <c r="AP423" s="51"/>
    </row>
    <row r="424" spans="1:42" ht="14.1" customHeight="1" x14ac:dyDescent="0.2">
      <c r="A424" s="28">
        <v>415</v>
      </c>
      <c r="B424" s="41">
        <v>188</v>
      </c>
      <c r="C424" s="67">
        <v>1676</v>
      </c>
      <c r="D424" s="46" t="s">
        <v>245</v>
      </c>
      <c r="E424" s="29">
        <v>0</v>
      </c>
      <c r="F424" s="29">
        <v>0</v>
      </c>
      <c r="G424" s="29">
        <v>0</v>
      </c>
      <c r="H424" s="29">
        <v>23</v>
      </c>
      <c r="I424" s="29">
        <v>28</v>
      </c>
      <c r="J424" s="29">
        <v>30</v>
      </c>
      <c r="K424" s="29">
        <v>20</v>
      </c>
      <c r="L424" s="29">
        <v>47</v>
      </c>
      <c r="M424" s="29">
        <v>33</v>
      </c>
      <c r="N424" s="29">
        <v>0</v>
      </c>
      <c r="O424" s="29">
        <v>0</v>
      </c>
      <c r="P424" s="29">
        <v>0</v>
      </c>
      <c r="Q424" s="29">
        <v>0</v>
      </c>
      <c r="R424" s="29">
        <v>0</v>
      </c>
      <c r="S424" s="29">
        <v>0</v>
      </c>
      <c r="T424" s="29">
        <v>0</v>
      </c>
      <c r="V424" s="48">
        <f t="shared" si="57"/>
        <v>181</v>
      </c>
      <c r="W424" s="105">
        <f t="shared" si="58"/>
        <v>1</v>
      </c>
      <c r="X424" s="48">
        <f t="shared" si="59"/>
        <v>0</v>
      </c>
      <c r="Y424" s="33" t="str">
        <f t="shared" si="60"/>
        <v/>
      </c>
      <c r="Z424" s="608">
        <v>1676</v>
      </c>
      <c r="AA424" s="609" t="s">
        <v>245</v>
      </c>
      <c r="AB424" s="608">
        <v>1</v>
      </c>
      <c r="AC424" s="85"/>
      <c r="AD424" s="225">
        <f t="shared" si="61"/>
        <v>1</v>
      </c>
      <c r="AE424" s="85">
        <v>103</v>
      </c>
      <c r="AF424" s="85">
        <v>1672</v>
      </c>
      <c r="AG424" s="213" t="s">
        <v>817</v>
      </c>
      <c r="AH424" s="85"/>
      <c r="AP424" s="51"/>
    </row>
    <row r="425" spans="1:42" ht="14.1" customHeight="1" x14ac:dyDescent="0.2">
      <c r="A425" s="28">
        <v>416</v>
      </c>
      <c r="B425" s="41">
        <v>189</v>
      </c>
      <c r="C425" s="67">
        <v>1677</v>
      </c>
      <c r="D425" s="46" t="s">
        <v>3389</v>
      </c>
      <c r="E425" s="29">
        <v>0</v>
      </c>
      <c r="F425" s="29">
        <v>3</v>
      </c>
      <c r="G425" s="29">
        <v>0</v>
      </c>
      <c r="H425" s="29">
        <v>30</v>
      </c>
      <c r="I425" s="29">
        <v>26</v>
      </c>
      <c r="J425" s="29">
        <v>21</v>
      </c>
      <c r="K425" s="29">
        <v>34</v>
      </c>
      <c r="L425" s="29">
        <v>29</v>
      </c>
      <c r="M425" s="29">
        <v>21</v>
      </c>
      <c r="N425" s="29">
        <v>37</v>
      </c>
      <c r="O425" s="29">
        <v>31</v>
      </c>
      <c r="P425" s="29">
        <v>33</v>
      </c>
      <c r="Q425" s="29">
        <v>37</v>
      </c>
      <c r="R425" s="29">
        <v>41</v>
      </c>
      <c r="S425" s="29">
        <v>38</v>
      </c>
      <c r="T425" s="29">
        <v>41</v>
      </c>
      <c r="V425" s="48">
        <f t="shared" si="57"/>
        <v>422</v>
      </c>
      <c r="W425" s="105">
        <f t="shared" si="58"/>
        <v>1</v>
      </c>
      <c r="X425" s="48">
        <f t="shared" si="59"/>
        <v>3</v>
      </c>
      <c r="Y425" s="33" t="str">
        <f t="shared" si="60"/>
        <v/>
      </c>
      <c r="Z425" s="608">
        <v>1677</v>
      </c>
      <c r="AA425" s="609" t="s">
        <v>2213</v>
      </c>
      <c r="AB425" s="608">
        <v>1</v>
      </c>
      <c r="AC425" s="85"/>
      <c r="AD425" s="225">
        <f t="shared" si="61"/>
        <v>1</v>
      </c>
      <c r="AE425" s="85">
        <v>151</v>
      </c>
      <c r="AF425" s="85">
        <v>1675</v>
      </c>
      <c r="AG425" s="213" t="s">
        <v>2398</v>
      </c>
      <c r="AH425" s="85"/>
      <c r="AP425" s="51"/>
    </row>
    <row r="426" spans="1:42" ht="14.1" customHeight="1" x14ac:dyDescent="0.2">
      <c r="A426" s="28">
        <v>417</v>
      </c>
      <c r="B426" s="41">
        <v>156</v>
      </c>
      <c r="C426" s="67">
        <v>1679</v>
      </c>
      <c r="D426" s="46" t="s">
        <v>2576</v>
      </c>
      <c r="E426" s="29">
        <v>0</v>
      </c>
      <c r="F426" s="29">
        <v>0</v>
      </c>
      <c r="G426" s="29">
        <v>0</v>
      </c>
      <c r="H426" s="29">
        <v>0</v>
      </c>
      <c r="I426" s="29">
        <v>3</v>
      </c>
      <c r="J426" s="29">
        <v>0</v>
      </c>
      <c r="K426" s="29">
        <v>2</v>
      </c>
      <c r="L426" s="29">
        <v>2</v>
      </c>
      <c r="M426" s="29">
        <v>0</v>
      </c>
      <c r="N426" s="29">
        <v>1</v>
      </c>
      <c r="O426" s="29">
        <v>0</v>
      </c>
      <c r="P426" s="29">
        <v>1</v>
      </c>
      <c r="Q426" s="29">
        <v>0</v>
      </c>
      <c r="R426" s="29">
        <v>2</v>
      </c>
      <c r="S426" s="29">
        <v>2</v>
      </c>
      <c r="T426" s="29">
        <v>0</v>
      </c>
      <c r="V426" s="48">
        <f t="shared" si="57"/>
        <v>13</v>
      </c>
      <c r="W426" s="105">
        <f t="shared" si="58"/>
        <v>1</v>
      </c>
      <c r="X426" s="48">
        <f t="shared" si="59"/>
        <v>0</v>
      </c>
      <c r="Y426" s="33" t="str">
        <f t="shared" si="60"/>
        <v/>
      </c>
      <c r="Z426" s="608">
        <v>1679</v>
      </c>
      <c r="AA426" s="609" t="s">
        <v>2576</v>
      </c>
      <c r="AB426" s="608">
        <v>5</v>
      </c>
      <c r="AC426" s="85"/>
      <c r="AD426" s="225">
        <f t="shared" si="61"/>
        <v>1</v>
      </c>
      <c r="AE426" s="85">
        <v>188</v>
      </c>
      <c r="AF426" s="85">
        <v>1676</v>
      </c>
      <c r="AG426" s="213" t="s">
        <v>245</v>
      </c>
      <c r="AH426" s="85"/>
      <c r="AP426" s="51"/>
    </row>
    <row r="427" spans="1:42" ht="14.1" customHeight="1" x14ac:dyDescent="0.2">
      <c r="A427" s="28">
        <v>418</v>
      </c>
      <c r="B427" s="41">
        <v>192</v>
      </c>
      <c r="C427" s="67">
        <v>1680</v>
      </c>
      <c r="D427" s="46" t="s">
        <v>824</v>
      </c>
      <c r="E427" s="29">
        <v>0</v>
      </c>
      <c r="F427" s="29">
        <v>0</v>
      </c>
      <c r="G427" s="29">
        <v>42</v>
      </c>
      <c r="H427" s="29">
        <v>41</v>
      </c>
      <c r="I427" s="29">
        <v>32</v>
      </c>
      <c r="J427" s="29">
        <v>32</v>
      </c>
      <c r="K427" s="29">
        <v>37</v>
      </c>
      <c r="L427" s="29">
        <v>35</v>
      </c>
      <c r="M427" s="29">
        <v>35</v>
      </c>
      <c r="N427" s="29">
        <v>31</v>
      </c>
      <c r="O427" s="29">
        <v>29</v>
      </c>
      <c r="P427" s="29">
        <v>30</v>
      </c>
      <c r="Q427" s="29">
        <v>28</v>
      </c>
      <c r="R427" s="29">
        <v>0</v>
      </c>
      <c r="S427" s="29">
        <v>0</v>
      </c>
      <c r="T427" s="29">
        <v>0</v>
      </c>
      <c r="V427" s="48">
        <f t="shared" si="57"/>
        <v>372</v>
      </c>
      <c r="W427" s="105">
        <f t="shared" si="58"/>
        <v>1</v>
      </c>
      <c r="X427" s="48">
        <f t="shared" si="59"/>
        <v>0</v>
      </c>
      <c r="Y427" s="33" t="str">
        <f t="shared" si="60"/>
        <v/>
      </c>
      <c r="Z427" s="608">
        <v>1680</v>
      </c>
      <c r="AA427" s="609" t="s">
        <v>824</v>
      </c>
      <c r="AB427" s="608">
        <v>7</v>
      </c>
      <c r="AC427" s="85"/>
      <c r="AD427" s="225">
        <f t="shared" si="61"/>
        <v>1</v>
      </c>
      <c r="AE427" s="85">
        <v>189</v>
      </c>
      <c r="AF427" s="85">
        <v>1677</v>
      </c>
      <c r="AG427" s="213" t="s">
        <v>2213</v>
      </c>
      <c r="AH427" s="85"/>
      <c r="AP427" s="51"/>
    </row>
    <row r="428" spans="1:42" ht="14.1" customHeight="1" x14ac:dyDescent="0.2">
      <c r="A428" s="28">
        <v>419</v>
      </c>
      <c r="B428" s="41">
        <v>192</v>
      </c>
      <c r="C428" s="67">
        <v>1681</v>
      </c>
      <c r="D428" s="46" t="s">
        <v>1944</v>
      </c>
      <c r="E428" s="29">
        <v>0</v>
      </c>
      <c r="F428" s="29">
        <v>0</v>
      </c>
      <c r="G428" s="29">
        <v>16</v>
      </c>
      <c r="H428" s="29">
        <v>25</v>
      </c>
      <c r="I428" s="29">
        <v>20</v>
      </c>
      <c r="J428" s="29">
        <v>14</v>
      </c>
      <c r="K428" s="29">
        <v>14</v>
      </c>
      <c r="L428" s="29">
        <v>17</v>
      </c>
      <c r="M428" s="29">
        <v>28</v>
      </c>
      <c r="N428" s="29">
        <v>29</v>
      </c>
      <c r="O428" s="29">
        <v>22</v>
      </c>
      <c r="P428" s="29">
        <v>18</v>
      </c>
      <c r="Q428" s="29">
        <v>12</v>
      </c>
      <c r="R428" s="29">
        <v>25</v>
      </c>
      <c r="S428" s="29">
        <v>15</v>
      </c>
      <c r="T428" s="29">
        <v>14</v>
      </c>
      <c r="V428" s="48">
        <f t="shared" si="57"/>
        <v>269</v>
      </c>
      <c r="W428" s="105">
        <f t="shared" si="58"/>
        <v>1</v>
      </c>
      <c r="X428" s="48">
        <f t="shared" si="59"/>
        <v>0</v>
      </c>
      <c r="Y428" s="33" t="str">
        <f t="shared" si="60"/>
        <v/>
      </c>
      <c r="Z428" s="608">
        <v>1681</v>
      </c>
      <c r="AA428" s="609" t="s">
        <v>1944</v>
      </c>
      <c r="AB428" s="608">
        <v>7</v>
      </c>
      <c r="AC428" s="85"/>
      <c r="AD428" s="225">
        <f t="shared" si="61"/>
        <v>1</v>
      </c>
      <c r="AE428" s="85">
        <v>156</v>
      </c>
      <c r="AF428" s="85">
        <v>1679</v>
      </c>
      <c r="AG428" s="213" t="s">
        <v>2576</v>
      </c>
      <c r="AH428" s="85"/>
      <c r="AP428" s="51"/>
    </row>
    <row r="429" spans="1:42" ht="14.1" customHeight="1" x14ac:dyDescent="0.2">
      <c r="A429" s="28">
        <v>420</v>
      </c>
      <c r="B429" s="41">
        <v>192</v>
      </c>
      <c r="C429" s="67">
        <v>1682</v>
      </c>
      <c r="D429" s="46" t="s">
        <v>1436</v>
      </c>
      <c r="E429" s="29">
        <v>0</v>
      </c>
      <c r="F429" s="29">
        <v>0</v>
      </c>
      <c r="G429" s="29">
        <v>8</v>
      </c>
      <c r="H429" s="29">
        <v>9</v>
      </c>
      <c r="I429" s="29">
        <v>5</v>
      </c>
      <c r="J429" s="29">
        <v>11</v>
      </c>
      <c r="K429" s="29">
        <v>6</v>
      </c>
      <c r="L429" s="29">
        <v>10</v>
      </c>
      <c r="M429" s="29">
        <v>10</v>
      </c>
      <c r="N429" s="29">
        <v>11</v>
      </c>
      <c r="O429" s="29">
        <v>8</v>
      </c>
      <c r="P429" s="29">
        <v>6</v>
      </c>
      <c r="Q429" s="29">
        <v>13</v>
      </c>
      <c r="R429" s="29">
        <v>8</v>
      </c>
      <c r="S429" s="29">
        <v>5</v>
      </c>
      <c r="T429" s="29">
        <v>6</v>
      </c>
      <c r="V429" s="48">
        <f t="shared" si="57"/>
        <v>116</v>
      </c>
      <c r="W429" s="105">
        <f t="shared" si="58"/>
        <v>1</v>
      </c>
      <c r="X429" s="48">
        <f t="shared" si="59"/>
        <v>0</v>
      </c>
      <c r="Y429" s="33" t="str">
        <f t="shared" si="60"/>
        <v/>
      </c>
      <c r="Z429" s="608">
        <v>1682</v>
      </c>
      <c r="AA429" s="609" t="s">
        <v>1436</v>
      </c>
      <c r="AB429" s="608">
        <v>7</v>
      </c>
      <c r="AC429" s="85"/>
      <c r="AD429" s="225">
        <f t="shared" si="61"/>
        <v>1</v>
      </c>
      <c r="AE429" s="85">
        <v>192</v>
      </c>
      <c r="AF429" s="85">
        <v>1680</v>
      </c>
      <c r="AG429" s="213" t="s">
        <v>824</v>
      </c>
      <c r="AH429" s="85"/>
      <c r="AP429" s="51"/>
    </row>
    <row r="430" spans="1:42" ht="14.1" customHeight="1" x14ac:dyDescent="0.2">
      <c r="A430" s="28">
        <v>421</v>
      </c>
      <c r="B430" s="41">
        <v>102</v>
      </c>
      <c r="C430" s="67">
        <v>1684</v>
      </c>
      <c r="D430" s="46" t="s">
        <v>1367</v>
      </c>
      <c r="E430" s="29">
        <v>0</v>
      </c>
      <c r="F430" s="29">
        <v>0</v>
      </c>
      <c r="G430" s="29">
        <v>0</v>
      </c>
      <c r="H430" s="29">
        <v>27</v>
      </c>
      <c r="I430" s="29">
        <v>26</v>
      </c>
      <c r="J430" s="29">
        <v>36</v>
      </c>
      <c r="K430" s="29">
        <v>27</v>
      </c>
      <c r="L430" s="29">
        <v>33</v>
      </c>
      <c r="M430" s="29">
        <v>33</v>
      </c>
      <c r="N430" s="29">
        <v>29</v>
      </c>
      <c r="O430" s="29">
        <v>32</v>
      </c>
      <c r="P430" s="29">
        <v>32</v>
      </c>
      <c r="Q430" s="29">
        <v>0</v>
      </c>
      <c r="R430" s="29">
        <v>0</v>
      </c>
      <c r="S430" s="29">
        <v>0</v>
      </c>
      <c r="T430" s="29">
        <v>0</v>
      </c>
      <c r="V430" s="48">
        <f t="shared" si="57"/>
        <v>275</v>
      </c>
      <c r="W430" s="105">
        <f t="shared" si="58"/>
        <v>1</v>
      </c>
      <c r="X430" s="48">
        <f t="shared" si="59"/>
        <v>0</v>
      </c>
      <c r="Y430" s="33" t="str">
        <f t="shared" si="60"/>
        <v/>
      </c>
      <c r="Z430" s="608">
        <v>1684</v>
      </c>
      <c r="AA430" s="609" t="s">
        <v>1367</v>
      </c>
      <c r="AB430" s="608">
        <v>1</v>
      </c>
      <c r="AC430" s="85"/>
      <c r="AD430" s="225">
        <f t="shared" si="61"/>
        <v>1</v>
      </c>
      <c r="AE430" s="85">
        <v>192</v>
      </c>
      <c r="AF430" s="85">
        <v>1681</v>
      </c>
      <c r="AG430" s="213" t="s">
        <v>1944</v>
      </c>
      <c r="AH430" s="85"/>
      <c r="AP430" s="51"/>
    </row>
    <row r="431" spans="1:42" ht="14.1" customHeight="1" x14ac:dyDescent="0.2">
      <c r="A431" s="28">
        <v>422</v>
      </c>
      <c r="B431" s="41">
        <v>151</v>
      </c>
      <c r="C431" s="67">
        <v>1685</v>
      </c>
      <c r="D431" s="46" t="s">
        <v>1231</v>
      </c>
      <c r="E431" s="29">
        <v>0</v>
      </c>
      <c r="F431" s="29">
        <v>0</v>
      </c>
      <c r="G431" s="29">
        <v>17</v>
      </c>
      <c r="H431" s="29">
        <v>37</v>
      </c>
      <c r="I431" s="29">
        <v>37</v>
      </c>
      <c r="J431" s="29">
        <v>32</v>
      </c>
      <c r="K431" s="29">
        <v>25</v>
      </c>
      <c r="L431" s="29">
        <v>35</v>
      </c>
      <c r="M431" s="29">
        <v>18</v>
      </c>
      <c r="N431" s="29">
        <v>20</v>
      </c>
      <c r="O431" s="29">
        <v>0</v>
      </c>
      <c r="P431" s="29">
        <v>0</v>
      </c>
      <c r="Q431" s="29">
        <v>0</v>
      </c>
      <c r="R431" s="29">
        <v>0</v>
      </c>
      <c r="S431" s="29">
        <v>0</v>
      </c>
      <c r="T431" s="29">
        <v>0</v>
      </c>
      <c r="V431" s="48">
        <f t="shared" si="57"/>
        <v>221</v>
      </c>
      <c r="W431" s="105">
        <f t="shared" si="58"/>
        <v>1</v>
      </c>
      <c r="X431" s="48">
        <f t="shared" si="59"/>
        <v>0</v>
      </c>
      <c r="Y431" s="33" t="str">
        <f t="shared" si="60"/>
        <v/>
      </c>
      <c r="Z431" s="608">
        <v>1685</v>
      </c>
      <c r="AA431" s="609" t="s">
        <v>1231</v>
      </c>
      <c r="AB431" s="608">
        <v>1</v>
      </c>
      <c r="AC431" s="85"/>
      <c r="AD431" s="225">
        <f t="shared" si="61"/>
        <v>1</v>
      </c>
      <c r="AE431" s="85">
        <v>192</v>
      </c>
      <c r="AF431" s="85">
        <v>1682</v>
      </c>
      <c r="AG431" s="213" t="s">
        <v>1436</v>
      </c>
      <c r="AH431" s="85"/>
      <c r="AP431" s="51"/>
    </row>
    <row r="432" spans="1:42" ht="14.1" customHeight="1" x14ac:dyDescent="0.2">
      <c r="A432" s="28">
        <v>423</v>
      </c>
      <c r="B432" s="41">
        <v>196</v>
      </c>
      <c r="C432" s="67">
        <v>1687</v>
      </c>
      <c r="D432" s="46" t="s">
        <v>370</v>
      </c>
      <c r="E432" s="29">
        <v>0</v>
      </c>
      <c r="F432" s="29">
        <v>0</v>
      </c>
      <c r="G432" s="29">
        <v>0</v>
      </c>
      <c r="H432" s="29">
        <v>22</v>
      </c>
      <c r="I432" s="29">
        <v>32</v>
      </c>
      <c r="J432" s="29">
        <v>33</v>
      </c>
      <c r="K432" s="29">
        <v>33</v>
      </c>
      <c r="L432" s="29">
        <v>29</v>
      </c>
      <c r="M432" s="29">
        <v>38</v>
      </c>
      <c r="N432" s="29">
        <v>0</v>
      </c>
      <c r="O432" s="29">
        <v>0</v>
      </c>
      <c r="P432" s="29">
        <v>0</v>
      </c>
      <c r="Q432" s="29">
        <v>0</v>
      </c>
      <c r="R432" s="29">
        <v>0</v>
      </c>
      <c r="S432" s="29">
        <v>0</v>
      </c>
      <c r="T432" s="29">
        <v>0</v>
      </c>
      <c r="V432" s="48">
        <f t="shared" si="57"/>
        <v>187</v>
      </c>
      <c r="W432" s="105">
        <f t="shared" si="58"/>
        <v>1</v>
      </c>
      <c r="X432" s="48">
        <f t="shared" si="59"/>
        <v>0</v>
      </c>
      <c r="Y432" s="33" t="str">
        <f t="shared" si="60"/>
        <v/>
      </c>
      <c r="Z432" s="608">
        <v>1687</v>
      </c>
      <c r="AA432" s="609" t="s">
        <v>370</v>
      </c>
      <c r="AB432" s="608">
        <v>1</v>
      </c>
      <c r="AC432" s="85"/>
      <c r="AD432" s="225">
        <f t="shared" si="61"/>
        <v>1</v>
      </c>
      <c r="AE432" s="85">
        <v>102</v>
      </c>
      <c r="AF432" s="85">
        <v>1684</v>
      </c>
      <c r="AG432" s="213" t="s">
        <v>1367</v>
      </c>
      <c r="AH432" s="85"/>
      <c r="AP432" s="51"/>
    </row>
    <row r="433" spans="1:42" ht="14.1" customHeight="1" x14ac:dyDescent="0.2">
      <c r="A433" s="28">
        <v>424</v>
      </c>
      <c r="B433" s="41">
        <v>192</v>
      </c>
      <c r="C433" s="67">
        <v>1688</v>
      </c>
      <c r="D433" s="46" t="s">
        <v>1942</v>
      </c>
      <c r="E433" s="29">
        <v>0</v>
      </c>
      <c r="F433" s="29">
        <v>0</v>
      </c>
      <c r="G433" s="29">
        <v>1</v>
      </c>
      <c r="H433" s="29">
        <v>3</v>
      </c>
      <c r="I433" s="29">
        <v>1</v>
      </c>
      <c r="J433" s="29">
        <v>1</v>
      </c>
      <c r="K433" s="29">
        <v>2</v>
      </c>
      <c r="L433" s="29">
        <v>1</v>
      </c>
      <c r="M433" s="29">
        <v>3</v>
      </c>
      <c r="N433" s="29">
        <v>1</v>
      </c>
      <c r="O433" s="29">
        <v>3</v>
      </c>
      <c r="P433" s="29">
        <v>0</v>
      </c>
      <c r="Q433" s="29">
        <v>1</v>
      </c>
      <c r="R433" s="29">
        <v>0</v>
      </c>
      <c r="S433" s="29">
        <v>0</v>
      </c>
      <c r="T433" s="29">
        <v>0</v>
      </c>
      <c r="V433" s="48">
        <f t="shared" si="57"/>
        <v>17</v>
      </c>
      <c r="W433" s="105">
        <f t="shared" si="58"/>
        <v>1</v>
      </c>
      <c r="X433" s="48">
        <f t="shared" si="59"/>
        <v>0</v>
      </c>
      <c r="Y433" s="33" t="str">
        <f t="shared" si="60"/>
        <v/>
      </c>
      <c r="Z433" s="608">
        <v>1688</v>
      </c>
      <c r="AA433" s="609" t="s">
        <v>1942</v>
      </c>
      <c r="AB433" s="608">
        <v>7</v>
      </c>
      <c r="AC433" s="85"/>
      <c r="AD433" s="225">
        <f t="shared" si="61"/>
        <v>1</v>
      </c>
      <c r="AE433" s="85">
        <v>151</v>
      </c>
      <c r="AF433" s="85">
        <v>1685</v>
      </c>
      <c r="AG433" s="213" t="s">
        <v>1231</v>
      </c>
      <c r="AH433" s="85"/>
      <c r="AP433" s="51"/>
    </row>
    <row r="434" spans="1:42" ht="14.1" customHeight="1" x14ac:dyDescent="0.2">
      <c r="A434" s="28">
        <v>425</v>
      </c>
      <c r="B434" s="41">
        <v>188</v>
      </c>
      <c r="C434" s="67">
        <v>1691</v>
      </c>
      <c r="D434" s="46" t="s">
        <v>2429</v>
      </c>
      <c r="E434" s="29">
        <v>0</v>
      </c>
      <c r="F434" s="29">
        <v>0</v>
      </c>
      <c r="G434" s="29">
        <v>0</v>
      </c>
      <c r="H434" s="29">
        <v>0</v>
      </c>
      <c r="I434" s="29">
        <v>0</v>
      </c>
      <c r="J434" s="29">
        <v>0</v>
      </c>
      <c r="K434" s="29">
        <v>0</v>
      </c>
      <c r="L434" s="29">
        <v>0</v>
      </c>
      <c r="M434" s="29">
        <v>0</v>
      </c>
      <c r="N434" s="29">
        <v>0</v>
      </c>
      <c r="O434" s="29">
        <v>0</v>
      </c>
      <c r="P434" s="29">
        <v>0</v>
      </c>
      <c r="Q434" s="29">
        <v>213</v>
      </c>
      <c r="R434" s="29">
        <v>215</v>
      </c>
      <c r="S434" s="29">
        <v>194</v>
      </c>
      <c r="T434" s="29">
        <v>248</v>
      </c>
      <c r="V434" s="48">
        <f t="shared" si="57"/>
        <v>870</v>
      </c>
      <c r="W434" s="105">
        <f t="shared" si="58"/>
        <v>1</v>
      </c>
      <c r="X434" s="48">
        <f t="shared" si="59"/>
        <v>0</v>
      </c>
      <c r="Y434" s="33" t="str">
        <f t="shared" si="60"/>
        <v/>
      </c>
      <c r="Z434" s="608">
        <v>1691</v>
      </c>
      <c r="AA434" s="609" t="s">
        <v>2429</v>
      </c>
      <c r="AB434" s="608">
        <v>4</v>
      </c>
      <c r="AC434" s="85"/>
      <c r="AD434" s="225">
        <f t="shared" si="61"/>
        <v>1</v>
      </c>
      <c r="AE434" s="85">
        <v>196</v>
      </c>
      <c r="AF434" s="85">
        <v>1687</v>
      </c>
      <c r="AG434" s="213" t="s">
        <v>370</v>
      </c>
      <c r="AH434" s="85"/>
      <c r="AP434" s="51"/>
    </row>
    <row r="435" spans="1:42" ht="14.1" customHeight="1" x14ac:dyDescent="0.2">
      <c r="A435" s="28">
        <v>426</v>
      </c>
      <c r="B435" s="41">
        <v>189</v>
      </c>
      <c r="C435" s="67">
        <v>1692</v>
      </c>
      <c r="D435" s="46" t="s">
        <v>2218</v>
      </c>
      <c r="E435" s="29">
        <v>0</v>
      </c>
      <c r="F435" s="29">
        <v>0</v>
      </c>
      <c r="G435" s="29">
        <v>0</v>
      </c>
      <c r="H435" s="29">
        <v>2</v>
      </c>
      <c r="I435" s="29">
        <v>3</v>
      </c>
      <c r="J435" s="29">
        <v>3</v>
      </c>
      <c r="K435" s="29">
        <v>2</v>
      </c>
      <c r="L435" s="29">
        <v>2</v>
      </c>
      <c r="M435" s="29">
        <v>3</v>
      </c>
      <c r="N435" s="29">
        <v>0</v>
      </c>
      <c r="O435" s="29">
        <v>3</v>
      </c>
      <c r="P435" s="29">
        <v>3</v>
      </c>
      <c r="Q435" s="29">
        <v>2</v>
      </c>
      <c r="R435" s="29">
        <v>2</v>
      </c>
      <c r="S435" s="29">
        <v>0</v>
      </c>
      <c r="T435" s="29">
        <v>4</v>
      </c>
      <c r="V435" s="48">
        <f t="shared" si="57"/>
        <v>29</v>
      </c>
      <c r="W435" s="105">
        <f t="shared" si="58"/>
        <v>1</v>
      </c>
      <c r="X435" s="48">
        <f t="shared" si="59"/>
        <v>0</v>
      </c>
      <c r="Y435" s="33" t="str">
        <f t="shared" si="60"/>
        <v/>
      </c>
      <c r="Z435" s="608">
        <v>1692</v>
      </c>
      <c r="AA435" s="609" t="s">
        <v>2218</v>
      </c>
      <c r="AB435" s="608">
        <v>5</v>
      </c>
      <c r="AC435" s="85"/>
      <c r="AD435" s="225">
        <f t="shared" si="61"/>
        <v>1</v>
      </c>
      <c r="AE435" s="85">
        <v>192</v>
      </c>
      <c r="AF435" s="85">
        <v>1688</v>
      </c>
      <c r="AG435" s="213" t="s">
        <v>1942</v>
      </c>
      <c r="AH435" s="85"/>
      <c r="AP435" s="51"/>
    </row>
    <row r="436" spans="1:42" ht="14.1" customHeight="1" x14ac:dyDescent="0.2">
      <c r="A436" s="28">
        <v>427</v>
      </c>
      <c r="B436" s="41">
        <v>174</v>
      </c>
      <c r="C436" s="67">
        <v>1693</v>
      </c>
      <c r="D436" s="46" t="s">
        <v>1961</v>
      </c>
      <c r="E436" s="29">
        <v>0</v>
      </c>
      <c r="F436" s="29">
        <v>0</v>
      </c>
      <c r="G436" s="29">
        <v>0</v>
      </c>
      <c r="H436" s="29">
        <v>0</v>
      </c>
      <c r="I436" s="29">
        <v>0</v>
      </c>
      <c r="J436" s="29">
        <v>0</v>
      </c>
      <c r="K436" s="29">
        <v>0</v>
      </c>
      <c r="L436" s="29">
        <v>0</v>
      </c>
      <c r="M436" s="29">
        <v>79</v>
      </c>
      <c r="N436" s="29">
        <v>77</v>
      </c>
      <c r="O436" s="29">
        <v>64</v>
      </c>
      <c r="P436" s="29">
        <v>64</v>
      </c>
      <c r="Q436" s="29">
        <v>59</v>
      </c>
      <c r="R436" s="29">
        <v>43</v>
      </c>
      <c r="S436" s="29">
        <v>52</v>
      </c>
      <c r="T436" s="29">
        <v>40</v>
      </c>
      <c r="V436" s="48">
        <f t="shared" si="57"/>
        <v>478</v>
      </c>
      <c r="W436" s="105">
        <f t="shared" si="58"/>
        <v>1</v>
      </c>
      <c r="X436" s="48">
        <f t="shared" si="59"/>
        <v>0</v>
      </c>
      <c r="Y436" s="33" t="str">
        <f t="shared" si="60"/>
        <v/>
      </c>
      <c r="Z436" s="608">
        <v>1693</v>
      </c>
      <c r="AA436" s="609" t="s">
        <v>1961</v>
      </c>
      <c r="AB436" s="608">
        <v>4</v>
      </c>
      <c r="AC436" s="85"/>
      <c r="AD436" s="225">
        <f t="shared" si="61"/>
        <v>1</v>
      </c>
      <c r="AE436" s="85">
        <v>188</v>
      </c>
      <c r="AF436" s="85">
        <v>1691</v>
      </c>
      <c r="AG436" s="213" t="s">
        <v>2429</v>
      </c>
      <c r="AH436" s="85"/>
      <c r="AP436" s="51"/>
    </row>
    <row r="437" spans="1:42" ht="14.1" customHeight="1" x14ac:dyDescent="0.2">
      <c r="A437" s="28">
        <v>428</v>
      </c>
      <c r="B437" s="41">
        <v>151</v>
      </c>
      <c r="C437" s="67">
        <v>1695</v>
      </c>
      <c r="D437" s="46" t="s">
        <v>1221</v>
      </c>
      <c r="E437" s="29">
        <v>0</v>
      </c>
      <c r="F437" s="29">
        <v>0</v>
      </c>
      <c r="G437" s="29">
        <v>42</v>
      </c>
      <c r="H437" s="29">
        <v>52</v>
      </c>
      <c r="I437" s="29">
        <v>52</v>
      </c>
      <c r="J437" s="29">
        <v>55</v>
      </c>
      <c r="K437" s="29">
        <v>60</v>
      </c>
      <c r="L437" s="29">
        <v>51</v>
      </c>
      <c r="M437" s="29">
        <v>62</v>
      </c>
      <c r="N437" s="29">
        <v>54</v>
      </c>
      <c r="O437" s="29">
        <v>0</v>
      </c>
      <c r="P437" s="29">
        <v>0</v>
      </c>
      <c r="Q437" s="29">
        <v>0</v>
      </c>
      <c r="R437" s="29">
        <v>0</v>
      </c>
      <c r="S437" s="29">
        <v>0</v>
      </c>
      <c r="T437" s="29">
        <v>0</v>
      </c>
      <c r="V437" s="48">
        <f t="shared" si="57"/>
        <v>428</v>
      </c>
      <c r="W437" s="105">
        <f t="shared" si="58"/>
        <v>1</v>
      </c>
      <c r="X437" s="48">
        <f t="shared" si="59"/>
        <v>0</v>
      </c>
      <c r="Y437" s="33" t="str">
        <f t="shared" si="60"/>
        <v/>
      </c>
      <c r="Z437" s="608">
        <v>1695</v>
      </c>
      <c r="AA437" s="609" t="s">
        <v>1221</v>
      </c>
      <c r="AB437" s="608">
        <v>1</v>
      </c>
      <c r="AC437" s="85"/>
      <c r="AD437" s="225">
        <f t="shared" si="61"/>
        <v>1</v>
      </c>
      <c r="AE437" s="85">
        <v>189</v>
      </c>
      <c r="AF437" s="85">
        <v>1692</v>
      </c>
      <c r="AG437" s="213" t="s">
        <v>2218</v>
      </c>
      <c r="AH437" s="85"/>
      <c r="AP437" s="51"/>
    </row>
    <row r="438" spans="1:42" ht="14.1" customHeight="1" x14ac:dyDescent="0.2">
      <c r="A438" s="28">
        <v>429</v>
      </c>
      <c r="B438" s="41">
        <v>189</v>
      </c>
      <c r="C438" s="67">
        <v>1699</v>
      </c>
      <c r="D438" s="46" t="s">
        <v>2219</v>
      </c>
      <c r="E438" s="29">
        <v>0</v>
      </c>
      <c r="F438" s="29">
        <v>0</v>
      </c>
      <c r="G438" s="29">
        <v>0</v>
      </c>
      <c r="H438" s="29">
        <v>16</v>
      </c>
      <c r="I438" s="29">
        <v>9</v>
      </c>
      <c r="J438" s="29">
        <v>18</v>
      </c>
      <c r="K438" s="29">
        <v>11</v>
      </c>
      <c r="L438" s="29">
        <v>15</v>
      </c>
      <c r="M438" s="29">
        <v>9</v>
      </c>
      <c r="N438" s="29">
        <v>18</v>
      </c>
      <c r="O438" s="29">
        <v>18</v>
      </c>
      <c r="P438" s="29">
        <v>9</v>
      </c>
      <c r="Q438" s="29">
        <v>12</v>
      </c>
      <c r="R438" s="29">
        <v>17</v>
      </c>
      <c r="S438" s="29">
        <v>11</v>
      </c>
      <c r="T438" s="29">
        <v>15</v>
      </c>
      <c r="V438" s="48">
        <f t="shared" si="57"/>
        <v>178</v>
      </c>
      <c r="W438" s="105">
        <f t="shared" si="58"/>
        <v>1</v>
      </c>
      <c r="X438" s="48">
        <f t="shared" si="59"/>
        <v>0</v>
      </c>
      <c r="Y438" s="33" t="str">
        <f t="shared" si="60"/>
        <v/>
      </c>
      <c r="Z438" s="608">
        <v>1699</v>
      </c>
      <c r="AA438" s="609" t="s">
        <v>2219</v>
      </c>
      <c r="AB438" s="608">
        <v>1</v>
      </c>
      <c r="AC438" s="85"/>
      <c r="AD438" s="225">
        <f t="shared" si="61"/>
        <v>1</v>
      </c>
      <c r="AE438" s="85">
        <v>174</v>
      </c>
      <c r="AF438" s="85">
        <v>1693</v>
      </c>
      <c r="AG438" s="213" t="s">
        <v>1961</v>
      </c>
      <c r="AH438" s="85"/>
      <c r="AP438" s="51"/>
    </row>
    <row r="439" spans="1:42" ht="14.1" customHeight="1" x14ac:dyDescent="0.2">
      <c r="A439" s="28">
        <v>430</v>
      </c>
      <c r="B439" s="41">
        <v>119</v>
      </c>
      <c r="C439" s="67">
        <v>1700</v>
      </c>
      <c r="D439" s="46" t="s">
        <v>2081</v>
      </c>
      <c r="E439" s="29">
        <v>0</v>
      </c>
      <c r="F439" s="29">
        <v>0</v>
      </c>
      <c r="G439" s="29">
        <v>0</v>
      </c>
      <c r="H439" s="29">
        <v>22</v>
      </c>
      <c r="I439" s="29">
        <v>34</v>
      </c>
      <c r="J439" s="29">
        <v>26</v>
      </c>
      <c r="K439" s="29">
        <v>29</v>
      </c>
      <c r="L439" s="29">
        <v>20</v>
      </c>
      <c r="M439" s="29">
        <v>27</v>
      </c>
      <c r="N439" s="29">
        <v>20</v>
      </c>
      <c r="O439" s="29">
        <v>22</v>
      </c>
      <c r="P439" s="29">
        <v>15</v>
      </c>
      <c r="Q439" s="29">
        <v>0</v>
      </c>
      <c r="R439" s="29">
        <v>0</v>
      </c>
      <c r="S439" s="29">
        <v>0</v>
      </c>
      <c r="T439" s="29">
        <v>0</v>
      </c>
      <c r="V439" s="48">
        <f t="shared" si="57"/>
        <v>215</v>
      </c>
      <c r="W439" s="105">
        <f t="shared" si="58"/>
        <v>1</v>
      </c>
      <c r="X439" s="48">
        <f t="shared" si="59"/>
        <v>0</v>
      </c>
      <c r="Y439" s="33" t="str">
        <f t="shared" si="60"/>
        <v/>
      </c>
      <c r="Z439" s="608">
        <v>1700</v>
      </c>
      <c r="AA439" s="609" t="s">
        <v>2081</v>
      </c>
      <c r="AB439" s="608">
        <v>1</v>
      </c>
      <c r="AC439" s="85"/>
      <c r="AD439" s="225">
        <f t="shared" si="61"/>
        <v>1</v>
      </c>
      <c r="AE439" s="85">
        <v>151</v>
      </c>
      <c r="AF439" s="85">
        <v>1695</v>
      </c>
      <c r="AG439" s="213" t="s">
        <v>1221</v>
      </c>
      <c r="AH439" s="85"/>
      <c r="AP439" s="51"/>
    </row>
    <row r="440" spans="1:42" ht="14.1" customHeight="1" x14ac:dyDescent="0.2">
      <c r="A440" s="28">
        <v>431</v>
      </c>
      <c r="B440" s="41">
        <v>151</v>
      </c>
      <c r="C440" s="67">
        <v>1701</v>
      </c>
      <c r="D440" s="46" t="s">
        <v>3274</v>
      </c>
      <c r="E440" s="29">
        <v>0</v>
      </c>
      <c r="F440" s="29">
        <v>19</v>
      </c>
      <c r="G440" s="29">
        <v>0</v>
      </c>
      <c r="H440" s="29">
        <v>0</v>
      </c>
      <c r="I440" s="29">
        <v>0</v>
      </c>
      <c r="J440" s="29">
        <v>0</v>
      </c>
      <c r="K440" s="29">
        <v>0</v>
      </c>
      <c r="L440" s="29">
        <v>0</v>
      </c>
      <c r="M440" s="29">
        <v>0</v>
      </c>
      <c r="N440" s="29">
        <v>0</v>
      </c>
      <c r="O440" s="29">
        <v>0</v>
      </c>
      <c r="P440" s="29">
        <v>0</v>
      </c>
      <c r="Q440" s="29">
        <v>31</v>
      </c>
      <c r="R440" s="29">
        <v>315</v>
      </c>
      <c r="S440" s="29">
        <v>236</v>
      </c>
      <c r="T440" s="29">
        <v>409</v>
      </c>
      <c r="V440" s="48">
        <f t="shared" si="57"/>
        <v>1010</v>
      </c>
      <c r="W440" s="105">
        <f t="shared" si="58"/>
        <v>1</v>
      </c>
      <c r="X440" s="48">
        <f t="shared" si="59"/>
        <v>19</v>
      </c>
      <c r="Y440" s="33" t="str">
        <f t="shared" si="60"/>
        <v/>
      </c>
      <c r="Z440" s="608">
        <v>1701</v>
      </c>
      <c r="AA440" s="609" t="s">
        <v>600</v>
      </c>
      <c r="AB440" s="608">
        <v>4</v>
      </c>
      <c r="AC440" s="85"/>
      <c r="AD440" s="225">
        <f t="shared" si="61"/>
        <v>1</v>
      </c>
      <c r="AE440" s="85">
        <v>189</v>
      </c>
      <c r="AF440" s="85">
        <v>1699</v>
      </c>
      <c r="AG440" s="213" t="s">
        <v>2219</v>
      </c>
      <c r="AH440" s="85"/>
      <c r="AP440" s="51"/>
    </row>
    <row r="441" spans="1:42" ht="14.1" customHeight="1" x14ac:dyDescent="0.2">
      <c r="A441" s="28">
        <v>432</v>
      </c>
      <c r="B441" s="41">
        <v>136</v>
      </c>
      <c r="C441" s="67">
        <v>1702</v>
      </c>
      <c r="D441" s="46" t="s">
        <v>2360</v>
      </c>
      <c r="E441" s="29">
        <v>0</v>
      </c>
      <c r="F441" s="29">
        <v>0</v>
      </c>
      <c r="G441" s="29">
        <v>0</v>
      </c>
      <c r="H441" s="29">
        <v>38</v>
      </c>
      <c r="I441" s="29">
        <v>33</v>
      </c>
      <c r="J441" s="29">
        <v>33</v>
      </c>
      <c r="K441" s="29">
        <v>30</v>
      </c>
      <c r="L441" s="29">
        <v>26</v>
      </c>
      <c r="M441" s="29">
        <v>17</v>
      </c>
      <c r="N441" s="29">
        <v>20</v>
      </c>
      <c r="O441" s="29">
        <v>25</v>
      </c>
      <c r="P441" s="29">
        <v>13</v>
      </c>
      <c r="Q441" s="29">
        <v>0</v>
      </c>
      <c r="R441" s="29">
        <v>0</v>
      </c>
      <c r="S441" s="29">
        <v>0</v>
      </c>
      <c r="T441" s="29">
        <v>0</v>
      </c>
      <c r="V441" s="48">
        <f t="shared" si="57"/>
        <v>235</v>
      </c>
      <c r="W441" s="105">
        <f t="shared" si="58"/>
        <v>1</v>
      </c>
      <c r="X441" s="48">
        <f t="shared" si="59"/>
        <v>0</v>
      </c>
      <c r="Y441" s="33" t="str">
        <f t="shared" si="60"/>
        <v/>
      </c>
      <c r="Z441" s="608">
        <v>1702</v>
      </c>
      <c r="AA441" s="609" t="s">
        <v>2360</v>
      </c>
      <c r="AB441" s="608">
        <v>1</v>
      </c>
      <c r="AC441" s="85"/>
      <c r="AD441" s="225">
        <f t="shared" si="61"/>
        <v>1</v>
      </c>
      <c r="AE441" s="85">
        <v>119</v>
      </c>
      <c r="AF441" s="85">
        <v>1700</v>
      </c>
      <c r="AG441" s="213" t="s">
        <v>2081</v>
      </c>
      <c r="AH441" s="85"/>
      <c r="AP441" s="51"/>
    </row>
    <row r="442" spans="1:42" ht="14.1" customHeight="1" x14ac:dyDescent="0.2">
      <c r="A442" s="28">
        <v>433</v>
      </c>
      <c r="B442" s="41">
        <v>121</v>
      </c>
      <c r="C442" s="67">
        <v>1703</v>
      </c>
      <c r="D442" s="46" t="s">
        <v>1407</v>
      </c>
      <c r="E442" s="29">
        <v>0</v>
      </c>
      <c r="F442" s="29">
        <v>0</v>
      </c>
      <c r="G442" s="29">
        <v>0</v>
      </c>
      <c r="H442" s="29">
        <v>2</v>
      </c>
      <c r="I442" s="29">
        <v>2</v>
      </c>
      <c r="J442" s="29">
        <v>7</v>
      </c>
      <c r="K442" s="29">
        <v>3</v>
      </c>
      <c r="L442" s="29">
        <v>4</v>
      </c>
      <c r="M442" s="29">
        <v>2</v>
      </c>
      <c r="N442" s="29">
        <v>5</v>
      </c>
      <c r="O442" s="29">
        <v>2</v>
      </c>
      <c r="P442" s="29">
        <v>0</v>
      </c>
      <c r="Q442" s="29">
        <v>4</v>
      </c>
      <c r="R442" s="29">
        <v>2</v>
      </c>
      <c r="S442" s="29">
        <v>3</v>
      </c>
      <c r="T442" s="29">
        <v>2</v>
      </c>
      <c r="V442" s="48">
        <f t="shared" si="57"/>
        <v>38</v>
      </c>
      <c r="W442" s="105">
        <f t="shared" si="58"/>
        <v>1</v>
      </c>
      <c r="X442" s="48">
        <f t="shared" si="59"/>
        <v>0</v>
      </c>
      <c r="Y442" s="33" t="str">
        <f t="shared" si="60"/>
        <v/>
      </c>
      <c r="Z442" s="608">
        <v>1703</v>
      </c>
      <c r="AA442" s="609" t="s">
        <v>1407</v>
      </c>
      <c r="AB442" s="608">
        <v>5</v>
      </c>
      <c r="AC442" s="85"/>
      <c r="AD442" s="225">
        <f t="shared" si="61"/>
        <v>1</v>
      </c>
      <c r="AE442" s="85">
        <v>151</v>
      </c>
      <c r="AF442" s="85">
        <v>1701</v>
      </c>
      <c r="AG442" s="213" t="s">
        <v>600</v>
      </c>
      <c r="AH442" s="85"/>
      <c r="AP442" s="51"/>
    </row>
    <row r="443" spans="1:42" ht="14.1" customHeight="1" x14ac:dyDescent="0.2">
      <c r="A443" s="28">
        <v>434</v>
      </c>
      <c r="B443" s="41">
        <v>194</v>
      </c>
      <c r="C443" s="67">
        <v>1705</v>
      </c>
      <c r="D443" s="46" t="s">
        <v>1372</v>
      </c>
      <c r="E443" s="29">
        <v>0</v>
      </c>
      <c r="F443" s="29">
        <v>0</v>
      </c>
      <c r="G443" s="29">
        <v>0</v>
      </c>
      <c r="H443" s="29">
        <v>7</v>
      </c>
      <c r="I443" s="29">
        <v>4</v>
      </c>
      <c r="J443" s="29">
        <v>9</v>
      </c>
      <c r="K443" s="29">
        <v>6</v>
      </c>
      <c r="L443" s="29">
        <v>11</v>
      </c>
      <c r="M443" s="29">
        <v>7</v>
      </c>
      <c r="N443" s="29">
        <v>3</v>
      </c>
      <c r="O443" s="29">
        <v>6</v>
      </c>
      <c r="P443" s="29">
        <v>7</v>
      </c>
      <c r="Q443" s="29">
        <v>0</v>
      </c>
      <c r="R443" s="29">
        <v>0</v>
      </c>
      <c r="S443" s="29">
        <v>0</v>
      </c>
      <c r="T443" s="29">
        <v>0</v>
      </c>
      <c r="V443" s="48">
        <f t="shared" si="57"/>
        <v>60</v>
      </c>
      <c r="W443" s="105">
        <f t="shared" si="58"/>
        <v>1</v>
      </c>
      <c r="X443" s="48">
        <f t="shared" si="59"/>
        <v>0</v>
      </c>
      <c r="Y443" s="33" t="str">
        <f t="shared" si="60"/>
        <v/>
      </c>
      <c r="Z443" s="608">
        <v>1705</v>
      </c>
      <c r="AA443" s="609" t="s">
        <v>1372</v>
      </c>
      <c r="AB443" s="608">
        <v>1</v>
      </c>
      <c r="AC443" s="85"/>
      <c r="AD443" s="225">
        <f t="shared" si="61"/>
        <v>1</v>
      </c>
      <c r="AE443" s="85">
        <v>136</v>
      </c>
      <c r="AF443" s="85">
        <v>1702</v>
      </c>
      <c r="AG443" s="213" t="s">
        <v>2360</v>
      </c>
      <c r="AH443" s="85"/>
      <c r="AP443" s="51"/>
    </row>
    <row r="444" spans="1:42" ht="14.1" customHeight="1" x14ac:dyDescent="0.2">
      <c r="A444" s="28">
        <v>435</v>
      </c>
      <c r="B444" s="41">
        <v>119</v>
      </c>
      <c r="C444" s="67">
        <v>1706</v>
      </c>
      <c r="D444" s="46" t="s">
        <v>2545</v>
      </c>
      <c r="E444" s="29">
        <v>0</v>
      </c>
      <c r="F444" s="29">
        <v>0</v>
      </c>
      <c r="G444" s="29">
        <v>0</v>
      </c>
      <c r="H444" s="29">
        <v>49</v>
      </c>
      <c r="I444" s="29">
        <v>65</v>
      </c>
      <c r="J444" s="29">
        <v>52</v>
      </c>
      <c r="K444" s="29">
        <v>64</v>
      </c>
      <c r="L444" s="29">
        <v>45</v>
      </c>
      <c r="M444" s="29">
        <v>66</v>
      </c>
      <c r="N444" s="29">
        <v>42</v>
      </c>
      <c r="O444" s="29">
        <v>61</v>
      </c>
      <c r="P444" s="29">
        <v>46</v>
      </c>
      <c r="Q444" s="29">
        <v>0</v>
      </c>
      <c r="R444" s="29">
        <v>0</v>
      </c>
      <c r="S444" s="29">
        <v>0</v>
      </c>
      <c r="T444" s="29">
        <v>0</v>
      </c>
      <c r="V444" s="48">
        <f t="shared" si="57"/>
        <v>490</v>
      </c>
      <c r="W444" s="105">
        <f t="shared" si="58"/>
        <v>1</v>
      </c>
      <c r="X444" s="48">
        <f t="shared" si="59"/>
        <v>0</v>
      </c>
      <c r="Y444" s="33" t="str">
        <f t="shared" si="60"/>
        <v/>
      </c>
      <c r="Z444" s="608">
        <v>1706</v>
      </c>
      <c r="AA444" s="609" t="s">
        <v>2545</v>
      </c>
      <c r="AB444" s="608">
        <v>1</v>
      </c>
      <c r="AC444" s="85"/>
      <c r="AD444" s="225">
        <f t="shared" si="61"/>
        <v>1</v>
      </c>
      <c r="AE444" s="85">
        <v>121</v>
      </c>
      <c r="AF444" s="85">
        <v>1703</v>
      </c>
      <c r="AG444" s="213" t="s">
        <v>1407</v>
      </c>
      <c r="AH444" s="85"/>
      <c r="AP444" s="51"/>
    </row>
    <row r="445" spans="1:42" ht="14.1" customHeight="1" x14ac:dyDescent="0.2">
      <c r="A445" s="28">
        <v>436</v>
      </c>
      <c r="B445" s="41">
        <v>102</v>
      </c>
      <c r="C445" s="67">
        <v>1707</v>
      </c>
      <c r="D445" s="46" t="s">
        <v>1365</v>
      </c>
      <c r="E445" s="29">
        <v>0</v>
      </c>
      <c r="F445" s="29">
        <v>0</v>
      </c>
      <c r="G445" s="29">
        <v>0</v>
      </c>
      <c r="H445" s="29">
        <v>41</v>
      </c>
      <c r="I445" s="29">
        <v>41</v>
      </c>
      <c r="J445" s="29">
        <v>43</v>
      </c>
      <c r="K445" s="29">
        <v>36</v>
      </c>
      <c r="L445" s="29">
        <v>41</v>
      </c>
      <c r="M445" s="29">
        <v>53</v>
      </c>
      <c r="N445" s="29">
        <v>42</v>
      </c>
      <c r="O445" s="29">
        <v>36</v>
      </c>
      <c r="P445" s="29">
        <v>43</v>
      </c>
      <c r="Q445" s="29">
        <v>0</v>
      </c>
      <c r="R445" s="29">
        <v>0</v>
      </c>
      <c r="S445" s="29">
        <v>0</v>
      </c>
      <c r="T445" s="29">
        <v>0</v>
      </c>
      <c r="V445" s="48">
        <f t="shared" si="57"/>
        <v>376</v>
      </c>
      <c r="W445" s="105">
        <f t="shared" si="58"/>
        <v>1</v>
      </c>
      <c r="X445" s="48">
        <f t="shared" si="59"/>
        <v>0</v>
      </c>
      <c r="Y445" s="33" t="str">
        <f t="shared" si="60"/>
        <v/>
      </c>
      <c r="Z445" s="608">
        <v>1707</v>
      </c>
      <c r="AA445" s="609" t="s">
        <v>1365</v>
      </c>
      <c r="AB445" s="608">
        <v>1</v>
      </c>
      <c r="AC445" s="85"/>
      <c r="AD445" s="225">
        <f t="shared" si="61"/>
        <v>1</v>
      </c>
      <c r="AE445" s="85">
        <v>194</v>
      </c>
      <c r="AF445" s="85">
        <v>1705</v>
      </c>
      <c r="AG445" s="213" t="s">
        <v>1372</v>
      </c>
      <c r="AH445" s="85"/>
      <c r="AP445" s="51"/>
    </row>
    <row r="446" spans="1:42" ht="14.1" customHeight="1" x14ac:dyDescent="0.2">
      <c r="A446" s="28">
        <v>437</v>
      </c>
      <c r="B446" s="41">
        <v>196</v>
      </c>
      <c r="C446" s="67">
        <v>1709</v>
      </c>
      <c r="D446" s="46" t="s">
        <v>3382</v>
      </c>
      <c r="E446" s="29">
        <v>0</v>
      </c>
      <c r="F446" s="29">
        <v>0</v>
      </c>
      <c r="G446" s="29">
        <v>0</v>
      </c>
      <c r="H446" s="29">
        <v>50</v>
      </c>
      <c r="I446" s="29">
        <v>60</v>
      </c>
      <c r="J446" s="29">
        <v>57</v>
      </c>
      <c r="K446" s="29">
        <v>58</v>
      </c>
      <c r="L446" s="29">
        <v>50</v>
      </c>
      <c r="M446" s="29">
        <v>55</v>
      </c>
      <c r="N446" s="29">
        <v>0</v>
      </c>
      <c r="O446" s="29">
        <v>0</v>
      </c>
      <c r="P446" s="29">
        <v>0</v>
      </c>
      <c r="Q446" s="29">
        <v>0</v>
      </c>
      <c r="R446" s="29">
        <v>0</v>
      </c>
      <c r="S446" s="29">
        <v>0</v>
      </c>
      <c r="T446" s="29">
        <v>0</v>
      </c>
      <c r="V446" s="48">
        <f t="shared" si="57"/>
        <v>330</v>
      </c>
      <c r="W446" s="105">
        <f t="shared" si="58"/>
        <v>1</v>
      </c>
      <c r="X446" s="48">
        <f t="shared" si="59"/>
        <v>0</v>
      </c>
      <c r="Y446" s="33" t="str">
        <f t="shared" si="60"/>
        <v/>
      </c>
      <c r="Z446" s="608">
        <v>1709</v>
      </c>
      <c r="AA446" s="609" t="s">
        <v>366</v>
      </c>
      <c r="AB446" s="608">
        <v>1</v>
      </c>
      <c r="AC446" s="85"/>
      <c r="AD446" s="225">
        <f t="shared" si="61"/>
        <v>1</v>
      </c>
      <c r="AE446" s="85">
        <v>119</v>
      </c>
      <c r="AF446" s="85">
        <v>1706</v>
      </c>
      <c r="AG446" s="213" t="s">
        <v>2545</v>
      </c>
      <c r="AH446" s="85"/>
      <c r="AP446" s="51"/>
    </row>
    <row r="447" spans="1:42" ht="14.1" customHeight="1" x14ac:dyDescent="0.2">
      <c r="A447" s="28">
        <v>438</v>
      </c>
      <c r="B447" s="41">
        <v>155</v>
      </c>
      <c r="C447" s="67">
        <v>1710</v>
      </c>
      <c r="D447" s="46" t="s">
        <v>1321</v>
      </c>
      <c r="E447" s="29">
        <v>0</v>
      </c>
      <c r="F447" s="29">
        <v>0</v>
      </c>
      <c r="G447" s="29">
        <v>0</v>
      </c>
      <c r="H447" s="29">
        <v>18</v>
      </c>
      <c r="I447" s="29">
        <v>17</v>
      </c>
      <c r="J447" s="29">
        <v>16</v>
      </c>
      <c r="K447" s="29">
        <v>20</v>
      </c>
      <c r="L447" s="29">
        <v>20</v>
      </c>
      <c r="M447" s="29">
        <v>23</v>
      </c>
      <c r="N447" s="29">
        <v>19</v>
      </c>
      <c r="O447" s="29">
        <v>22</v>
      </c>
      <c r="P447" s="29">
        <v>22</v>
      </c>
      <c r="Q447" s="29">
        <v>0</v>
      </c>
      <c r="R447" s="29">
        <v>0</v>
      </c>
      <c r="S447" s="29">
        <v>0</v>
      </c>
      <c r="T447" s="29">
        <v>0</v>
      </c>
      <c r="V447" s="48">
        <f t="shared" si="57"/>
        <v>177</v>
      </c>
      <c r="W447" s="105">
        <f t="shared" si="58"/>
        <v>1</v>
      </c>
      <c r="X447" s="48">
        <f t="shared" si="59"/>
        <v>0</v>
      </c>
      <c r="Y447" s="33" t="str">
        <f t="shared" si="60"/>
        <v/>
      </c>
      <c r="Z447" s="608">
        <v>1710</v>
      </c>
      <c r="AA447" s="609" t="s">
        <v>1321</v>
      </c>
      <c r="AB447" s="608">
        <v>1</v>
      </c>
      <c r="AC447" s="85"/>
      <c r="AD447" s="225">
        <f t="shared" si="61"/>
        <v>1</v>
      </c>
      <c r="AE447" s="85">
        <v>102</v>
      </c>
      <c r="AF447" s="85">
        <v>1707</v>
      </c>
      <c r="AG447" s="213" t="s">
        <v>1365</v>
      </c>
      <c r="AH447" s="85"/>
      <c r="AP447" s="51"/>
    </row>
    <row r="448" spans="1:42" ht="14.1" customHeight="1" x14ac:dyDescent="0.2">
      <c r="A448" s="28">
        <v>439</v>
      </c>
      <c r="B448" s="41">
        <v>103</v>
      </c>
      <c r="C448" s="67">
        <v>1711</v>
      </c>
      <c r="D448" s="46" t="s">
        <v>819</v>
      </c>
      <c r="E448" s="29">
        <v>0</v>
      </c>
      <c r="F448" s="29">
        <v>0</v>
      </c>
      <c r="G448" s="29">
        <v>0</v>
      </c>
      <c r="H448" s="29">
        <v>12</v>
      </c>
      <c r="I448" s="29">
        <v>14</v>
      </c>
      <c r="J448" s="29">
        <v>18</v>
      </c>
      <c r="K448" s="29">
        <v>8</v>
      </c>
      <c r="L448" s="29">
        <v>12</v>
      </c>
      <c r="M448" s="29">
        <v>19</v>
      </c>
      <c r="N448" s="29">
        <v>7</v>
      </c>
      <c r="O448" s="29">
        <v>14</v>
      </c>
      <c r="P448" s="29">
        <v>10</v>
      </c>
      <c r="Q448" s="29">
        <v>0</v>
      </c>
      <c r="R448" s="29">
        <v>0</v>
      </c>
      <c r="S448" s="29">
        <v>0</v>
      </c>
      <c r="T448" s="29">
        <v>0</v>
      </c>
      <c r="V448" s="48">
        <f t="shared" si="57"/>
        <v>114</v>
      </c>
      <c r="W448" s="105">
        <f t="shared" si="58"/>
        <v>1</v>
      </c>
      <c r="X448" s="48">
        <f t="shared" si="59"/>
        <v>0</v>
      </c>
      <c r="Y448" s="33" t="str">
        <f t="shared" si="60"/>
        <v/>
      </c>
      <c r="Z448" s="608">
        <v>1711</v>
      </c>
      <c r="AA448" s="609" t="s">
        <v>819</v>
      </c>
      <c r="AB448" s="608">
        <v>1</v>
      </c>
      <c r="AC448" s="85"/>
      <c r="AD448" s="225">
        <f t="shared" si="61"/>
        <v>1</v>
      </c>
      <c r="AE448" s="85">
        <v>196</v>
      </c>
      <c r="AF448" s="85">
        <v>1709</v>
      </c>
      <c r="AG448" s="213" t="s">
        <v>366</v>
      </c>
      <c r="AH448" s="85"/>
      <c r="AP448" s="51"/>
    </row>
    <row r="449" spans="1:42" ht="14.1" customHeight="1" x14ac:dyDescent="0.2">
      <c r="A449" s="28">
        <v>440</v>
      </c>
      <c r="B449" s="41">
        <v>151</v>
      </c>
      <c r="C449" s="67">
        <v>1715</v>
      </c>
      <c r="D449" s="46" t="s">
        <v>3390</v>
      </c>
      <c r="E449" s="29">
        <v>5</v>
      </c>
      <c r="F449" s="29">
        <v>29</v>
      </c>
      <c r="G449" s="29">
        <v>0</v>
      </c>
      <c r="H449" s="29">
        <v>0</v>
      </c>
      <c r="I449" s="29">
        <v>0</v>
      </c>
      <c r="J449" s="29">
        <v>0</v>
      </c>
      <c r="K449" s="29">
        <v>0</v>
      </c>
      <c r="L449" s="29">
        <v>0</v>
      </c>
      <c r="M449" s="29">
        <v>0</v>
      </c>
      <c r="N449" s="29">
        <v>0</v>
      </c>
      <c r="O449" s="29">
        <v>91</v>
      </c>
      <c r="P449" s="29">
        <v>102</v>
      </c>
      <c r="Q449" s="29">
        <v>87</v>
      </c>
      <c r="R449" s="29">
        <v>63</v>
      </c>
      <c r="S449" s="29">
        <v>75</v>
      </c>
      <c r="T449" s="29">
        <v>103</v>
      </c>
      <c r="V449" s="48">
        <f t="shared" si="57"/>
        <v>555</v>
      </c>
      <c r="W449" s="105">
        <f t="shared" si="58"/>
        <v>1</v>
      </c>
      <c r="X449" s="48">
        <f t="shared" si="59"/>
        <v>34</v>
      </c>
      <c r="Y449" s="33" t="str">
        <f t="shared" si="60"/>
        <v/>
      </c>
      <c r="Z449" s="608">
        <v>1715</v>
      </c>
      <c r="AA449" s="609" t="s">
        <v>597</v>
      </c>
      <c r="AB449" s="608">
        <v>4</v>
      </c>
      <c r="AC449" s="85"/>
      <c r="AD449" s="225">
        <f t="shared" si="61"/>
        <v>1</v>
      </c>
      <c r="AE449" s="85">
        <v>155</v>
      </c>
      <c r="AF449" s="85">
        <v>1710</v>
      </c>
      <c r="AG449" s="213" t="s">
        <v>1321</v>
      </c>
      <c r="AH449" s="85"/>
      <c r="AP449" s="51"/>
    </row>
    <row r="450" spans="1:42" ht="14.1" customHeight="1" x14ac:dyDescent="0.2">
      <c r="A450" s="28">
        <v>441</v>
      </c>
      <c r="B450" s="41">
        <v>136</v>
      </c>
      <c r="C450" s="67">
        <v>1716</v>
      </c>
      <c r="D450" s="46" t="s">
        <v>2594</v>
      </c>
      <c r="E450" s="29">
        <v>0</v>
      </c>
      <c r="F450" s="29">
        <v>0</v>
      </c>
      <c r="G450" s="29">
        <v>0</v>
      </c>
      <c r="H450" s="29">
        <v>37</v>
      </c>
      <c r="I450" s="29">
        <v>40</v>
      </c>
      <c r="J450" s="29">
        <v>29</v>
      </c>
      <c r="K450" s="29">
        <v>46</v>
      </c>
      <c r="L450" s="29">
        <v>33</v>
      </c>
      <c r="M450" s="29">
        <v>0</v>
      </c>
      <c r="N450" s="29">
        <v>0</v>
      </c>
      <c r="O450" s="29">
        <v>0</v>
      </c>
      <c r="P450" s="29">
        <v>0</v>
      </c>
      <c r="Q450" s="29">
        <v>0</v>
      </c>
      <c r="R450" s="29">
        <v>0</v>
      </c>
      <c r="S450" s="29">
        <v>0</v>
      </c>
      <c r="T450" s="29">
        <v>0</v>
      </c>
      <c r="V450" s="48">
        <f t="shared" si="57"/>
        <v>185</v>
      </c>
      <c r="W450" s="105">
        <f t="shared" si="58"/>
        <v>1</v>
      </c>
      <c r="X450" s="48">
        <f t="shared" si="59"/>
        <v>0</v>
      </c>
      <c r="Y450" s="33" t="str">
        <f t="shared" si="60"/>
        <v/>
      </c>
      <c r="Z450" s="608">
        <v>1716</v>
      </c>
      <c r="AA450" s="609" t="s">
        <v>2594</v>
      </c>
      <c r="AB450" s="608">
        <v>1</v>
      </c>
      <c r="AC450" s="85"/>
      <c r="AD450" s="225">
        <f t="shared" si="61"/>
        <v>1</v>
      </c>
      <c r="AE450" s="85">
        <v>103</v>
      </c>
      <c r="AF450" s="85">
        <v>1711</v>
      </c>
      <c r="AG450" s="213" t="s">
        <v>819</v>
      </c>
      <c r="AH450" s="85"/>
      <c r="AP450" s="51"/>
    </row>
    <row r="451" spans="1:42" ht="14.1" customHeight="1" x14ac:dyDescent="0.2">
      <c r="A451" s="28">
        <v>442</v>
      </c>
      <c r="B451" s="41">
        <v>105</v>
      </c>
      <c r="C451" s="67">
        <v>1717</v>
      </c>
      <c r="D451" s="46" t="s">
        <v>1954</v>
      </c>
      <c r="E451" s="29">
        <v>0</v>
      </c>
      <c r="F451" s="29">
        <v>0</v>
      </c>
      <c r="G451" s="29">
        <v>0</v>
      </c>
      <c r="H451" s="29">
        <v>29</v>
      </c>
      <c r="I451" s="29">
        <v>19</v>
      </c>
      <c r="J451" s="29">
        <v>25</v>
      </c>
      <c r="K451" s="29">
        <v>18</v>
      </c>
      <c r="L451" s="29">
        <v>26</v>
      </c>
      <c r="M451" s="29">
        <v>18</v>
      </c>
      <c r="N451" s="29">
        <v>20</v>
      </c>
      <c r="O451" s="29">
        <v>27</v>
      </c>
      <c r="P451" s="29">
        <v>16</v>
      </c>
      <c r="Q451" s="29">
        <v>0</v>
      </c>
      <c r="R451" s="29">
        <v>0</v>
      </c>
      <c r="S451" s="29">
        <v>0</v>
      </c>
      <c r="T451" s="29">
        <v>0</v>
      </c>
      <c r="V451" s="48">
        <f t="shared" si="57"/>
        <v>198</v>
      </c>
      <c r="W451" s="105">
        <f t="shared" si="58"/>
        <v>1</v>
      </c>
      <c r="X451" s="48">
        <f t="shared" si="59"/>
        <v>0</v>
      </c>
      <c r="Y451" s="33" t="str">
        <f t="shared" si="60"/>
        <v/>
      </c>
      <c r="Z451" s="608">
        <v>1717</v>
      </c>
      <c r="AA451" s="609" t="s">
        <v>1954</v>
      </c>
      <c r="AB451" s="608">
        <v>1</v>
      </c>
      <c r="AC451" s="85"/>
      <c r="AD451" s="225">
        <f t="shared" si="61"/>
        <v>1</v>
      </c>
      <c r="AE451" s="85">
        <v>151</v>
      </c>
      <c r="AF451" s="85">
        <v>1715</v>
      </c>
      <c r="AG451" s="213" t="s">
        <v>597</v>
      </c>
      <c r="AH451" s="85"/>
      <c r="AP451" s="51"/>
    </row>
    <row r="452" spans="1:42" ht="14.1" customHeight="1" x14ac:dyDescent="0.2">
      <c r="A452" s="28">
        <v>443</v>
      </c>
      <c r="B452" s="41">
        <v>151</v>
      </c>
      <c r="C452" s="67">
        <v>1720</v>
      </c>
      <c r="D452" s="46" t="s">
        <v>393</v>
      </c>
      <c r="E452" s="29">
        <v>39</v>
      </c>
      <c r="F452" s="29">
        <v>0</v>
      </c>
      <c r="G452" s="29">
        <v>41</v>
      </c>
      <c r="H452" s="29">
        <v>39</v>
      </c>
      <c r="I452" s="29">
        <v>53</v>
      </c>
      <c r="J452" s="29">
        <v>41</v>
      </c>
      <c r="K452" s="29">
        <v>38</v>
      </c>
      <c r="L452" s="29">
        <v>59</v>
      </c>
      <c r="M452" s="29">
        <v>57</v>
      </c>
      <c r="N452" s="29">
        <v>62</v>
      </c>
      <c r="O452" s="29">
        <v>0</v>
      </c>
      <c r="P452" s="29">
        <v>0</v>
      </c>
      <c r="Q452" s="29">
        <v>0</v>
      </c>
      <c r="R452" s="29">
        <v>0</v>
      </c>
      <c r="S452" s="29">
        <v>0</v>
      </c>
      <c r="T452" s="29">
        <v>0</v>
      </c>
      <c r="V452" s="48">
        <f t="shared" si="57"/>
        <v>429</v>
      </c>
      <c r="W452" s="105">
        <f t="shared" si="58"/>
        <v>1</v>
      </c>
      <c r="X452" s="48">
        <f t="shared" si="59"/>
        <v>39</v>
      </c>
      <c r="Y452" s="33" t="str">
        <f t="shared" si="60"/>
        <v/>
      </c>
      <c r="Z452" s="608">
        <v>1720</v>
      </c>
      <c r="AA452" s="609" t="s">
        <v>393</v>
      </c>
      <c r="AB452" s="608">
        <v>1</v>
      </c>
      <c r="AC452" s="85"/>
      <c r="AD452" s="225">
        <f t="shared" si="61"/>
        <v>1</v>
      </c>
      <c r="AE452" s="85">
        <v>136</v>
      </c>
      <c r="AF452" s="85">
        <v>1716</v>
      </c>
      <c r="AG452" s="213" t="s">
        <v>2594</v>
      </c>
      <c r="AH452" s="85"/>
      <c r="AP452" s="51"/>
    </row>
    <row r="453" spans="1:42" ht="14.1" customHeight="1" x14ac:dyDescent="0.2">
      <c r="A453" s="28">
        <v>444</v>
      </c>
      <c r="B453" s="41">
        <v>185</v>
      </c>
      <c r="C453" s="67">
        <v>1721</v>
      </c>
      <c r="D453" s="228" t="s">
        <v>2912</v>
      </c>
      <c r="E453" s="29">
        <v>0</v>
      </c>
      <c r="F453" s="29">
        <v>0</v>
      </c>
      <c r="G453" s="29">
        <v>0</v>
      </c>
      <c r="H453" s="29">
        <v>0</v>
      </c>
      <c r="I453" s="29">
        <v>0</v>
      </c>
      <c r="J453" s="29">
        <v>0</v>
      </c>
      <c r="K453" s="29">
        <v>0</v>
      </c>
      <c r="L453" s="29">
        <v>0</v>
      </c>
      <c r="M453" s="29">
        <v>0</v>
      </c>
      <c r="N453" s="29">
        <v>0</v>
      </c>
      <c r="O453" s="29">
        <v>81</v>
      </c>
      <c r="P453" s="29">
        <v>81</v>
      </c>
      <c r="Q453" s="29">
        <v>0</v>
      </c>
      <c r="R453" s="29">
        <v>0</v>
      </c>
      <c r="S453" s="29">
        <v>0</v>
      </c>
      <c r="T453" s="29">
        <v>0</v>
      </c>
      <c r="V453" s="48">
        <f t="shared" si="57"/>
        <v>162</v>
      </c>
      <c r="W453" s="105">
        <f t="shared" si="58"/>
        <v>1</v>
      </c>
      <c r="X453" s="48">
        <f t="shared" si="59"/>
        <v>0</v>
      </c>
      <c r="Y453" s="33" t="str">
        <f t="shared" si="60"/>
        <v/>
      </c>
      <c r="Z453" s="608">
        <v>1721</v>
      </c>
      <c r="AA453" s="609" t="s">
        <v>2525</v>
      </c>
      <c r="AB453" s="608">
        <v>3</v>
      </c>
      <c r="AC453" s="85"/>
      <c r="AD453" s="225">
        <f t="shared" si="61"/>
        <v>1</v>
      </c>
      <c r="AE453" s="85">
        <v>105</v>
      </c>
      <c r="AF453" s="85">
        <v>1717</v>
      </c>
      <c r="AG453" s="213" t="s">
        <v>1954</v>
      </c>
      <c r="AH453" s="85"/>
      <c r="AP453" s="51"/>
    </row>
    <row r="454" spans="1:42" ht="14.1" customHeight="1" x14ac:dyDescent="0.2">
      <c r="A454" s="28">
        <v>445</v>
      </c>
      <c r="B454" s="41">
        <v>195</v>
      </c>
      <c r="C454" s="67">
        <v>1722</v>
      </c>
      <c r="D454" s="46" t="s">
        <v>2437</v>
      </c>
      <c r="E454" s="29">
        <v>0</v>
      </c>
      <c r="F454" s="29">
        <v>0</v>
      </c>
      <c r="G454" s="29">
        <v>0</v>
      </c>
      <c r="H454" s="29">
        <v>4</v>
      </c>
      <c r="I454" s="29">
        <v>3</v>
      </c>
      <c r="J454" s="29">
        <v>2</v>
      </c>
      <c r="K454" s="29">
        <v>0</v>
      </c>
      <c r="L454" s="29">
        <v>0</v>
      </c>
      <c r="M454" s="29">
        <v>2</v>
      </c>
      <c r="N454" s="29">
        <v>2</v>
      </c>
      <c r="O454" s="29">
        <v>0</v>
      </c>
      <c r="P454" s="29">
        <v>2</v>
      </c>
      <c r="Q454" s="29">
        <v>2</v>
      </c>
      <c r="R454" s="29">
        <v>1</v>
      </c>
      <c r="S454" s="29">
        <v>2</v>
      </c>
      <c r="T454" s="29">
        <v>0</v>
      </c>
      <c r="V454" s="48">
        <f t="shared" si="57"/>
        <v>20</v>
      </c>
      <c r="W454" s="105">
        <f t="shared" si="58"/>
        <v>1</v>
      </c>
      <c r="X454" s="48">
        <f t="shared" si="59"/>
        <v>0</v>
      </c>
      <c r="Y454" s="33" t="str">
        <f t="shared" si="60"/>
        <v/>
      </c>
      <c r="Z454" s="608">
        <v>1722</v>
      </c>
      <c r="AA454" s="609" t="s">
        <v>2437</v>
      </c>
      <c r="AB454" s="608">
        <v>5</v>
      </c>
      <c r="AC454" s="85"/>
      <c r="AD454" s="225">
        <f t="shared" si="61"/>
        <v>1</v>
      </c>
      <c r="AE454" s="85">
        <v>151</v>
      </c>
      <c r="AF454" s="85">
        <v>1720</v>
      </c>
      <c r="AG454" s="213" t="s">
        <v>393</v>
      </c>
      <c r="AH454" s="85"/>
      <c r="AP454" s="51"/>
    </row>
    <row r="455" spans="1:42" ht="14.1" customHeight="1" x14ac:dyDescent="0.2">
      <c r="A455" s="28">
        <v>446</v>
      </c>
      <c r="B455" s="41">
        <v>156</v>
      </c>
      <c r="C455" s="67">
        <v>1723</v>
      </c>
      <c r="D455" s="46" t="s">
        <v>2572</v>
      </c>
      <c r="E455" s="29">
        <v>0</v>
      </c>
      <c r="F455" s="29">
        <v>0</v>
      </c>
      <c r="G455" s="29">
        <v>0</v>
      </c>
      <c r="H455" s="29">
        <v>0</v>
      </c>
      <c r="I455" s="29">
        <v>0</v>
      </c>
      <c r="J455" s="29">
        <v>0</v>
      </c>
      <c r="K455" s="29">
        <v>0</v>
      </c>
      <c r="L455" s="29">
        <v>0</v>
      </c>
      <c r="M455" s="29">
        <v>0</v>
      </c>
      <c r="N455" s="29">
        <v>0</v>
      </c>
      <c r="O455" s="29">
        <v>0</v>
      </c>
      <c r="P455" s="29">
        <v>0</v>
      </c>
      <c r="Q455" s="29">
        <v>26</v>
      </c>
      <c r="R455" s="29">
        <v>29</v>
      </c>
      <c r="S455" s="29">
        <v>32</v>
      </c>
      <c r="T455" s="29">
        <v>27</v>
      </c>
      <c r="V455" s="48">
        <f t="shared" si="57"/>
        <v>114</v>
      </c>
      <c r="W455" s="105">
        <f t="shared" si="58"/>
        <v>1</v>
      </c>
      <c r="X455" s="48">
        <f t="shared" si="59"/>
        <v>0</v>
      </c>
      <c r="Y455" s="33" t="str">
        <f t="shared" si="60"/>
        <v/>
      </c>
      <c r="Z455" s="608">
        <v>1723</v>
      </c>
      <c r="AA455" s="609" t="s">
        <v>2572</v>
      </c>
      <c r="AB455" s="608">
        <v>4</v>
      </c>
      <c r="AC455" s="85"/>
      <c r="AD455" s="225">
        <f t="shared" si="61"/>
        <v>1</v>
      </c>
      <c r="AE455" s="85">
        <v>185</v>
      </c>
      <c r="AF455" s="85">
        <v>1721</v>
      </c>
      <c r="AG455" s="213" t="s">
        <v>2525</v>
      </c>
      <c r="AH455" s="85"/>
      <c r="AP455" s="51"/>
    </row>
    <row r="456" spans="1:42" ht="14.1" customHeight="1" x14ac:dyDescent="0.2">
      <c r="A456" s="28">
        <v>447</v>
      </c>
      <c r="B456" s="41">
        <v>171</v>
      </c>
      <c r="C456" s="67">
        <v>1724</v>
      </c>
      <c r="D456" s="46" t="s">
        <v>1324</v>
      </c>
      <c r="E456" s="29">
        <v>0</v>
      </c>
      <c r="F456" s="29">
        <v>0</v>
      </c>
      <c r="G456" s="29">
        <v>0</v>
      </c>
      <c r="H456" s="29">
        <v>0</v>
      </c>
      <c r="I456" s="29">
        <v>0</v>
      </c>
      <c r="J456" s="29">
        <v>0</v>
      </c>
      <c r="K456" s="29">
        <v>0</v>
      </c>
      <c r="L456" s="29">
        <v>0</v>
      </c>
      <c r="M456" s="29">
        <v>0</v>
      </c>
      <c r="N456" s="29">
        <v>0</v>
      </c>
      <c r="O456" s="29">
        <v>0</v>
      </c>
      <c r="P456" s="29">
        <v>0</v>
      </c>
      <c r="Q456" s="29">
        <v>119</v>
      </c>
      <c r="R456" s="29">
        <v>98</v>
      </c>
      <c r="S456" s="29">
        <v>80</v>
      </c>
      <c r="T456" s="29">
        <v>112</v>
      </c>
      <c r="V456" s="48">
        <f t="shared" si="57"/>
        <v>409</v>
      </c>
      <c r="W456" s="105">
        <f t="shared" si="58"/>
        <v>1</v>
      </c>
      <c r="X456" s="48">
        <f t="shared" si="59"/>
        <v>0</v>
      </c>
      <c r="Y456" s="33" t="str">
        <f t="shared" si="60"/>
        <v/>
      </c>
      <c r="Z456" s="608">
        <v>1724</v>
      </c>
      <c r="AA456" s="609" t="s">
        <v>1324</v>
      </c>
      <c r="AB456" s="608">
        <v>4</v>
      </c>
      <c r="AC456" s="85"/>
      <c r="AD456" s="225">
        <f t="shared" si="61"/>
        <v>1</v>
      </c>
      <c r="AE456" s="85">
        <v>195</v>
      </c>
      <c r="AF456" s="85">
        <v>1722</v>
      </c>
      <c r="AG456" s="213" t="s">
        <v>2437</v>
      </c>
      <c r="AH456" s="85"/>
      <c r="AP456" s="51"/>
    </row>
    <row r="457" spans="1:42" ht="14.1" customHeight="1" x14ac:dyDescent="0.2">
      <c r="A457" s="28">
        <v>448</v>
      </c>
      <c r="B457" s="41">
        <v>127</v>
      </c>
      <c r="C457" s="67">
        <v>1726</v>
      </c>
      <c r="D457" s="46" t="s">
        <v>1403</v>
      </c>
      <c r="E457" s="29">
        <v>0</v>
      </c>
      <c r="F457" s="29">
        <v>0</v>
      </c>
      <c r="G457" s="29">
        <v>0</v>
      </c>
      <c r="H457" s="29">
        <v>3</v>
      </c>
      <c r="I457" s="29">
        <v>4</v>
      </c>
      <c r="J457" s="29">
        <v>5</v>
      </c>
      <c r="K457" s="29">
        <v>6</v>
      </c>
      <c r="L457" s="29">
        <v>7</v>
      </c>
      <c r="M457" s="29">
        <v>6</v>
      </c>
      <c r="N457" s="29">
        <v>8</v>
      </c>
      <c r="O457" s="29">
        <v>7</v>
      </c>
      <c r="P457" s="29">
        <v>4</v>
      </c>
      <c r="Q457" s="29">
        <v>0</v>
      </c>
      <c r="R457" s="29">
        <v>0</v>
      </c>
      <c r="S457" s="29">
        <v>0</v>
      </c>
      <c r="T457" s="29">
        <v>0</v>
      </c>
      <c r="V457" s="48">
        <f t="shared" si="57"/>
        <v>50</v>
      </c>
      <c r="W457" s="105">
        <f t="shared" si="58"/>
        <v>1</v>
      </c>
      <c r="X457" s="48">
        <f t="shared" si="59"/>
        <v>0</v>
      </c>
      <c r="Y457" s="33" t="str">
        <f t="shared" si="60"/>
        <v/>
      </c>
      <c r="Z457" s="608">
        <v>1726</v>
      </c>
      <c r="AA457" s="609" t="s">
        <v>1403</v>
      </c>
      <c r="AB457" s="608">
        <v>1</v>
      </c>
      <c r="AC457" s="85"/>
      <c r="AD457" s="225">
        <f t="shared" si="61"/>
        <v>1</v>
      </c>
      <c r="AE457" s="85">
        <v>156</v>
      </c>
      <c r="AF457" s="85">
        <v>1723</v>
      </c>
      <c r="AG457" s="213" t="s">
        <v>2572</v>
      </c>
      <c r="AH457" s="85"/>
      <c r="AP457" s="51"/>
    </row>
    <row r="458" spans="1:42" ht="14.1" customHeight="1" x14ac:dyDescent="0.2">
      <c r="A458" s="28">
        <v>449</v>
      </c>
      <c r="B458" s="41">
        <v>194</v>
      </c>
      <c r="C458" s="67">
        <v>1727</v>
      </c>
      <c r="D458" s="46" t="s">
        <v>1379</v>
      </c>
      <c r="E458" s="29">
        <v>0</v>
      </c>
      <c r="F458" s="29">
        <v>0</v>
      </c>
      <c r="G458" s="29">
        <v>0</v>
      </c>
      <c r="H458" s="29">
        <v>35</v>
      </c>
      <c r="I458" s="29">
        <v>28</v>
      </c>
      <c r="J458" s="29">
        <v>39</v>
      </c>
      <c r="K458" s="29">
        <v>36</v>
      </c>
      <c r="L458" s="29">
        <v>31</v>
      </c>
      <c r="M458" s="29">
        <v>26</v>
      </c>
      <c r="N458" s="29">
        <v>32</v>
      </c>
      <c r="O458" s="29">
        <v>26</v>
      </c>
      <c r="P458" s="29">
        <v>33</v>
      </c>
      <c r="Q458" s="29">
        <v>72</v>
      </c>
      <c r="R458" s="29">
        <v>56</v>
      </c>
      <c r="S458" s="29">
        <v>61</v>
      </c>
      <c r="T458" s="29">
        <v>59</v>
      </c>
      <c r="V458" s="48">
        <f t="shared" ref="V458:V521" si="62">SUM(E458:T458)</f>
        <v>534</v>
      </c>
      <c r="W458" s="105">
        <f t="shared" ref="W458:W521" si="63">IF(V458&gt;0,1,0)</f>
        <v>1</v>
      </c>
      <c r="X458" s="48">
        <f t="shared" ref="X458:X521" si="64">E458+F458</f>
        <v>0</v>
      </c>
      <c r="Y458" s="33" t="str">
        <f t="shared" si="60"/>
        <v/>
      </c>
      <c r="Z458" s="608">
        <v>1727</v>
      </c>
      <c r="AA458" s="609" t="s">
        <v>1379</v>
      </c>
      <c r="AB458" s="608">
        <v>1</v>
      </c>
      <c r="AC458" s="85"/>
      <c r="AD458" s="225">
        <f t="shared" si="61"/>
        <v>1</v>
      </c>
      <c r="AE458" s="85">
        <v>171</v>
      </c>
      <c r="AF458" s="85">
        <v>1724</v>
      </c>
      <c r="AG458" s="213" t="s">
        <v>1324</v>
      </c>
      <c r="AH458" s="85"/>
      <c r="AP458" s="51"/>
    </row>
    <row r="459" spans="1:42" ht="14.1" customHeight="1" x14ac:dyDescent="0.2">
      <c r="A459" s="28">
        <v>450</v>
      </c>
      <c r="B459" s="41">
        <v>156</v>
      </c>
      <c r="C459" s="67">
        <v>1728</v>
      </c>
      <c r="D459" s="46" t="s">
        <v>382</v>
      </c>
      <c r="E459" s="29">
        <v>0</v>
      </c>
      <c r="F459" s="29">
        <v>0</v>
      </c>
      <c r="G459" s="29">
        <v>0</v>
      </c>
      <c r="H459" s="29">
        <v>2</v>
      </c>
      <c r="I459" s="29">
        <v>0</v>
      </c>
      <c r="J459" s="29">
        <v>1</v>
      </c>
      <c r="K459" s="29">
        <v>2</v>
      </c>
      <c r="L459" s="29">
        <v>1</v>
      </c>
      <c r="M459" s="29">
        <v>2</v>
      </c>
      <c r="N459" s="29">
        <v>2</v>
      </c>
      <c r="O459" s="29">
        <v>2</v>
      </c>
      <c r="P459" s="29">
        <v>0</v>
      </c>
      <c r="Q459" s="29">
        <v>0</v>
      </c>
      <c r="R459" s="29">
        <v>6</v>
      </c>
      <c r="S459" s="29">
        <v>0</v>
      </c>
      <c r="T459" s="29">
        <v>3</v>
      </c>
      <c r="V459" s="48">
        <f t="shared" si="62"/>
        <v>21</v>
      </c>
      <c r="W459" s="105">
        <f t="shared" si="63"/>
        <v>1</v>
      </c>
      <c r="X459" s="48">
        <f t="shared" si="64"/>
        <v>0</v>
      </c>
      <c r="Y459" s="33" t="str">
        <f t="shared" ref="Y459:Y522" si="65">IF(C459=Z459,"",1)</f>
        <v/>
      </c>
      <c r="Z459" s="608">
        <v>1728</v>
      </c>
      <c r="AA459" s="609" t="s">
        <v>382</v>
      </c>
      <c r="AB459" s="608">
        <v>5</v>
      </c>
      <c r="AC459" s="85"/>
      <c r="AD459" s="225">
        <f t="shared" ref="AD459:AD522" si="66">IF(D459=AG459,"",1)</f>
        <v>1</v>
      </c>
      <c r="AE459" s="85">
        <v>127</v>
      </c>
      <c r="AF459" s="85">
        <v>1726</v>
      </c>
      <c r="AG459" s="213" t="s">
        <v>1403</v>
      </c>
      <c r="AH459" s="85"/>
      <c r="AP459" s="51"/>
    </row>
    <row r="460" spans="1:42" ht="14.1" customHeight="1" x14ac:dyDescent="0.2">
      <c r="A460" s="28">
        <v>451</v>
      </c>
      <c r="B460" s="41">
        <v>185</v>
      </c>
      <c r="C460" s="67">
        <v>1730</v>
      </c>
      <c r="D460" s="46" t="s">
        <v>2911</v>
      </c>
      <c r="E460" s="29">
        <v>0</v>
      </c>
      <c r="F460" s="29">
        <v>0</v>
      </c>
      <c r="G460" s="29">
        <v>0</v>
      </c>
      <c r="H460" s="29">
        <v>62</v>
      </c>
      <c r="I460" s="29">
        <v>79</v>
      </c>
      <c r="J460" s="29">
        <v>87</v>
      </c>
      <c r="K460" s="29">
        <v>74</v>
      </c>
      <c r="L460" s="29">
        <v>0</v>
      </c>
      <c r="M460" s="29">
        <v>0</v>
      </c>
      <c r="N460" s="29">
        <v>0</v>
      </c>
      <c r="O460" s="29">
        <v>0</v>
      </c>
      <c r="P460" s="29">
        <v>0</v>
      </c>
      <c r="Q460" s="29">
        <v>0</v>
      </c>
      <c r="R460" s="29">
        <v>0</v>
      </c>
      <c r="S460" s="29">
        <v>0</v>
      </c>
      <c r="T460" s="29">
        <v>0</v>
      </c>
      <c r="V460" s="48">
        <f t="shared" si="62"/>
        <v>302</v>
      </c>
      <c r="W460" s="105">
        <f t="shared" si="63"/>
        <v>1</v>
      </c>
      <c r="X460" s="48">
        <f t="shared" si="64"/>
        <v>0</v>
      </c>
      <c r="Y460" s="33" t="str">
        <f t="shared" si="65"/>
        <v/>
      </c>
      <c r="Z460" s="608">
        <v>1730</v>
      </c>
      <c r="AA460" s="609" t="s">
        <v>2521</v>
      </c>
      <c r="AB460" s="608">
        <v>1</v>
      </c>
      <c r="AC460" s="85"/>
      <c r="AD460" s="225">
        <f t="shared" si="66"/>
        <v>1</v>
      </c>
      <c r="AE460" s="85">
        <v>194</v>
      </c>
      <c r="AF460" s="85">
        <v>1727</v>
      </c>
      <c r="AG460" s="213" t="s">
        <v>1379</v>
      </c>
      <c r="AH460" s="85"/>
      <c r="AP460" s="51"/>
    </row>
    <row r="461" spans="1:42" ht="14.1" customHeight="1" x14ac:dyDescent="0.2">
      <c r="A461" s="28">
        <v>452</v>
      </c>
      <c r="B461" s="41">
        <v>153</v>
      </c>
      <c r="C461" s="67">
        <v>1734</v>
      </c>
      <c r="D461" s="46" t="s">
        <v>790</v>
      </c>
      <c r="E461" s="29">
        <v>0</v>
      </c>
      <c r="F461" s="29">
        <v>0</v>
      </c>
      <c r="G461" s="29">
        <v>0</v>
      </c>
      <c r="H461" s="29">
        <v>2</v>
      </c>
      <c r="I461" s="29">
        <v>0</v>
      </c>
      <c r="J461" s="29">
        <v>2</v>
      </c>
      <c r="K461" s="29">
        <v>3</v>
      </c>
      <c r="L461" s="29">
        <v>3</v>
      </c>
      <c r="M461" s="29">
        <v>0</v>
      </c>
      <c r="N461" s="29">
        <v>3</v>
      </c>
      <c r="O461" s="29">
        <v>1</v>
      </c>
      <c r="P461" s="29">
        <v>1</v>
      </c>
      <c r="Q461" s="29">
        <v>1</v>
      </c>
      <c r="R461" s="29">
        <v>1</v>
      </c>
      <c r="S461" s="29">
        <v>0</v>
      </c>
      <c r="T461" s="29">
        <v>1</v>
      </c>
      <c r="V461" s="48">
        <f t="shared" si="62"/>
        <v>18</v>
      </c>
      <c r="W461" s="105">
        <f t="shared" si="63"/>
        <v>1</v>
      </c>
      <c r="X461" s="48">
        <f t="shared" si="64"/>
        <v>0</v>
      </c>
      <c r="Y461" s="33" t="str">
        <f t="shared" si="65"/>
        <v/>
      </c>
      <c r="Z461" s="608">
        <v>1734</v>
      </c>
      <c r="AA461" s="609" t="s">
        <v>790</v>
      </c>
      <c r="AB461" s="608">
        <v>5</v>
      </c>
      <c r="AC461" s="85"/>
      <c r="AD461" s="225">
        <f t="shared" si="66"/>
        <v>1</v>
      </c>
      <c r="AE461" s="85">
        <v>156</v>
      </c>
      <c r="AF461" s="85">
        <v>1728</v>
      </c>
      <c r="AG461" s="213" t="s">
        <v>382</v>
      </c>
      <c r="AH461" s="85"/>
      <c r="AP461" s="51"/>
    </row>
    <row r="462" spans="1:42" ht="14.1" customHeight="1" x14ac:dyDescent="0.2">
      <c r="A462" s="28">
        <v>453</v>
      </c>
      <c r="B462" s="41">
        <v>187</v>
      </c>
      <c r="C462" s="67">
        <v>1735</v>
      </c>
      <c r="D462" s="46" t="s">
        <v>1356</v>
      </c>
      <c r="E462" s="29">
        <v>0</v>
      </c>
      <c r="F462" s="29">
        <v>0</v>
      </c>
      <c r="G462" s="29">
        <v>0</v>
      </c>
      <c r="H462" s="29">
        <v>15</v>
      </c>
      <c r="I462" s="29">
        <v>20</v>
      </c>
      <c r="J462" s="29">
        <v>18</v>
      </c>
      <c r="K462" s="29">
        <v>15</v>
      </c>
      <c r="L462" s="29">
        <v>21</v>
      </c>
      <c r="M462" s="29">
        <v>13</v>
      </c>
      <c r="N462" s="29">
        <v>13</v>
      </c>
      <c r="O462" s="29">
        <v>15</v>
      </c>
      <c r="P462" s="29">
        <v>22</v>
      </c>
      <c r="Q462" s="29">
        <v>30</v>
      </c>
      <c r="R462" s="29">
        <v>16</v>
      </c>
      <c r="S462" s="29">
        <v>27</v>
      </c>
      <c r="T462" s="29">
        <v>17</v>
      </c>
      <c r="V462" s="48">
        <f t="shared" si="62"/>
        <v>242</v>
      </c>
      <c r="W462" s="105">
        <f t="shared" si="63"/>
        <v>1</v>
      </c>
      <c r="X462" s="48">
        <f t="shared" si="64"/>
        <v>0</v>
      </c>
      <c r="Y462" s="33" t="str">
        <f t="shared" si="65"/>
        <v/>
      </c>
      <c r="Z462" s="608">
        <v>1735</v>
      </c>
      <c r="AA462" s="609" t="s">
        <v>1356</v>
      </c>
      <c r="AB462" s="608">
        <v>1</v>
      </c>
      <c r="AC462" s="85"/>
      <c r="AD462" s="225">
        <f t="shared" si="66"/>
        <v>1</v>
      </c>
      <c r="AE462" s="85">
        <v>185</v>
      </c>
      <c r="AF462" s="85">
        <v>1730</v>
      </c>
      <c r="AG462" s="213" t="s">
        <v>2521</v>
      </c>
      <c r="AH462" s="85"/>
      <c r="AP462" s="51"/>
    </row>
    <row r="463" spans="1:42" ht="14.1" customHeight="1" x14ac:dyDescent="0.2">
      <c r="A463" s="28">
        <v>454</v>
      </c>
      <c r="B463" s="41">
        <v>150</v>
      </c>
      <c r="C463" s="67">
        <v>1736</v>
      </c>
      <c r="D463" s="46" t="s">
        <v>2859</v>
      </c>
      <c r="E463" s="29">
        <v>0</v>
      </c>
      <c r="F463" s="29">
        <v>0</v>
      </c>
      <c r="G463" s="29">
        <v>0</v>
      </c>
      <c r="H463" s="29">
        <v>34</v>
      </c>
      <c r="I463" s="29">
        <v>42</v>
      </c>
      <c r="J463" s="29">
        <v>21</v>
      </c>
      <c r="K463" s="29">
        <v>24</v>
      </c>
      <c r="L463" s="29">
        <v>22</v>
      </c>
      <c r="M463" s="29">
        <v>31</v>
      </c>
      <c r="N463" s="29">
        <v>23</v>
      </c>
      <c r="O463" s="29">
        <v>31</v>
      </c>
      <c r="P463" s="29">
        <v>15</v>
      </c>
      <c r="Q463" s="29">
        <v>0</v>
      </c>
      <c r="R463" s="29">
        <v>0</v>
      </c>
      <c r="S463" s="29">
        <v>0</v>
      </c>
      <c r="T463" s="29">
        <v>0</v>
      </c>
      <c r="V463" s="48">
        <f t="shared" si="62"/>
        <v>243</v>
      </c>
      <c r="W463" s="105">
        <f t="shared" si="63"/>
        <v>1</v>
      </c>
      <c r="X463" s="48">
        <f t="shared" si="64"/>
        <v>0</v>
      </c>
      <c r="Y463" s="33" t="str">
        <f t="shared" si="65"/>
        <v/>
      </c>
      <c r="Z463" s="608">
        <v>1736</v>
      </c>
      <c r="AA463" s="609" t="s">
        <v>809</v>
      </c>
      <c r="AB463" s="608">
        <v>1</v>
      </c>
      <c r="AC463" s="85"/>
      <c r="AD463" s="225">
        <f t="shared" si="66"/>
        <v>1</v>
      </c>
      <c r="AE463" s="85">
        <v>153</v>
      </c>
      <c r="AF463" s="85">
        <v>1734</v>
      </c>
      <c r="AG463" s="213" t="s">
        <v>790</v>
      </c>
      <c r="AH463" s="85"/>
      <c r="AP463" s="51"/>
    </row>
    <row r="464" spans="1:42" ht="14.1" customHeight="1" x14ac:dyDescent="0.2">
      <c r="A464" s="28">
        <v>455</v>
      </c>
      <c r="B464" s="41">
        <v>196</v>
      </c>
      <c r="C464" s="67">
        <v>1740</v>
      </c>
      <c r="D464" s="46" t="s">
        <v>2678</v>
      </c>
      <c r="E464" s="29">
        <v>0</v>
      </c>
      <c r="F464" s="29">
        <v>0</v>
      </c>
      <c r="G464" s="29">
        <v>0</v>
      </c>
      <c r="H464" s="29">
        <v>34</v>
      </c>
      <c r="I464" s="29">
        <v>26</v>
      </c>
      <c r="J464" s="29">
        <v>20</v>
      </c>
      <c r="K464" s="29">
        <v>31</v>
      </c>
      <c r="L464" s="29">
        <v>32</v>
      </c>
      <c r="M464" s="29">
        <v>29</v>
      </c>
      <c r="N464" s="29">
        <v>0</v>
      </c>
      <c r="O464" s="29">
        <v>0</v>
      </c>
      <c r="P464" s="29">
        <v>0</v>
      </c>
      <c r="Q464" s="29">
        <v>0</v>
      </c>
      <c r="R464" s="29">
        <v>0</v>
      </c>
      <c r="S464" s="29">
        <v>0</v>
      </c>
      <c r="T464" s="29">
        <v>0</v>
      </c>
      <c r="V464" s="48">
        <f t="shared" si="62"/>
        <v>172</v>
      </c>
      <c r="W464" s="105">
        <f t="shared" si="63"/>
        <v>1</v>
      </c>
      <c r="X464" s="48">
        <f t="shared" si="64"/>
        <v>0</v>
      </c>
      <c r="Y464" s="33" t="str">
        <f t="shared" si="65"/>
        <v/>
      </c>
      <c r="Z464" s="608">
        <v>1740</v>
      </c>
      <c r="AA464" s="609" t="s">
        <v>2678</v>
      </c>
      <c r="AB464" s="608">
        <v>1</v>
      </c>
      <c r="AC464" s="85"/>
      <c r="AD464" s="225">
        <f t="shared" si="66"/>
        <v>1</v>
      </c>
      <c r="AE464" s="85">
        <v>187</v>
      </c>
      <c r="AF464" s="85">
        <v>1735</v>
      </c>
      <c r="AG464" s="213" t="s">
        <v>1356</v>
      </c>
      <c r="AH464" s="85"/>
      <c r="AP464" s="51"/>
    </row>
    <row r="465" spans="1:42" ht="14.1" customHeight="1" x14ac:dyDescent="0.2">
      <c r="A465" s="28">
        <v>456</v>
      </c>
      <c r="B465" s="41">
        <v>196</v>
      </c>
      <c r="C465" s="67">
        <v>1741</v>
      </c>
      <c r="D465" s="46" t="s">
        <v>369</v>
      </c>
      <c r="E465" s="29">
        <v>0</v>
      </c>
      <c r="F465" s="29">
        <v>0</v>
      </c>
      <c r="G465" s="29">
        <v>0</v>
      </c>
      <c r="H465" s="29">
        <v>54</v>
      </c>
      <c r="I465" s="29">
        <v>50</v>
      </c>
      <c r="J465" s="29">
        <v>68</v>
      </c>
      <c r="K465" s="29">
        <v>44</v>
      </c>
      <c r="L465" s="29">
        <v>58</v>
      </c>
      <c r="M465" s="29">
        <v>58</v>
      </c>
      <c r="N465" s="29">
        <v>0</v>
      </c>
      <c r="O465" s="29">
        <v>0</v>
      </c>
      <c r="P465" s="29">
        <v>0</v>
      </c>
      <c r="Q465" s="29">
        <v>0</v>
      </c>
      <c r="R465" s="29">
        <v>0</v>
      </c>
      <c r="S465" s="29">
        <v>0</v>
      </c>
      <c r="T465" s="29">
        <v>0</v>
      </c>
      <c r="V465" s="48">
        <f t="shared" si="62"/>
        <v>332</v>
      </c>
      <c r="W465" s="105">
        <f t="shared" si="63"/>
        <v>1</v>
      </c>
      <c r="X465" s="48">
        <f t="shared" si="64"/>
        <v>0</v>
      </c>
      <c r="Y465" s="33" t="str">
        <f t="shared" si="65"/>
        <v/>
      </c>
      <c r="Z465" s="608">
        <v>1741</v>
      </c>
      <c r="AA465" s="609" t="s">
        <v>369</v>
      </c>
      <c r="AB465" s="608">
        <v>1</v>
      </c>
      <c r="AC465" s="85"/>
      <c r="AD465" s="225">
        <f t="shared" si="66"/>
        <v>1</v>
      </c>
      <c r="AE465" s="85">
        <v>150</v>
      </c>
      <c r="AF465" s="85">
        <v>1736</v>
      </c>
      <c r="AG465" s="213" t="s">
        <v>2859</v>
      </c>
      <c r="AH465" s="85"/>
      <c r="AP465" s="51"/>
    </row>
    <row r="466" spans="1:42" ht="14.1" customHeight="1" x14ac:dyDescent="0.2">
      <c r="A466" s="28">
        <v>457</v>
      </c>
      <c r="B466" s="41">
        <v>151</v>
      </c>
      <c r="C466" s="67">
        <v>1744</v>
      </c>
      <c r="D466" s="46" t="s">
        <v>2874</v>
      </c>
      <c r="E466" s="29">
        <v>0</v>
      </c>
      <c r="F466" s="29">
        <v>0</v>
      </c>
      <c r="G466" s="29">
        <v>69</v>
      </c>
      <c r="H466" s="29">
        <v>78</v>
      </c>
      <c r="I466" s="29">
        <v>74</v>
      </c>
      <c r="J466" s="29">
        <v>66</v>
      </c>
      <c r="K466" s="29">
        <v>68</v>
      </c>
      <c r="L466" s="29">
        <v>61</v>
      </c>
      <c r="M466" s="29">
        <v>59</v>
      </c>
      <c r="N466" s="29">
        <v>48</v>
      </c>
      <c r="O466" s="29">
        <v>43</v>
      </c>
      <c r="P466" s="29">
        <v>40</v>
      </c>
      <c r="Q466" s="29">
        <v>0</v>
      </c>
      <c r="R466" s="29">
        <v>0</v>
      </c>
      <c r="S466" s="29">
        <v>0</v>
      </c>
      <c r="T466" s="29">
        <v>0</v>
      </c>
      <c r="V466" s="48">
        <f t="shared" si="62"/>
        <v>606</v>
      </c>
      <c r="W466" s="105">
        <f t="shared" si="63"/>
        <v>1</v>
      </c>
      <c r="X466" s="48">
        <f t="shared" si="64"/>
        <v>0</v>
      </c>
      <c r="Y466" s="33" t="str">
        <f t="shared" si="65"/>
        <v/>
      </c>
      <c r="Z466" s="608">
        <v>1744</v>
      </c>
      <c r="AA466" s="609" t="s">
        <v>2407</v>
      </c>
      <c r="AB466" s="608">
        <v>3</v>
      </c>
      <c r="AC466" s="85"/>
      <c r="AD466" s="225">
        <f t="shared" si="66"/>
        <v>1</v>
      </c>
      <c r="AE466" s="85">
        <v>196</v>
      </c>
      <c r="AF466" s="85">
        <v>1740</v>
      </c>
      <c r="AG466" s="213" t="s">
        <v>2678</v>
      </c>
      <c r="AH466" s="85"/>
      <c r="AP466" s="51"/>
    </row>
    <row r="467" spans="1:42" ht="14.1" customHeight="1" x14ac:dyDescent="0.2">
      <c r="A467" s="28">
        <v>458</v>
      </c>
      <c r="B467" s="41">
        <v>151</v>
      </c>
      <c r="C467" s="67">
        <v>1745</v>
      </c>
      <c r="D467" s="46" t="s">
        <v>1228</v>
      </c>
      <c r="E467" s="29">
        <v>0</v>
      </c>
      <c r="F467" s="29">
        <v>0</v>
      </c>
      <c r="G467" s="29">
        <v>28</v>
      </c>
      <c r="H467" s="29">
        <v>34</v>
      </c>
      <c r="I467" s="29">
        <v>28</v>
      </c>
      <c r="J467" s="29">
        <v>41</v>
      </c>
      <c r="K467" s="29">
        <v>40</v>
      </c>
      <c r="L467" s="29">
        <v>31</v>
      </c>
      <c r="M467" s="29">
        <v>39</v>
      </c>
      <c r="N467" s="29">
        <v>46</v>
      </c>
      <c r="O467" s="29">
        <v>0</v>
      </c>
      <c r="P467" s="29">
        <v>0</v>
      </c>
      <c r="Q467" s="29">
        <v>0</v>
      </c>
      <c r="R467" s="29">
        <v>0</v>
      </c>
      <c r="S467" s="29">
        <v>0</v>
      </c>
      <c r="T467" s="29">
        <v>0</v>
      </c>
      <c r="V467" s="48">
        <f t="shared" si="62"/>
        <v>287</v>
      </c>
      <c r="W467" s="105">
        <f t="shared" si="63"/>
        <v>1</v>
      </c>
      <c r="X467" s="48">
        <f t="shared" si="64"/>
        <v>0</v>
      </c>
      <c r="Y467" s="33" t="str">
        <f t="shared" si="65"/>
        <v/>
      </c>
      <c r="Z467" s="608">
        <v>1745</v>
      </c>
      <c r="AA467" s="609" t="s">
        <v>1228</v>
      </c>
      <c r="AB467" s="608">
        <v>1</v>
      </c>
      <c r="AC467" s="85"/>
      <c r="AD467" s="225">
        <f t="shared" si="66"/>
        <v>1</v>
      </c>
      <c r="AE467" s="85">
        <v>196</v>
      </c>
      <c r="AF467" s="85">
        <v>1741</v>
      </c>
      <c r="AG467" s="213" t="s">
        <v>369</v>
      </c>
      <c r="AH467" s="85"/>
      <c r="AP467" s="51"/>
    </row>
    <row r="468" spans="1:42" ht="14.1" customHeight="1" x14ac:dyDescent="0.2">
      <c r="A468" s="28">
        <v>459</v>
      </c>
      <c r="B468" s="41">
        <v>196</v>
      </c>
      <c r="C468" s="67">
        <v>1746</v>
      </c>
      <c r="D468" s="46" t="s">
        <v>374</v>
      </c>
      <c r="E468" s="29">
        <v>0</v>
      </c>
      <c r="F468" s="29">
        <v>0</v>
      </c>
      <c r="G468" s="29">
        <v>0</v>
      </c>
      <c r="H468" s="29">
        <v>16</v>
      </c>
      <c r="I468" s="29">
        <v>13</v>
      </c>
      <c r="J468" s="29">
        <v>17</v>
      </c>
      <c r="K468" s="29">
        <v>23</v>
      </c>
      <c r="L468" s="29">
        <v>15</v>
      </c>
      <c r="M468" s="29">
        <v>26</v>
      </c>
      <c r="N468" s="29">
        <v>0</v>
      </c>
      <c r="O468" s="29">
        <v>0</v>
      </c>
      <c r="P468" s="29">
        <v>0</v>
      </c>
      <c r="Q468" s="29">
        <v>0</v>
      </c>
      <c r="R468" s="29">
        <v>0</v>
      </c>
      <c r="S468" s="29">
        <v>0</v>
      </c>
      <c r="T468" s="29">
        <v>0</v>
      </c>
      <c r="V468" s="48">
        <f t="shared" si="62"/>
        <v>110</v>
      </c>
      <c r="W468" s="105">
        <f t="shared" si="63"/>
        <v>1</v>
      </c>
      <c r="X468" s="48">
        <f t="shared" si="64"/>
        <v>0</v>
      </c>
      <c r="Y468" s="33" t="str">
        <f t="shared" si="65"/>
        <v/>
      </c>
      <c r="Z468" s="608">
        <v>1746</v>
      </c>
      <c r="AA468" s="609" t="s">
        <v>374</v>
      </c>
      <c r="AB468" s="608">
        <v>1</v>
      </c>
      <c r="AC468" s="85"/>
      <c r="AD468" s="225">
        <f t="shared" si="66"/>
        <v>1</v>
      </c>
      <c r="AE468" s="85">
        <v>151</v>
      </c>
      <c r="AF468" s="85">
        <v>1744</v>
      </c>
      <c r="AG468" s="213" t="s">
        <v>2874</v>
      </c>
      <c r="AH468" s="85"/>
      <c r="AP468" s="51"/>
    </row>
    <row r="469" spans="1:42" ht="14.1" customHeight="1" x14ac:dyDescent="0.2">
      <c r="A469" s="28">
        <v>460</v>
      </c>
      <c r="B469" s="41">
        <v>196</v>
      </c>
      <c r="C469" s="67">
        <v>1747</v>
      </c>
      <c r="D469" s="46" t="s">
        <v>612</v>
      </c>
      <c r="E469" s="29">
        <v>0</v>
      </c>
      <c r="F469" s="29">
        <v>0</v>
      </c>
      <c r="G469" s="29">
        <v>0</v>
      </c>
      <c r="H469" s="29">
        <v>63</v>
      </c>
      <c r="I469" s="29">
        <v>62</v>
      </c>
      <c r="J469" s="29">
        <v>54</v>
      </c>
      <c r="K469" s="29">
        <v>49</v>
      </c>
      <c r="L469" s="29">
        <v>51</v>
      </c>
      <c r="M469" s="29">
        <v>48</v>
      </c>
      <c r="N469" s="29">
        <v>0</v>
      </c>
      <c r="O469" s="29">
        <v>0</v>
      </c>
      <c r="P469" s="29">
        <v>0</v>
      </c>
      <c r="Q469" s="29">
        <v>0</v>
      </c>
      <c r="R469" s="29">
        <v>0</v>
      </c>
      <c r="S469" s="29">
        <v>0</v>
      </c>
      <c r="T469" s="29">
        <v>0</v>
      </c>
      <c r="V469" s="48">
        <f t="shared" si="62"/>
        <v>327</v>
      </c>
      <c r="W469" s="105">
        <f t="shared" si="63"/>
        <v>1</v>
      </c>
      <c r="X469" s="48">
        <f t="shared" si="64"/>
        <v>0</v>
      </c>
      <c r="Y469" s="33" t="str">
        <f t="shared" si="65"/>
        <v/>
      </c>
      <c r="Z469" s="608">
        <v>1747</v>
      </c>
      <c r="AA469" s="609" t="s">
        <v>612</v>
      </c>
      <c r="AB469" s="608">
        <v>1</v>
      </c>
      <c r="AC469" s="85"/>
      <c r="AD469" s="225">
        <f t="shared" si="66"/>
        <v>1</v>
      </c>
      <c r="AE469" s="85">
        <v>151</v>
      </c>
      <c r="AF469" s="85">
        <v>1745</v>
      </c>
      <c r="AG469" s="213" t="s">
        <v>1228</v>
      </c>
      <c r="AH469" s="85"/>
      <c r="AP469" s="51"/>
    </row>
    <row r="470" spans="1:42" ht="14.1" customHeight="1" x14ac:dyDescent="0.2">
      <c r="A470" s="28">
        <v>461</v>
      </c>
      <c r="B470" s="41">
        <v>196</v>
      </c>
      <c r="C470" s="67">
        <v>1748</v>
      </c>
      <c r="D470" s="46" t="s">
        <v>3386</v>
      </c>
      <c r="E470" s="29">
        <v>0</v>
      </c>
      <c r="F470" s="29">
        <v>0</v>
      </c>
      <c r="G470" s="29">
        <v>0</v>
      </c>
      <c r="H470" s="29">
        <v>34</v>
      </c>
      <c r="I470" s="29">
        <v>27</v>
      </c>
      <c r="J470" s="29">
        <v>38</v>
      </c>
      <c r="K470" s="29">
        <v>36</v>
      </c>
      <c r="L470" s="29">
        <v>38</v>
      </c>
      <c r="M470" s="29">
        <v>32</v>
      </c>
      <c r="N470" s="29">
        <v>0</v>
      </c>
      <c r="O470" s="29">
        <v>0</v>
      </c>
      <c r="P470" s="29">
        <v>0</v>
      </c>
      <c r="Q470" s="29">
        <v>0</v>
      </c>
      <c r="R470" s="29">
        <v>0</v>
      </c>
      <c r="S470" s="29">
        <v>0</v>
      </c>
      <c r="T470" s="29">
        <v>0</v>
      </c>
      <c r="V470" s="48">
        <f t="shared" si="62"/>
        <v>205</v>
      </c>
      <c r="W470" s="105">
        <f t="shared" si="63"/>
        <v>1</v>
      </c>
      <c r="X470" s="48">
        <f t="shared" si="64"/>
        <v>0</v>
      </c>
      <c r="Y470" s="33" t="str">
        <f t="shared" si="65"/>
        <v/>
      </c>
      <c r="Z470" s="608">
        <v>1748</v>
      </c>
      <c r="AA470" s="609" t="s">
        <v>2522</v>
      </c>
      <c r="AB470" s="608">
        <v>1</v>
      </c>
      <c r="AC470" s="85"/>
      <c r="AD470" s="225">
        <f t="shared" si="66"/>
        <v>1</v>
      </c>
      <c r="AE470" s="85">
        <v>196</v>
      </c>
      <c r="AF470" s="85">
        <v>1746</v>
      </c>
      <c r="AG470" s="213" t="s">
        <v>374</v>
      </c>
      <c r="AH470" s="85"/>
      <c r="AP470" s="51"/>
    </row>
    <row r="471" spans="1:42" ht="14.1" customHeight="1" x14ac:dyDescent="0.2">
      <c r="A471" s="28">
        <v>462</v>
      </c>
      <c r="B471" s="41">
        <v>189</v>
      </c>
      <c r="C471" s="67">
        <v>1749</v>
      </c>
      <c r="D471" s="46" t="s">
        <v>3187</v>
      </c>
      <c r="E471" s="29">
        <v>0</v>
      </c>
      <c r="F471" s="29">
        <v>0</v>
      </c>
      <c r="G471" s="29">
        <v>0</v>
      </c>
      <c r="H471" s="29">
        <v>75</v>
      </c>
      <c r="I471" s="29">
        <v>83</v>
      </c>
      <c r="J471" s="29">
        <v>71</v>
      </c>
      <c r="K471" s="29">
        <v>89</v>
      </c>
      <c r="L471" s="29">
        <v>67</v>
      </c>
      <c r="M471" s="29">
        <v>77</v>
      </c>
      <c r="N471" s="29">
        <v>0</v>
      </c>
      <c r="O471" s="29">
        <v>0</v>
      </c>
      <c r="P471" s="29">
        <v>0</v>
      </c>
      <c r="Q471" s="29">
        <v>0</v>
      </c>
      <c r="R471" s="29">
        <v>0</v>
      </c>
      <c r="S471" s="29">
        <v>0</v>
      </c>
      <c r="T471" s="166">
        <v>0</v>
      </c>
      <c r="V471" s="48">
        <f t="shared" si="62"/>
        <v>462</v>
      </c>
      <c r="W471" s="105">
        <f t="shared" si="63"/>
        <v>1</v>
      </c>
      <c r="X471" s="48">
        <f t="shared" si="64"/>
        <v>0</v>
      </c>
      <c r="Y471" s="33" t="str">
        <f t="shared" si="65"/>
        <v/>
      </c>
      <c r="Z471" s="608">
        <v>1749</v>
      </c>
      <c r="AA471" s="609" t="s">
        <v>2639</v>
      </c>
      <c r="AB471" s="608">
        <v>1</v>
      </c>
      <c r="AC471" s="85"/>
      <c r="AD471" s="225">
        <f t="shared" si="66"/>
        <v>1</v>
      </c>
      <c r="AE471" s="85">
        <v>196</v>
      </c>
      <c r="AF471" s="85">
        <v>1747</v>
      </c>
      <c r="AG471" s="213" t="s">
        <v>612</v>
      </c>
      <c r="AH471" s="85"/>
      <c r="AP471" s="51"/>
    </row>
    <row r="472" spans="1:42" ht="14.1" customHeight="1" x14ac:dyDescent="0.2">
      <c r="A472" s="28">
        <v>463</v>
      </c>
      <c r="B472" s="41">
        <v>195</v>
      </c>
      <c r="C472" s="67">
        <v>1751</v>
      </c>
      <c r="D472" s="46" t="s">
        <v>968</v>
      </c>
      <c r="E472" s="29">
        <v>0</v>
      </c>
      <c r="F472" s="29">
        <v>0</v>
      </c>
      <c r="G472" s="29">
        <v>0</v>
      </c>
      <c r="H472" s="29">
        <v>3</v>
      </c>
      <c r="I472" s="29">
        <v>0</v>
      </c>
      <c r="J472" s="29">
        <v>2</v>
      </c>
      <c r="K472" s="29">
        <v>1</v>
      </c>
      <c r="L472" s="29">
        <v>2</v>
      </c>
      <c r="M472" s="29">
        <v>2</v>
      </c>
      <c r="N472" s="29">
        <v>2</v>
      </c>
      <c r="O472" s="29">
        <v>1</v>
      </c>
      <c r="P472" s="29">
        <v>3</v>
      </c>
      <c r="Q472" s="29">
        <v>3</v>
      </c>
      <c r="R472" s="29">
        <v>3</v>
      </c>
      <c r="S472" s="29">
        <v>2</v>
      </c>
      <c r="T472" s="29">
        <v>6</v>
      </c>
      <c r="V472" s="48">
        <f t="shared" si="62"/>
        <v>30</v>
      </c>
      <c r="W472" s="105">
        <f t="shared" si="63"/>
        <v>1</v>
      </c>
      <c r="X472" s="48">
        <f t="shared" si="64"/>
        <v>0</v>
      </c>
      <c r="Y472" s="33" t="str">
        <f t="shared" si="65"/>
        <v/>
      </c>
      <c r="Z472" s="608">
        <v>1751</v>
      </c>
      <c r="AA472" s="609" t="s">
        <v>968</v>
      </c>
      <c r="AB472" s="608">
        <v>5</v>
      </c>
      <c r="AC472" s="85"/>
      <c r="AD472" s="225">
        <f t="shared" si="66"/>
        <v>1</v>
      </c>
      <c r="AE472" s="85">
        <v>196</v>
      </c>
      <c r="AF472" s="85">
        <v>1748</v>
      </c>
      <c r="AG472" s="213" t="s">
        <v>2522</v>
      </c>
      <c r="AH472" s="85"/>
      <c r="AP472" s="51"/>
    </row>
    <row r="473" spans="1:42" ht="14.1" customHeight="1" x14ac:dyDescent="0.2">
      <c r="A473" s="28">
        <v>464</v>
      </c>
      <c r="B473" s="41">
        <v>155</v>
      </c>
      <c r="C473" s="67">
        <v>1752</v>
      </c>
      <c r="D473" s="46" t="s">
        <v>1920</v>
      </c>
      <c r="E473" s="29">
        <v>0</v>
      </c>
      <c r="F473" s="29">
        <v>0</v>
      </c>
      <c r="G473" s="29">
        <v>0</v>
      </c>
      <c r="H473" s="29">
        <v>5</v>
      </c>
      <c r="I473" s="29">
        <v>6</v>
      </c>
      <c r="J473" s="29">
        <v>11</v>
      </c>
      <c r="K473" s="29">
        <v>9</v>
      </c>
      <c r="L473" s="29">
        <v>5</v>
      </c>
      <c r="M473" s="29">
        <v>11</v>
      </c>
      <c r="N473" s="29">
        <v>6</v>
      </c>
      <c r="O473" s="29">
        <v>8</v>
      </c>
      <c r="P473" s="29">
        <v>6</v>
      </c>
      <c r="Q473" s="29">
        <v>0</v>
      </c>
      <c r="R473" s="29">
        <v>0</v>
      </c>
      <c r="S473" s="29">
        <v>0</v>
      </c>
      <c r="T473" s="29">
        <v>0</v>
      </c>
      <c r="V473" s="48">
        <f t="shared" si="62"/>
        <v>67</v>
      </c>
      <c r="W473" s="105">
        <f t="shared" si="63"/>
        <v>1</v>
      </c>
      <c r="X473" s="48">
        <f t="shared" si="64"/>
        <v>0</v>
      </c>
      <c r="Y473" s="33" t="str">
        <f t="shared" si="65"/>
        <v/>
      </c>
      <c r="Z473" s="608">
        <v>1752</v>
      </c>
      <c r="AA473" s="609" t="s">
        <v>1920</v>
      </c>
      <c r="AB473" s="608">
        <v>1</v>
      </c>
      <c r="AC473" s="85"/>
      <c r="AD473" s="225">
        <f t="shared" si="66"/>
        <v>1</v>
      </c>
      <c r="AE473" s="85">
        <v>189</v>
      </c>
      <c r="AF473" s="85">
        <v>1749</v>
      </c>
      <c r="AG473" s="213" t="s">
        <v>2639</v>
      </c>
      <c r="AH473" s="85"/>
      <c r="AP473" s="51"/>
    </row>
    <row r="474" spans="1:42" ht="14.1" customHeight="1" x14ac:dyDescent="0.2">
      <c r="A474" s="28">
        <v>465</v>
      </c>
      <c r="B474" s="41">
        <v>127</v>
      </c>
      <c r="C474" s="67">
        <v>1753</v>
      </c>
      <c r="D474" s="46" t="s">
        <v>1399</v>
      </c>
      <c r="E474" s="29">
        <v>0</v>
      </c>
      <c r="F474" s="29">
        <v>0</v>
      </c>
      <c r="G474" s="29">
        <v>0</v>
      </c>
      <c r="H474" s="29">
        <v>16</v>
      </c>
      <c r="I474" s="29">
        <v>10</v>
      </c>
      <c r="J474" s="29">
        <v>19</v>
      </c>
      <c r="K474" s="29">
        <v>27</v>
      </c>
      <c r="L474" s="29">
        <v>14</v>
      </c>
      <c r="M474" s="29">
        <v>18</v>
      </c>
      <c r="N474" s="29">
        <v>26</v>
      </c>
      <c r="O474" s="29">
        <v>0</v>
      </c>
      <c r="P474" s="29">
        <v>0</v>
      </c>
      <c r="Q474" s="29">
        <v>0</v>
      </c>
      <c r="R474" s="29">
        <v>0</v>
      </c>
      <c r="S474" s="29">
        <v>0</v>
      </c>
      <c r="T474" s="29">
        <v>0</v>
      </c>
      <c r="V474" s="48">
        <f t="shared" si="62"/>
        <v>130</v>
      </c>
      <c r="W474" s="105">
        <f t="shared" si="63"/>
        <v>1</v>
      </c>
      <c r="X474" s="48">
        <f t="shared" si="64"/>
        <v>0</v>
      </c>
      <c r="Y474" s="33" t="str">
        <f t="shared" si="65"/>
        <v/>
      </c>
      <c r="Z474" s="608">
        <v>1753</v>
      </c>
      <c r="AA474" s="609" t="s">
        <v>1399</v>
      </c>
      <c r="AB474" s="608">
        <v>1</v>
      </c>
      <c r="AC474" s="85"/>
      <c r="AD474" s="225">
        <f t="shared" si="66"/>
        <v>1</v>
      </c>
      <c r="AE474" s="85">
        <v>195</v>
      </c>
      <c r="AF474" s="85">
        <v>1751</v>
      </c>
      <c r="AG474" s="213" t="s">
        <v>968</v>
      </c>
      <c r="AH474" s="85"/>
      <c r="AP474" s="51"/>
    </row>
    <row r="475" spans="1:42" ht="14.1" customHeight="1" x14ac:dyDescent="0.2">
      <c r="A475" s="28">
        <v>466</v>
      </c>
      <c r="B475" s="41">
        <v>188</v>
      </c>
      <c r="C475" s="67">
        <v>1754</v>
      </c>
      <c r="D475" s="46" t="s">
        <v>246</v>
      </c>
      <c r="E475" s="29">
        <v>0</v>
      </c>
      <c r="F475" s="29">
        <v>0</v>
      </c>
      <c r="G475" s="29">
        <v>0</v>
      </c>
      <c r="H475" s="29">
        <v>20</v>
      </c>
      <c r="I475" s="29">
        <v>19</v>
      </c>
      <c r="J475" s="29">
        <v>22</v>
      </c>
      <c r="K475" s="29">
        <v>21</v>
      </c>
      <c r="L475" s="29">
        <v>24</v>
      </c>
      <c r="M475" s="29">
        <v>28</v>
      </c>
      <c r="N475" s="29">
        <v>0</v>
      </c>
      <c r="O475" s="29">
        <v>0</v>
      </c>
      <c r="P475" s="29">
        <v>0</v>
      </c>
      <c r="Q475" s="29">
        <v>0</v>
      </c>
      <c r="R475" s="29">
        <v>0</v>
      </c>
      <c r="S475" s="29">
        <v>0</v>
      </c>
      <c r="T475" s="29">
        <v>0</v>
      </c>
      <c r="V475" s="48">
        <f t="shared" si="62"/>
        <v>134</v>
      </c>
      <c r="W475" s="105">
        <f t="shared" si="63"/>
        <v>1</v>
      </c>
      <c r="X475" s="48">
        <f t="shared" si="64"/>
        <v>0</v>
      </c>
      <c r="Y475" s="33" t="str">
        <f t="shared" si="65"/>
        <v/>
      </c>
      <c r="Z475" s="608">
        <v>1754</v>
      </c>
      <c r="AA475" s="609" t="s">
        <v>246</v>
      </c>
      <c r="AB475" s="608">
        <v>1</v>
      </c>
      <c r="AC475" s="85"/>
      <c r="AD475" s="225">
        <f t="shared" si="66"/>
        <v>1</v>
      </c>
      <c r="AE475" s="85">
        <v>155</v>
      </c>
      <c r="AF475" s="85">
        <v>1752</v>
      </c>
      <c r="AG475" s="213" t="s">
        <v>1920</v>
      </c>
      <c r="AH475" s="85"/>
      <c r="AP475" s="51"/>
    </row>
    <row r="476" spans="1:42" ht="14.1" customHeight="1" x14ac:dyDescent="0.2">
      <c r="A476" s="28">
        <v>467</v>
      </c>
      <c r="B476" s="41">
        <v>196</v>
      </c>
      <c r="C476" s="67">
        <v>1755</v>
      </c>
      <c r="D476" s="46" t="s">
        <v>371</v>
      </c>
      <c r="E476" s="29">
        <v>0</v>
      </c>
      <c r="F476" s="29">
        <v>16</v>
      </c>
      <c r="G476" s="29">
        <v>0</v>
      </c>
      <c r="H476" s="29">
        <v>0</v>
      </c>
      <c r="I476" s="29">
        <v>0</v>
      </c>
      <c r="J476" s="29">
        <v>0</v>
      </c>
      <c r="K476" s="29">
        <v>0</v>
      </c>
      <c r="L476" s="29">
        <v>0</v>
      </c>
      <c r="M476" s="29">
        <v>0</v>
      </c>
      <c r="N476" s="29">
        <v>0</v>
      </c>
      <c r="O476" s="29">
        <v>0</v>
      </c>
      <c r="P476" s="29">
        <v>0</v>
      </c>
      <c r="Q476" s="29">
        <v>273</v>
      </c>
      <c r="R476" s="29">
        <v>295</v>
      </c>
      <c r="S476" s="29">
        <v>302</v>
      </c>
      <c r="T476" s="29">
        <v>298</v>
      </c>
      <c r="V476" s="48">
        <f t="shared" si="62"/>
        <v>1184</v>
      </c>
      <c r="W476" s="105">
        <f t="shared" si="63"/>
        <v>1</v>
      </c>
      <c r="X476" s="48">
        <f t="shared" si="64"/>
        <v>16</v>
      </c>
      <c r="Y476" s="33" t="str">
        <f t="shared" si="65"/>
        <v/>
      </c>
      <c r="Z476" s="608">
        <v>1755</v>
      </c>
      <c r="AA476" s="609" t="s">
        <v>371</v>
      </c>
      <c r="AB476" s="608">
        <v>4</v>
      </c>
      <c r="AC476" s="85"/>
      <c r="AD476" s="225">
        <f t="shared" si="66"/>
        <v>1</v>
      </c>
      <c r="AE476" s="85">
        <v>127</v>
      </c>
      <c r="AF476" s="85">
        <v>1753</v>
      </c>
      <c r="AG476" s="213" t="s">
        <v>1399</v>
      </c>
      <c r="AH476" s="85"/>
      <c r="AP476" s="51"/>
    </row>
    <row r="477" spans="1:42" ht="14.1" customHeight="1" x14ac:dyDescent="0.2">
      <c r="A477" s="28">
        <v>468</v>
      </c>
      <c r="B477" s="41">
        <v>121</v>
      </c>
      <c r="C477" s="67">
        <v>1757</v>
      </c>
      <c r="D477" s="46" t="s">
        <v>1416</v>
      </c>
      <c r="E477" s="29">
        <v>0</v>
      </c>
      <c r="F477" s="29">
        <v>0</v>
      </c>
      <c r="G477" s="29">
        <v>0</v>
      </c>
      <c r="H477" s="29">
        <v>5</v>
      </c>
      <c r="I477" s="29">
        <v>3</v>
      </c>
      <c r="J477" s="29">
        <v>5</v>
      </c>
      <c r="K477" s="29">
        <v>1</v>
      </c>
      <c r="L477" s="29">
        <v>3</v>
      </c>
      <c r="M477" s="29">
        <v>6</v>
      </c>
      <c r="N477" s="29">
        <v>2</v>
      </c>
      <c r="O477" s="29">
        <v>7</v>
      </c>
      <c r="P477" s="29">
        <v>1</v>
      </c>
      <c r="Q477" s="29">
        <v>2</v>
      </c>
      <c r="R477" s="29">
        <v>2</v>
      </c>
      <c r="S477" s="29">
        <v>1</v>
      </c>
      <c r="T477" s="29">
        <v>1</v>
      </c>
      <c r="V477" s="48">
        <f t="shared" si="62"/>
        <v>39</v>
      </c>
      <c r="W477" s="105">
        <f t="shared" si="63"/>
        <v>1</v>
      </c>
      <c r="X477" s="48">
        <f t="shared" si="64"/>
        <v>0</v>
      </c>
      <c r="Y477" s="33" t="str">
        <f t="shared" si="65"/>
        <v/>
      </c>
      <c r="Z477" s="608">
        <v>1757</v>
      </c>
      <c r="AA477" s="609" t="s">
        <v>1416</v>
      </c>
      <c r="AB477" s="608">
        <v>5</v>
      </c>
      <c r="AC477" s="85"/>
      <c r="AD477" s="225">
        <f t="shared" si="66"/>
        <v>1</v>
      </c>
      <c r="AE477" s="85">
        <v>188</v>
      </c>
      <c r="AF477" s="85">
        <v>1754</v>
      </c>
      <c r="AG477" s="213" t="s">
        <v>246</v>
      </c>
      <c r="AH477" s="85"/>
      <c r="AP477" s="51"/>
    </row>
    <row r="478" spans="1:42" ht="14.1" customHeight="1" x14ac:dyDescent="0.2">
      <c r="A478" s="28">
        <v>469</v>
      </c>
      <c r="B478" s="41">
        <v>119</v>
      </c>
      <c r="C478" s="67">
        <v>1758</v>
      </c>
      <c r="D478" s="46" t="s">
        <v>2546</v>
      </c>
      <c r="E478" s="29">
        <v>0</v>
      </c>
      <c r="F478" s="29">
        <v>39</v>
      </c>
      <c r="G478" s="29">
        <v>0</v>
      </c>
      <c r="H478" s="29">
        <v>0</v>
      </c>
      <c r="I478" s="29">
        <v>0</v>
      </c>
      <c r="J478" s="29">
        <v>0</v>
      </c>
      <c r="K478" s="29">
        <v>0</v>
      </c>
      <c r="L478" s="29">
        <v>0</v>
      </c>
      <c r="M478" s="29">
        <v>0</v>
      </c>
      <c r="N478" s="29">
        <v>0</v>
      </c>
      <c r="O478" s="29">
        <v>0</v>
      </c>
      <c r="P478" s="29">
        <v>0</v>
      </c>
      <c r="Q478" s="29">
        <v>131</v>
      </c>
      <c r="R478" s="29">
        <v>113</v>
      </c>
      <c r="S478" s="29">
        <v>131</v>
      </c>
      <c r="T478" s="29">
        <v>126</v>
      </c>
      <c r="V478" s="48">
        <f t="shared" si="62"/>
        <v>540</v>
      </c>
      <c r="W478" s="105">
        <f t="shared" si="63"/>
        <v>1</v>
      </c>
      <c r="X478" s="48">
        <f t="shared" si="64"/>
        <v>39</v>
      </c>
      <c r="Y478" s="33" t="str">
        <f t="shared" si="65"/>
        <v/>
      </c>
      <c r="Z478" s="608">
        <v>1758</v>
      </c>
      <c r="AA478" s="609" t="s">
        <v>2546</v>
      </c>
      <c r="AB478" s="608">
        <v>4</v>
      </c>
      <c r="AC478" s="85"/>
      <c r="AD478" s="225">
        <f t="shared" si="66"/>
        <v>1</v>
      </c>
      <c r="AE478" s="85">
        <v>196</v>
      </c>
      <c r="AF478" s="85">
        <v>1755</v>
      </c>
      <c r="AG478" s="213" t="s">
        <v>371</v>
      </c>
      <c r="AH478" s="85"/>
      <c r="AP478" s="51"/>
    </row>
    <row r="479" spans="1:42" ht="14.1" customHeight="1" x14ac:dyDescent="0.2">
      <c r="A479" s="28">
        <v>470</v>
      </c>
      <c r="B479" s="41">
        <v>151</v>
      </c>
      <c r="C479" s="67">
        <v>1759</v>
      </c>
      <c r="D479" s="46" t="s">
        <v>2875</v>
      </c>
      <c r="E479" s="29">
        <v>0</v>
      </c>
      <c r="F479" s="29">
        <v>0</v>
      </c>
      <c r="G479" s="29">
        <v>0</v>
      </c>
      <c r="H479" s="29">
        <v>0</v>
      </c>
      <c r="I479" s="29">
        <v>0</v>
      </c>
      <c r="J479" s="29">
        <v>0</v>
      </c>
      <c r="K479" s="29">
        <v>0</v>
      </c>
      <c r="L479" s="29">
        <v>0</v>
      </c>
      <c r="M479" s="29">
        <v>0</v>
      </c>
      <c r="N479" s="29">
        <v>0</v>
      </c>
      <c r="O479" s="29">
        <v>0</v>
      </c>
      <c r="P479" s="29">
        <v>0</v>
      </c>
      <c r="Q479" s="29">
        <v>300</v>
      </c>
      <c r="R479" s="29">
        <v>311</v>
      </c>
      <c r="S479" s="29">
        <v>355</v>
      </c>
      <c r="T479" s="29">
        <v>339</v>
      </c>
      <c r="V479" s="48">
        <f t="shared" si="62"/>
        <v>1305</v>
      </c>
      <c r="W479" s="105">
        <f t="shared" si="63"/>
        <v>1</v>
      </c>
      <c r="X479" s="48">
        <f t="shared" si="64"/>
        <v>0</v>
      </c>
      <c r="Y479" s="33" t="str">
        <f t="shared" si="65"/>
        <v/>
      </c>
      <c r="Z479" s="608">
        <v>1759</v>
      </c>
      <c r="AA479" s="609" t="s">
        <v>778</v>
      </c>
      <c r="AB479" s="608">
        <v>4</v>
      </c>
      <c r="AC479" s="85"/>
      <c r="AD479" s="225">
        <f t="shared" si="66"/>
        <v>1</v>
      </c>
      <c r="AE479" s="85">
        <v>121</v>
      </c>
      <c r="AF479" s="85">
        <v>1757</v>
      </c>
      <c r="AG479" s="213" t="s">
        <v>1416</v>
      </c>
      <c r="AH479" s="85"/>
      <c r="AP479" s="51"/>
    </row>
    <row r="480" spans="1:42" ht="14.1" customHeight="1" x14ac:dyDescent="0.2">
      <c r="A480" s="28">
        <v>471</v>
      </c>
      <c r="B480" s="41">
        <v>114</v>
      </c>
      <c r="C480" s="67">
        <v>1760</v>
      </c>
      <c r="D480" s="46" t="s">
        <v>2625</v>
      </c>
      <c r="E480" s="29">
        <v>0</v>
      </c>
      <c r="F480" s="29">
        <v>0</v>
      </c>
      <c r="G480" s="29">
        <v>0</v>
      </c>
      <c r="H480" s="29">
        <v>33</v>
      </c>
      <c r="I480" s="29">
        <v>31</v>
      </c>
      <c r="J480" s="29">
        <v>24</v>
      </c>
      <c r="K480" s="29">
        <v>23</v>
      </c>
      <c r="L480" s="29">
        <v>36</v>
      </c>
      <c r="M480" s="29">
        <v>28</v>
      </c>
      <c r="N480" s="29">
        <v>0</v>
      </c>
      <c r="O480" s="29">
        <v>0</v>
      </c>
      <c r="P480" s="29">
        <v>0</v>
      </c>
      <c r="Q480" s="29">
        <v>0</v>
      </c>
      <c r="R480" s="29">
        <v>0</v>
      </c>
      <c r="S480" s="29">
        <v>0</v>
      </c>
      <c r="T480" s="29">
        <v>0</v>
      </c>
      <c r="V480" s="48">
        <f t="shared" si="62"/>
        <v>175</v>
      </c>
      <c r="W480" s="105">
        <f t="shared" si="63"/>
        <v>1</v>
      </c>
      <c r="X480" s="48">
        <f t="shared" si="64"/>
        <v>0</v>
      </c>
      <c r="Y480" s="33" t="str">
        <f t="shared" si="65"/>
        <v/>
      </c>
      <c r="Z480" s="608">
        <v>1760</v>
      </c>
      <c r="AA480" s="609" t="s">
        <v>2625</v>
      </c>
      <c r="AB480" s="608">
        <v>1</v>
      </c>
      <c r="AC480" s="85"/>
      <c r="AD480" s="225">
        <f t="shared" si="66"/>
        <v>1</v>
      </c>
      <c r="AE480" s="85">
        <v>119</v>
      </c>
      <c r="AF480" s="85">
        <v>1758</v>
      </c>
      <c r="AG480" s="213" t="s">
        <v>2546</v>
      </c>
      <c r="AH480" s="85"/>
      <c r="AP480" s="51"/>
    </row>
    <row r="481" spans="1:42" ht="14.1" customHeight="1" x14ac:dyDescent="0.2">
      <c r="A481" s="28">
        <v>472</v>
      </c>
      <c r="B481" s="41">
        <v>196</v>
      </c>
      <c r="C481" s="67">
        <v>1762</v>
      </c>
      <c r="D481" s="46" t="s">
        <v>2085</v>
      </c>
      <c r="E481" s="29">
        <v>0</v>
      </c>
      <c r="F481" s="29">
        <v>0</v>
      </c>
      <c r="G481" s="29">
        <v>0</v>
      </c>
      <c r="H481" s="29">
        <v>0</v>
      </c>
      <c r="I481" s="29">
        <v>0</v>
      </c>
      <c r="J481" s="29">
        <v>0</v>
      </c>
      <c r="K481" s="29">
        <v>0</v>
      </c>
      <c r="L481" s="29">
        <v>0</v>
      </c>
      <c r="M481" s="29">
        <v>0</v>
      </c>
      <c r="N481" s="29">
        <v>119</v>
      </c>
      <c r="O481" s="29">
        <v>119</v>
      </c>
      <c r="P481" s="29">
        <v>132</v>
      </c>
      <c r="Q481" s="29">
        <v>0</v>
      </c>
      <c r="R481" s="29">
        <v>0</v>
      </c>
      <c r="S481" s="29">
        <v>0</v>
      </c>
      <c r="T481" s="29">
        <v>0</v>
      </c>
      <c r="V481" s="48">
        <f t="shared" si="62"/>
        <v>370</v>
      </c>
      <c r="W481" s="105">
        <f t="shared" si="63"/>
        <v>1</v>
      </c>
      <c r="X481" s="48">
        <f t="shared" si="64"/>
        <v>0</v>
      </c>
      <c r="Y481" s="33" t="str">
        <f t="shared" si="65"/>
        <v/>
      </c>
      <c r="Z481" s="608">
        <v>1762</v>
      </c>
      <c r="AA481" s="609" t="s">
        <v>2085</v>
      </c>
      <c r="AB481" s="608">
        <v>3</v>
      </c>
      <c r="AC481" s="85"/>
      <c r="AD481" s="225">
        <f t="shared" si="66"/>
        <v>1</v>
      </c>
      <c r="AE481" s="85">
        <v>151</v>
      </c>
      <c r="AF481" s="85">
        <v>1759</v>
      </c>
      <c r="AG481" s="213" t="s">
        <v>2875</v>
      </c>
      <c r="AH481" s="85"/>
      <c r="AP481" s="51"/>
    </row>
    <row r="482" spans="1:42" ht="14.1" customHeight="1" x14ac:dyDescent="0.2">
      <c r="A482" s="28">
        <v>473</v>
      </c>
      <c r="B482" s="41">
        <v>149</v>
      </c>
      <c r="C482" s="67">
        <v>1765</v>
      </c>
      <c r="D482" s="46" t="s">
        <v>1331</v>
      </c>
      <c r="E482" s="29">
        <v>0</v>
      </c>
      <c r="F482" s="29">
        <v>0</v>
      </c>
      <c r="G482" s="29">
        <v>0</v>
      </c>
      <c r="H482" s="29">
        <v>0</v>
      </c>
      <c r="I482" s="29">
        <v>0</v>
      </c>
      <c r="J482" s="29">
        <v>0</v>
      </c>
      <c r="K482" s="29">
        <v>0</v>
      </c>
      <c r="L482" s="29">
        <v>0</v>
      </c>
      <c r="M482" s="29">
        <v>14</v>
      </c>
      <c r="N482" s="29">
        <v>27</v>
      </c>
      <c r="O482" s="29">
        <v>22</v>
      </c>
      <c r="P482" s="29">
        <v>13</v>
      </c>
      <c r="Q482" s="29">
        <v>24</v>
      </c>
      <c r="R482" s="29">
        <v>14</v>
      </c>
      <c r="S482" s="29">
        <v>15</v>
      </c>
      <c r="T482" s="29">
        <v>21</v>
      </c>
      <c r="V482" s="48">
        <f t="shared" si="62"/>
        <v>150</v>
      </c>
      <c r="W482" s="105">
        <f t="shared" si="63"/>
        <v>1</v>
      </c>
      <c r="X482" s="48">
        <f t="shared" si="64"/>
        <v>0</v>
      </c>
      <c r="Y482" s="33" t="str">
        <f t="shared" si="65"/>
        <v/>
      </c>
      <c r="Z482" s="608">
        <v>1765</v>
      </c>
      <c r="AA482" s="609" t="s">
        <v>1331</v>
      </c>
      <c r="AB482" s="608">
        <v>4</v>
      </c>
      <c r="AC482" s="85"/>
      <c r="AD482" s="225">
        <f t="shared" si="66"/>
        <v>1</v>
      </c>
      <c r="AE482" s="85">
        <v>114</v>
      </c>
      <c r="AF482" s="85">
        <v>1760</v>
      </c>
      <c r="AG482" s="213" t="s">
        <v>2625</v>
      </c>
      <c r="AH482" s="85"/>
      <c r="AP482" s="51"/>
    </row>
    <row r="483" spans="1:42" ht="14.1" customHeight="1" x14ac:dyDescent="0.2">
      <c r="A483" s="28">
        <v>474</v>
      </c>
      <c r="B483" s="41">
        <v>151</v>
      </c>
      <c r="C483" s="67">
        <v>1767</v>
      </c>
      <c r="D483" s="46" t="s">
        <v>602</v>
      </c>
      <c r="E483" s="29">
        <v>0</v>
      </c>
      <c r="F483" s="29">
        <v>0</v>
      </c>
      <c r="G483" s="29">
        <v>26</v>
      </c>
      <c r="H483" s="29">
        <v>38</v>
      </c>
      <c r="I483" s="29">
        <v>26</v>
      </c>
      <c r="J483" s="29">
        <v>27</v>
      </c>
      <c r="K483" s="29">
        <v>30</v>
      </c>
      <c r="L483" s="29">
        <v>33</v>
      </c>
      <c r="M483" s="29">
        <v>31</v>
      </c>
      <c r="N483" s="29">
        <v>37</v>
      </c>
      <c r="O483" s="29">
        <v>0</v>
      </c>
      <c r="P483" s="29">
        <v>0</v>
      </c>
      <c r="Q483" s="29">
        <v>0</v>
      </c>
      <c r="R483" s="29">
        <v>0</v>
      </c>
      <c r="S483" s="29">
        <v>0</v>
      </c>
      <c r="T483" s="29">
        <v>0</v>
      </c>
      <c r="V483" s="48">
        <f t="shared" si="62"/>
        <v>248</v>
      </c>
      <c r="W483" s="105">
        <f t="shared" si="63"/>
        <v>1</v>
      </c>
      <c r="X483" s="48">
        <f t="shared" si="64"/>
        <v>0</v>
      </c>
      <c r="Y483" s="33" t="str">
        <f t="shared" si="65"/>
        <v/>
      </c>
      <c r="Z483" s="608">
        <v>1767</v>
      </c>
      <c r="AA483" s="609" t="s">
        <v>602</v>
      </c>
      <c r="AB483" s="608">
        <v>1</v>
      </c>
      <c r="AC483" s="85"/>
      <c r="AD483" s="225">
        <f t="shared" si="66"/>
        <v>1</v>
      </c>
      <c r="AE483" s="85">
        <v>196</v>
      </c>
      <c r="AF483" s="85">
        <v>1762</v>
      </c>
      <c r="AG483" s="213" t="s">
        <v>2085</v>
      </c>
      <c r="AH483" s="85"/>
      <c r="AP483" s="51"/>
    </row>
    <row r="484" spans="1:42" ht="14.1" customHeight="1" x14ac:dyDescent="0.2">
      <c r="A484" s="28">
        <v>475</v>
      </c>
      <c r="B484" s="41">
        <v>118</v>
      </c>
      <c r="C484" s="67">
        <v>1769</v>
      </c>
      <c r="D484" s="46" t="s">
        <v>1467</v>
      </c>
      <c r="E484" s="29">
        <v>0</v>
      </c>
      <c r="F484" s="29">
        <v>0</v>
      </c>
      <c r="G484" s="29">
        <v>0</v>
      </c>
      <c r="H484" s="29">
        <v>37</v>
      </c>
      <c r="I484" s="29">
        <v>34</v>
      </c>
      <c r="J484" s="29">
        <v>35</v>
      </c>
      <c r="K484" s="29">
        <v>42</v>
      </c>
      <c r="L484" s="29">
        <v>47</v>
      </c>
      <c r="M484" s="29">
        <v>43</v>
      </c>
      <c r="N484" s="29">
        <v>0</v>
      </c>
      <c r="O484" s="29">
        <v>0</v>
      </c>
      <c r="P484" s="29">
        <v>0</v>
      </c>
      <c r="Q484" s="29">
        <v>0</v>
      </c>
      <c r="R484" s="29">
        <v>0</v>
      </c>
      <c r="S484" s="29">
        <v>0</v>
      </c>
      <c r="T484" s="29">
        <v>0</v>
      </c>
      <c r="V484" s="48">
        <f t="shared" si="62"/>
        <v>238</v>
      </c>
      <c r="W484" s="105">
        <f t="shared" si="63"/>
        <v>1</v>
      </c>
      <c r="X484" s="48">
        <f t="shared" si="64"/>
        <v>0</v>
      </c>
      <c r="Y484" s="33" t="str">
        <f t="shared" si="65"/>
        <v/>
      </c>
      <c r="Z484" s="608">
        <v>1769</v>
      </c>
      <c r="AA484" s="609" t="s">
        <v>1467</v>
      </c>
      <c r="AB484" s="608">
        <v>1</v>
      </c>
      <c r="AC484" s="85"/>
      <c r="AD484" s="225">
        <f t="shared" si="66"/>
        <v>1</v>
      </c>
      <c r="AE484" s="85">
        <v>190</v>
      </c>
      <c r="AF484" s="85">
        <v>1763</v>
      </c>
      <c r="AG484" s="213" t="s">
        <v>633</v>
      </c>
      <c r="AH484" s="85"/>
      <c r="AP484" s="51"/>
    </row>
    <row r="485" spans="1:42" ht="14.1" customHeight="1" x14ac:dyDescent="0.2">
      <c r="A485" s="28">
        <v>476</v>
      </c>
      <c r="B485" s="41">
        <v>140</v>
      </c>
      <c r="C485" s="67">
        <v>1770</v>
      </c>
      <c r="D485" s="46" t="s">
        <v>872</v>
      </c>
      <c r="E485" s="29">
        <v>0</v>
      </c>
      <c r="F485" s="29">
        <v>0</v>
      </c>
      <c r="G485" s="29">
        <v>0</v>
      </c>
      <c r="H485" s="29">
        <v>18</v>
      </c>
      <c r="I485" s="29">
        <v>26</v>
      </c>
      <c r="J485" s="29">
        <v>17</v>
      </c>
      <c r="K485" s="29">
        <v>20</v>
      </c>
      <c r="L485" s="29">
        <v>29</v>
      </c>
      <c r="M485" s="29">
        <v>16</v>
      </c>
      <c r="N485" s="29">
        <v>19</v>
      </c>
      <c r="O485" s="29">
        <v>25</v>
      </c>
      <c r="P485" s="29">
        <v>22</v>
      </c>
      <c r="Q485" s="29">
        <v>0</v>
      </c>
      <c r="R485" s="29">
        <v>0</v>
      </c>
      <c r="S485" s="29">
        <v>0</v>
      </c>
      <c r="T485" s="29">
        <v>0</v>
      </c>
      <c r="V485" s="48">
        <f t="shared" si="62"/>
        <v>192</v>
      </c>
      <c r="W485" s="105">
        <f t="shared" si="63"/>
        <v>1</v>
      </c>
      <c r="X485" s="48">
        <f t="shared" si="64"/>
        <v>0</v>
      </c>
      <c r="Y485" s="33" t="str">
        <f t="shared" si="65"/>
        <v/>
      </c>
      <c r="Z485" s="608">
        <v>1770</v>
      </c>
      <c r="AA485" s="609" t="s">
        <v>872</v>
      </c>
      <c r="AB485" s="608">
        <v>1</v>
      </c>
      <c r="AC485" s="85"/>
      <c r="AD485" s="225">
        <f t="shared" si="66"/>
        <v>1</v>
      </c>
      <c r="AE485" s="85">
        <v>149</v>
      </c>
      <c r="AF485" s="85">
        <v>1765</v>
      </c>
      <c r="AG485" s="213" t="s">
        <v>1331</v>
      </c>
      <c r="AH485" s="85"/>
      <c r="AP485" s="51"/>
    </row>
    <row r="486" spans="1:42" ht="14.1" customHeight="1" x14ac:dyDescent="0.2">
      <c r="A486" s="28">
        <v>477</v>
      </c>
      <c r="B486" s="41">
        <v>190</v>
      </c>
      <c r="C486" s="67">
        <v>1771</v>
      </c>
      <c r="D486" s="46" t="s">
        <v>637</v>
      </c>
      <c r="E486" s="29">
        <v>0</v>
      </c>
      <c r="F486" s="29">
        <v>0</v>
      </c>
      <c r="G486" s="29">
        <v>0</v>
      </c>
      <c r="H486" s="29">
        <v>24</v>
      </c>
      <c r="I486" s="29">
        <v>19</v>
      </c>
      <c r="J486" s="29">
        <v>18</v>
      </c>
      <c r="K486" s="29">
        <v>21</v>
      </c>
      <c r="L486" s="29">
        <v>25</v>
      </c>
      <c r="M486" s="29">
        <v>17</v>
      </c>
      <c r="N486" s="29">
        <v>17</v>
      </c>
      <c r="O486" s="29">
        <v>27</v>
      </c>
      <c r="P486" s="29">
        <v>22</v>
      </c>
      <c r="Q486" s="29">
        <v>0</v>
      </c>
      <c r="R486" s="29">
        <v>0</v>
      </c>
      <c r="S486" s="29">
        <v>0</v>
      </c>
      <c r="T486" s="29">
        <v>0</v>
      </c>
      <c r="V486" s="48">
        <f t="shared" si="62"/>
        <v>190</v>
      </c>
      <c r="W486" s="105">
        <f t="shared" si="63"/>
        <v>1</v>
      </c>
      <c r="X486" s="48">
        <f t="shared" si="64"/>
        <v>0</v>
      </c>
      <c r="Y486" s="33" t="str">
        <f t="shared" si="65"/>
        <v/>
      </c>
      <c r="Z486" s="608">
        <v>1771</v>
      </c>
      <c r="AA486" s="609" t="s">
        <v>637</v>
      </c>
      <c r="AB486" s="608">
        <v>1</v>
      </c>
      <c r="AC486" s="85"/>
      <c r="AD486" s="225">
        <f t="shared" si="66"/>
        <v>1</v>
      </c>
      <c r="AE486" s="85">
        <v>151</v>
      </c>
      <c r="AF486" s="85">
        <v>1767</v>
      </c>
      <c r="AG486" s="213" t="s">
        <v>602</v>
      </c>
      <c r="AH486" s="85"/>
      <c r="AP486" s="51"/>
    </row>
    <row r="487" spans="1:42" ht="14.1" customHeight="1" x14ac:dyDescent="0.2">
      <c r="A487" s="28">
        <v>478</v>
      </c>
      <c r="B487" s="41">
        <v>191</v>
      </c>
      <c r="C487" s="67">
        <v>1772</v>
      </c>
      <c r="D487" s="46" t="s">
        <v>1997</v>
      </c>
      <c r="E487" s="29">
        <v>0</v>
      </c>
      <c r="F487" s="29">
        <v>0</v>
      </c>
      <c r="G487" s="29">
        <v>0</v>
      </c>
      <c r="H487" s="29">
        <v>2</v>
      </c>
      <c r="I487" s="29">
        <v>1</v>
      </c>
      <c r="J487" s="29">
        <v>2</v>
      </c>
      <c r="K487" s="29">
        <v>5</v>
      </c>
      <c r="L487" s="29">
        <v>0</v>
      </c>
      <c r="M487" s="29">
        <v>5</v>
      </c>
      <c r="N487" s="29">
        <v>4</v>
      </c>
      <c r="O487" s="29">
        <v>6</v>
      </c>
      <c r="P487" s="29">
        <v>6</v>
      </c>
      <c r="Q487" s="29">
        <v>2</v>
      </c>
      <c r="R487" s="29">
        <v>4</v>
      </c>
      <c r="S487" s="29">
        <v>2</v>
      </c>
      <c r="T487" s="29">
        <v>0</v>
      </c>
      <c r="V487" s="48">
        <f t="shared" si="62"/>
        <v>39</v>
      </c>
      <c r="W487" s="105">
        <f t="shared" si="63"/>
        <v>1</v>
      </c>
      <c r="X487" s="48">
        <f t="shared" si="64"/>
        <v>0</v>
      </c>
      <c r="Y487" s="33" t="str">
        <f t="shared" si="65"/>
        <v/>
      </c>
      <c r="Z487" s="608">
        <v>1772</v>
      </c>
      <c r="AA487" s="609" t="s">
        <v>1997</v>
      </c>
      <c r="AB487" s="608">
        <v>5</v>
      </c>
      <c r="AC487" s="85"/>
      <c r="AD487" s="225">
        <f t="shared" si="66"/>
        <v>1</v>
      </c>
      <c r="AE487" s="85">
        <v>118</v>
      </c>
      <c r="AF487" s="85">
        <v>1769</v>
      </c>
      <c r="AG487" s="213" t="s">
        <v>1467</v>
      </c>
      <c r="AH487" s="85"/>
      <c r="AP487" s="51"/>
    </row>
    <row r="488" spans="1:42" ht="14.1" customHeight="1" x14ac:dyDescent="0.2">
      <c r="A488" s="28">
        <v>479</v>
      </c>
      <c r="B488" s="41">
        <v>151</v>
      </c>
      <c r="C488" s="67">
        <v>1775</v>
      </c>
      <c r="D488" s="46" t="s">
        <v>601</v>
      </c>
      <c r="E488" s="29">
        <v>0</v>
      </c>
      <c r="F488" s="29">
        <v>0</v>
      </c>
      <c r="G488" s="29">
        <v>24</v>
      </c>
      <c r="H488" s="29">
        <v>37</v>
      </c>
      <c r="I488" s="29">
        <v>30</v>
      </c>
      <c r="J488" s="29">
        <v>26</v>
      </c>
      <c r="K488" s="29">
        <v>44</v>
      </c>
      <c r="L488" s="29">
        <v>30</v>
      </c>
      <c r="M488" s="29">
        <v>20</v>
      </c>
      <c r="N488" s="29">
        <v>26</v>
      </c>
      <c r="O488" s="29">
        <v>28</v>
      </c>
      <c r="P488" s="29">
        <v>22</v>
      </c>
      <c r="Q488" s="29">
        <v>0</v>
      </c>
      <c r="R488" s="29">
        <v>0</v>
      </c>
      <c r="S488" s="29">
        <v>0</v>
      </c>
      <c r="T488" s="29">
        <v>0</v>
      </c>
      <c r="V488" s="48">
        <f t="shared" si="62"/>
        <v>287</v>
      </c>
      <c r="W488" s="105">
        <f t="shared" si="63"/>
        <v>1</v>
      </c>
      <c r="X488" s="48">
        <f t="shared" si="64"/>
        <v>0</v>
      </c>
      <c r="Y488" s="33" t="str">
        <f t="shared" si="65"/>
        <v/>
      </c>
      <c r="Z488" s="608">
        <v>1775</v>
      </c>
      <c r="AA488" s="609" t="s">
        <v>601</v>
      </c>
      <c r="AB488" s="608">
        <v>1</v>
      </c>
      <c r="AC488" s="85"/>
      <c r="AD488" s="225">
        <f t="shared" si="66"/>
        <v>1</v>
      </c>
      <c r="AE488" s="85">
        <v>140</v>
      </c>
      <c r="AF488" s="85">
        <v>1770</v>
      </c>
      <c r="AG488" s="213" t="s">
        <v>872</v>
      </c>
      <c r="AH488" s="85"/>
      <c r="AP488" s="51"/>
    </row>
    <row r="489" spans="1:42" ht="14.1" customHeight="1" x14ac:dyDescent="0.2">
      <c r="A489" s="28">
        <v>480</v>
      </c>
      <c r="B489" s="41">
        <v>196</v>
      </c>
      <c r="C489" s="67">
        <v>1776</v>
      </c>
      <c r="D489" s="46" t="s">
        <v>617</v>
      </c>
      <c r="E489" s="29">
        <v>0</v>
      </c>
      <c r="F489" s="29">
        <v>0</v>
      </c>
      <c r="G489" s="29">
        <v>0</v>
      </c>
      <c r="H489" s="29">
        <v>40</v>
      </c>
      <c r="I489" s="29">
        <v>69</v>
      </c>
      <c r="J489" s="29">
        <v>72</v>
      </c>
      <c r="K489" s="29">
        <v>59</v>
      </c>
      <c r="L489" s="29">
        <v>64</v>
      </c>
      <c r="M489" s="29">
        <v>64</v>
      </c>
      <c r="N489" s="29">
        <v>0</v>
      </c>
      <c r="O489" s="29">
        <v>0</v>
      </c>
      <c r="P489" s="29">
        <v>0</v>
      </c>
      <c r="Q489" s="29">
        <v>0</v>
      </c>
      <c r="R489" s="29">
        <v>0</v>
      </c>
      <c r="S489" s="29">
        <v>0</v>
      </c>
      <c r="T489" s="29">
        <v>0</v>
      </c>
      <c r="V489" s="48">
        <f t="shared" si="62"/>
        <v>368</v>
      </c>
      <c r="W489" s="105">
        <f t="shared" si="63"/>
        <v>1</v>
      </c>
      <c r="X489" s="48">
        <f t="shared" si="64"/>
        <v>0</v>
      </c>
      <c r="Y489" s="33" t="str">
        <f t="shared" si="65"/>
        <v/>
      </c>
      <c r="Z489" s="608">
        <v>1776</v>
      </c>
      <c r="AA489" s="609" t="s">
        <v>617</v>
      </c>
      <c r="AB489" s="608">
        <v>1</v>
      </c>
      <c r="AC489" s="85"/>
      <c r="AD489" s="225">
        <f t="shared" si="66"/>
        <v>1</v>
      </c>
      <c r="AE489" s="85">
        <v>190</v>
      </c>
      <c r="AF489" s="85">
        <v>1771</v>
      </c>
      <c r="AG489" s="213" t="s">
        <v>637</v>
      </c>
      <c r="AH489" s="85"/>
      <c r="AP489" s="51"/>
    </row>
    <row r="490" spans="1:42" ht="14.1" customHeight="1" x14ac:dyDescent="0.2">
      <c r="A490" s="28">
        <v>481</v>
      </c>
      <c r="B490" s="41">
        <v>174</v>
      </c>
      <c r="C490" s="67">
        <v>1777</v>
      </c>
      <c r="D490" s="46" t="s">
        <v>959</v>
      </c>
      <c r="E490" s="29">
        <v>0</v>
      </c>
      <c r="F490" s="29">
        <v>0</v>
      </c>
      <c r="G490" s="29">
        <v>0</v>
      </c>
      <c r="H490" s="29">
        <v>92</v>
      </c>
      <c r="I490" s="29">
        <v>92</v>
      </c>
      <c r="J490" s="29">
        <v>98</v>
      </c>
      <c r="K490" s="29">
        <v>104</v>
      </c>
      <c r="L490" s="29">
        <v>114</v>
      </c>
      <c r="M490" s="29">
        <v>0</v>
      </c>
      <c r="N490" s="29">
        <v>0</v>
      </c>
      <c r="O490" s="29">
        <v>0</v>
      </c>
      <c r="P490" s="29">
        <v>0</v>
      </c>
      <c r="Q490" s="29">
        <v>0</v>
      </c>
      <c r="R490" s="29">
        <v>0</v>
      </c>
      <c r="S490" s="29">
        <v>0</v>
      </c>
      <c r="T490" s="29">
        <v>0</v>
      </c>
      <c r="V490" s="48">
        <f t="shared" si="62"/>
        <v>500</v>
      </c>
      <c r="W490" s="105">
        <f t="shared" si="63"/>
        <v>1</v>
      </c>
      <c r="X490" s="48">
        <f t="shared" si="64"/>
        <v>0</v>
      </c>
      <c r="Y490" s="33" t="str">
        <f t="shared" si="65"/>
        <v/>
      </c>
      <c r="Z490" s="608">
        <v>1777</v>
      </c>
      <c r="AA490" s="609" t="s">
        <v>959</v>
      </c>
      <c r="AB490" s="608">
        <v>1</v>
      </c>
      <c r="AC490" s="85"/>
      <c r="AD490" s="225">
        <f t="shared" si="66"/>
        <v>1</v>
      </c>
      <c r="AE490" s="85">
        <v>191</v>
      </c>
      <c r="AF490" s="85">
        <v>1772</v>
      </c>
      <c r="AG490" s="213" t="s">
        <v>1997</v>
      </c>
      <c r="AH490" s="85"/>
      <c r="AP490" s="51"/>
    </row>
    <row r="491" spans="1:42" ht="14.1" customHeight="1" x14ac:dyDescent="0.2">
      <c r="A491" s="28">
        <v>482</v>
      </c>
      <c r="B491" s="41">
        <v>185</v>
      </c>
      <c r="C491" s="67">
        <v>1778</v>
      </c>
      <c r="D491" s="46" t="s">
        <v>2532</v>
      </c>
      <c r="E491" s="29">
        <v>0</v>
      </c>
      <c r="F491" s="29">
        <v>0</v>
      </c>
      <c r="G491" s="29">
        <v>0</v>
      </c>
      <c r="H491" s="29">
        <v>0</v>
      </c>
      <c r="I491" s="29">
        <v>0</v>
      </c>
      <c r="J491" s="29">
        <v>0</v>
      </c>
      <c r="K491" s="29">
        <v>0</v>
      </c>
      <c r="L491" s="29">
        <v>0</v>
      </c>
      <c r="M491" s="29">
        <v>0</v>
      </c>
      <c r="N491" s="29">
        <v>0</v>
      </c>
      <c r="O491" s="29">
        <v>0</v>
      </c>
      <c r="P491" s="29">
        <v>0</v>
      </c>
      <c r="Q491" s="29">
        <v>107</v>
      </c>
      <c r="R491" s="29">
        <v>78</v>
      </c>
      <c r="S491" s="29">
        <v>104</v>
      </c>
      <c r="T491" s="29">
        <v>116</v>
      </c>
      <c r="V491" s="48">
        <f t="shared" si="62"/>
        <v>405</v>
      </c>
      <c r="W491" s="105">
        <f t="shared" si="63"/>
        <v>1</v>
      </c>
      <c r="X491" s="48">
        <f t="shared" si="64"/>
        <v>0</v>
      </c>
      <c r="Y491" s="33" t="str">
        <f t="shared" si="65"/>
        <v/>
      </c>
      <c r="Z491" s="608">
        <v>1778</v>
      </c>
      <c r="AA491" s="609" t="s">
        <v>2532</v>
      </c>
      <c r="AB491" s="608">
        <v>4</v>
      </c>
      <c r="AC491" s="85"/>
      <c r="AD491" s="225">
        <f t="shared" si="66"/>
        <v>1</v>
      </c>
      <c r="AE491" s="85">
        <v>151</v>
      </c>
      <c r="AF491" s="85">
        <v>1775</v>
      </c>
      <c r="AG491" s="213" t="s">
        <v>601</v>
      </c>
      <c r="AH491" s="85"/>
      <c r="AP491" s="51"/>
    </row>
    <row r="492" spans="1:42" ht="14.1" customHeight="1" x14ac:dyDescent="0.2">
      <c r="A492" s="28">
        <v>483</v>
      </c>
      <c r="B492" s="41">
        <v>114</v>
      </c>
      <c r="C492" s="67">
        <v>1781</v>
      </c>
      <c r="D492" s="46" t="s">
        <v>2633</v>
      </c>
      <c r="E492" s="29">
        <v>0</v>
      </c>
      <c r="F492" s="29">
        <v>0</v>
      </c>
      <c r="G492" s="29">
        <v>0</v>
      </c>
      <c r="H492" s="29">
        <v>0</v>
      </c>
      <c r="I492" s="29">
        <v>0</v>
      </c>
      <c r="J492" s="29">
        <v>0</v>
      </c>
      <c r="K492" s="29">
        <v>0</v>
      </c>
      <c r="L492" s="29">
        <v>0</v>
      </c>
      <c r="M492" s="29">
        <v>0</v>
      </c>
      <c r="N492" s="29">
        <v>0</v>
      </c>
      <c r="O492" s="29">
        <v>0</v>
      </c>
      <c r="P492" s="29">
        <v>0</v>
      </c>
      <c r="Q492" s="29">
        <v>126</v>
      </c>
      <c r="R492" s="29">
        <v>107</v>
      </c>
      <c r="S492" s="29">
        <v>87</v>
      </c>
      <c r="T492" s="29">
        <v>123</v>
      </c>
      <c r="V492" s="48">
        <f t="shared" si="62"/>
        <v>443</v>
      </c>
      <c r="W492" s="105">
        <f t="shared" si="63"/>
        <v>1</v>
      </c>
      <c r="X492" s="48">
        <f t="shared" si="64"/>
        <v>0</v>
      </c>
      <c r="Y492" s="33" t="str">
        <f t="shared" si="65"/>
        <v/>
      </c>
      <c r="Z492" s="608">
        <v>1781</v>
      </c>
      <c r="AA492" s="609" t="s">
        <v>2633</v>
      </c>
      <c r="AB492" s="608">
        <v>4</v>
      </c>
      <c r="AC492" s="85"/>
      <c r="AD492" s="225">
        <f t="shared" si="66"/>
        <v>1</v>
      </c>
      <c r="AE492" s="85">
        <v>196</v>
      </c>
      <c r="AF492" s="85">
        <v>1776</v>
      </c>
      <c r="AG492" s="213" t="s">
        <v>617</v>
      </c>
      <c r="AH492" s="85"/>
      <c r="AP492" s="51"/>
    </row>
    <row r="493" spans="1:42" ht="14.1" customHeight="1" x14ac:dyDescent="0.2">
      <c r="A493" s="28">
        <v>484</v>
      </c>
      <c r="B493" s="41">
        <v>186</v>
      </c>
      <c r="C493" s="67">
        <v>1782</v>
      </c>
      <c r="D493" s="46" t="s">
        <v>240</v>
      </c>
      <c r="E493" s="29">
        <v>15</v>
      </c>
      <c r="F493" s="29">
        <v>1</v>
      </c>
      <c r="G493" s="29">
        <v>0</v>
      </c>
      <c r="H493" s="29">
        <v>32</v>
      </c>
      <c r="I493" s="29">
        <v>39</v>
      </c>
      <c r="J493" s="29">
        <v>43</v>
      </c>
      <c r="K493" s="29">
        <v>41</v>
      </c>
      <c r="L493" s="29">
        <v>50</v>
      </c>
      <c r="M493" s="29">
        <v>60</v>
      </c>
      <c r="N493" s="29">
        <v>58</v>
      </c>
      <c r="O493" s="29">
        <v>64</v>
      </c>
      <c r="P493" s="29">
        <v>53</v>
      </c>
      <c r="Q493" s="29">
        <v>0</v>
      </c>
      <c r="R493" s="29">
        <v>0</v>
      </c>
      <c r="S493" s="29">
        <v>0</v>
      </c>
      <c r="T493" s="29">
        <v>0</v>
      </c>
      <c r="V493" s="48">
        <f t="shared" si="62"/>
        <v>456</v>
      </c>
      <c r="W493" s="105">
        <f t="shared" si="63"/>
        <v>1</v>
      </c>
      <c r="X493" s="48">
        <f t="shared" si="64"/>
        <v>16</v>
      </c>
      <c r="Y493" s="33" t="str">
        <f t="shared" si="65"/>
        <v/>
      </c>
      <c r="Z493" s="608">
        <v>1782</v>
      </c>
      <c r="AA493" s="609" t="s">
        <v>240</v>
      </c>
      <c r="AB493" s="608">
        <v>1</v>
      </c>
      <c r="AC493" s="85"/>
      <c r="AD493" s="225">
        <f t="shared" si="66"/>
        <v>1</v>
      </c>
      <c r="AE493" s="85">
        <v>174</v>
      </c>
      <c r="AF493" s="85">
        <v>1777</v>
      </c>
      <c r="AG493" s="213" t="s">
        <v>959</v>
      </c>
      <c r="AH493" s="85"/>
      <c r="AP493" s="51"/>
    </row>
    <row r="494" spans="1:42" ht="14.1" customHeight="1" x14ac:dyDescent="0.2">
      <c r="A494" s="28">
        <v>485</v>
      </c>
      <c r="B494" s="41">
        <v>196</v>
      </c>
      <c r="C494" s="67">
        <v>1783</v>
      </c>
      <c r="D494" s="46" t="s">
        <v>3410</v>
      </c>
      <c r="E494" s="29">
        <v>0</v>
      </c>
      <c r="F494" s="29">
        <v>0</v>
      </c>
      <c r="G494" s="29">
        <v>0</v>
      </c>
      <c r="H494" s="29">
        <v>66</v>
      </c>
      <c r="I494" s="29">
        <v>63</v>
      </c>
      <c r="J494" s="29">
        <v>63</v>
      </c>
      <c r="K494" s="29">
        <v>74</v>
      </c>
      <c r="L494" s="29">
        <v>55</v>
      </c>
      <c r="M494" s="29">
        <v>72</v>
      </c>
      <c r="N494" s="29">
        <v>54</v>
      </c>
      <c r="O494" s="29">
        <v>95</v>
      </c>
      <c r="P494" s="29">
        <v>95</v>
      </c>
      <c r="Q494" s="29">
        <v>0</v>
      </c>
      <c r="R494" s="29">
        <v>0</v>
      </c>
      <c r="S494" s="29">
        <v>0</v>
      </c>
      <c r="T494" s="29">
        <v>0</v>
      </c>
      <c r="V494" s="48">
        <f t="shared" si="62"/>
        <v>637</v>
      </c>
      <c r="W494" s="105">
        <f t="shared" si="63"/>
        <v>1</v>
      </c>
      <c r="X494" s="48">
        <f t="shared" si="64"/>
        <v>0</v>
      </c>
      <c r="Y494" s="33" t="str">
        <f t="shared" si="65"/>
        <v/>
      </c>
      <c r="Z494" s="608">
        <v>1783</v>
      </c>
      <c r="AA494" s="609" t="s">
        <v>373</v>
      </c>
      <c r="AB494" s="608">
        <v>1</v>
      </c>
      <c r="AC494" s="85"/>
      <c r="AD494" s="225">
        <f t="shared" si="66"/>
        <v>1</v>
      </c>
      <c r="AE494" s="85">
        <v>185</v>
      </c>
      <c r="AF494" s="85">
        <v>1778</v>
      </c>
      <c r="AG494" s="213" t="s">
        <v>2532</v>
      </c>
      <c r="AH494" s="85"/>
      <c r="AP494" s="51"/>
    </row>
    <row r="495" spans="1:42" ht="14.1" customHeight="1" x14ac:dyDescent="0.2">
      <c r="A495" s="28">
        <v>486</v>
      </c>
      <c r="B495" s="41">
        <v>136</v>
      </c>
      <c r="C495" s="67">
        <v>1785</v>
      </c>
      <c r="D495" s="46" t="s">
        <v>2593</v>
      </c>
      <c r="E495" s="29">
        <v>0</v>
      </c>
      <c r="F495" s="29">
        <v>0</v>
      </c>
      <c r="G495" s="29">
        <v>0</v>
      </c>
      <c r="H495" s="29">
        <v>37</v>
      </c>
      <c r="I495" s="29">
        <v>40</v>
      </c>
      <c r="J495" s="29">
        <v>33</v>
      </c>
      <c r="K495" s="29">
        <v>36</v>
      </c>
      <c r="L495" s="29">
        <v>42</v>
      </c>
      <c r="M495" s="29">
        <v>39</v>
      </c>
      <c r="N495" s="29">
        <v>46</v>
      </c>
      <c r="O495" s="29">
        <v>43</v>
      </c>
      <c r="P495" s="29">
        <v>33</v>
      </c>
      <c r="Q495" s="29">
        <v>0</v>
      </c>
      <c r="R495" s="29">
        <v>0</v>
      </c>
      <c r="S495" s="29">
        <v>0</v>
      </c>
      <c r="T495" s="29">
        <v>0</v>
      </c>
      <c r="V495" s="48">
        <f t="shared" si="62"/>
        <v>349</v>
      </c>
      <c r="W495" s="105">
        <f t="shared" si="63"/>
        <v>1</v>
      </c>
      <c r="X495" s="48">
        <f t="shared" si="64"/>
        <v>0</v>
      </c>
      <c r="Y495" s="33" t="str">
        <f t="shared" si="65"/>
        <v/>
      </c>
      <c r="Z495" s="608">
        <v>1785</v>
      </c>
      <c r="AA495" s="609" t="s">
        <v>2593</v>
      </c>
      <c r="AB495" s="608">
        <v>1</v>
      </c>
      <c r="AC495" s="85"/>
      <c r="AD495" s="225">
        <f t="shared" si="66"/>
        <v>1</v>
      </c>
      <c r="AE495" s="85">
        <v>114</v>
      </c>
      <c r="AF495" s="85">
        <v>1781</v>
      </c>
      <c r="AG495" s="213" t="s">
        <v>2633</v>
      </c>
      <c r="AH495" s="85"/>
      <c r="AP495" s="51"/>
    </row>
    <row r="496" spans="1:42" ht="14.1" customHeight="1" x14ac:dyDescent="0.2">
      <c r="A496" s="28">
        <v>487</v>
      </c>
      <c r="B496" s="41">
        <v>185</v>
      </c>
      <c r="C496" s="67">
        <v>1786</v>
      </c>
      <c r="D496" s="46" t="s">
        <v>2524</v>
      </c>
      <c r="E496" s="29">
        <v>0</v>
      </c>
      <c r="F496" s="29">
        <v>0</v>
      </c>
      <c r="G496" s="29">
        <v>0</v>
      </c>
      <c r="H496" s="29">
        <v>20</v>
      </c>
      <c r="I496" s="29">
        <v>17</v>
      </c>
      <c r="J496" s="29">
        <v>18</v>
      </c>
      <c r="K496" s="29">
        <v>15</v>
      </c>
      <c r="L496" s="29">
        <v>16</v>
      </c>
      <c r="M496" s="29">
        <v>24</v>
      </c>
      <c r="N496" s="29">
        <v>13</v>
      </c>
      <c r="O496" s="29">
        <v>17</v>
      </c>
      <c r="P496" s="29">
        <v>20</v>
      </c>
      <c r="Q496" s="29">
        <v>0</v>
      </c>
      <c r="R496" s="29">
        <v>0</v>
      </c>
      <c r="S496" s="29">
        <v>0</v>
      </c>
      <c r="T496" s="29">
        <v>0</v>
      </c>
      <c r="V496" s="48">
        <f t="shared" si="62"/>
        <v>160</v>
      </c>
      <c r="W496" s="105">
        <f t="shared" si="63"/>
        <v>1</v>
      </c>
      <c r="X496" s="48">
        <f t="shared" si="64"/>
        <v>0</v>
      </c>
      <c r="Y496" s="33" t="str">
        <f t="shared" si="65"/>
        <v/>
      </c>
      <c r="Z496" s="608">
        <v>1786</v>
      </c>
      <c r="AA496" s="609" t="s">
        <v>2524</v>
      </c>
      <c r="AB496" s="608">
        <v>1</v>
      </c>
      <c r="AC496" s="85"/>
      <c r="AD496" s="225">
        <f t="shared" si="66"/>
        <v>1</v>
      </c>
      <c r="AE496" s="85">
        <v>186</v>
      </c>
      <c r="AF496" s="85">
        <v>1782</v>
      </c>
      <c r="AG496" s="213" t="s">
        <v>240</v>
      </c>
      <c r="AH496" s="85"/>
      <c r="AP496" s="51"/>
    </row>
    <row r="497" spans="1:42" ht="14.1" customHeight="1" x14ac:dyDescent="0.2">
      <c r="A497" s="28">
        <v>488</v>
      </c>
      <c r="B497" s="41">
        <v>192</v>
      </c>
      <c r="C497" s="67">
        <v>1788</v>
      </c>
      <c r="D497" s="46" t="s">
        <v>1899</v>
      </c>
      <c r="E497" s="29">
        <v>0</v>
      </c>
      <c r="F497" s="29">
        <v>0</v>
      </c>
      <c r="G497" s="29">
        <v>3</v>
      </c>
      <c r="H497" s="29">
        <v>11</v>
      </c>
      <c r="I497" s="29">
        <v>4</v>
      </c>
      <c r="J497" s="29">
        <v>11</v>
      </c>
      <c r="K497" s="29">
        <v>11</v>
      </c>
      <c r="L497" s="29">
        <v>10</v>
      </c>
      <c r="M497" s="29">
        <v>11</v>
      </c>
      <c r="N497" s="29">
        <v>10</v>
      </c>
      <c r="O497" s="29">
        <v>4</v>
      </c>
      <c r="P497" s="29">
        <v>7</v>
      </c>
      <c r="Q497" s="29">
        <v>5</v>
      </c>
      <c r="R497" s="29">
        <v>0</v>
      </c>
      <c r="S497" s="29">
        <v>0</v>
      </c>
      <c r="T497" s="29">
        <v>0</v>
      </c>
      <c r="V497" s="48">
        <f t="shared" si="62"/>
        <v>87</v>
      </c>
      <c r="W497" s="105">
        <f t="shared" si="63"/>
        <v>1</v>
      </c>
      <c r="X497" s="48">
        <f t="shared" si="64"/>
        <v>0</v>
      </c>
      <c r="Y497" s="33" t="str">
        <f t="shared" si="65"/>
        <v/>
      </c>
      <c r="Z497" s="608">
        <v>1788</v>
      </c>
      <c r="AA497" s="609" t="s">
        <v>1899</v>
      </c>
      <c r="AB497" s="608">
        <v>7</v>
      </c>
      <c r="AC497" s="85"/>
      <c r="AD497" s="225">
        <f t="shared" si="66"/>
        <v>1</v>
      </c>
      <c r="AE497" s="85">
        <v>196</v>
      </c>
      <c r="AF497" s="85">
        <v>1783</v>
      </c>
      <c r="AG497" s="213" t="s">
        <v>373</v>
      </c>
      <c r="AH497" s="85"/>
      <c r="AP497" s="51"/>
    </row>
    <row r="498" spans="1:42" ht="14.1" customHeight="1" x14ac:dyDescent="0.2">
      <c r="A498" s="28">
        <v>489</v>
      </c>
      <c r="B498" s="41">
        <v>188</v>
      </c>
      <c r="C498" s="67">
        <v>1789</v>
      </c>
      <c r="D498" s="46" t="s">
        <v>253</v>
      </c>
      <c r="E498" s="29">
        <v>0</v>
      </c>
      <c r="F498" s="29">
        <v>0</v>
      </c>
      <c r="G498" s="29">
        <v>0</v>
      </c>
      <c r="H498" s="29">
        <v>20</v>
      </c>
      <c r="I498" s="29">
        <v>22</v>
      </c>
      <c r="J498" s="29">
        <v>20</v>
      </c>
      <c r="K498" s="29">
        <v>21</v>
      </c>
      <c r="L498" s="29">
        <v>13</v>
      </c>
      <c r="M498" s="29">
        <v>0</v>
      </c>
      <c r="N498" s="29">
        <v>0</v>
      </c>
      <c r="O498" s="29">
        <v>0</v>
      </c>
      <c r="P498" s="29">
        <v>0</v>
      </c>
      <c r="Q498" s="29">
        <v>0</v>
      </c>
      <c r="R498" s="29">
        <v>0</v>
      </c>
      <c r="S498" s="29">
        <v>0</v>
      </c>
      <c r="T498" s="29">
        <v>0</v>
      </c>
      <c r="V498" s="48">
        <f t="shared" si="62"/>
        <v>96</v>
      </c>
      <c r="W498" s="105">
        <f t="shared" si="63"/>
        <v>1</v>
      </c>
      <c r="X498" s="48">
        <f t="shared" si="64"/>
        <v>0</v>
      </c>
      <c r="Y498" s="33" t="str">
        <f t="shared" si="65"/>
        <v/>
      </c>
      <c r="Z498" s="608">
        <v>1789</v>
      </c>
      <c r="AA498" s="609" t="s">
        <v>253</v>
      </c>
      <c r="AB498" s="608">
        <v>1</v>
      </c>
      <c r="AC498" s="85"/>
      <c r="AD498" s="225">
        <f t="shared" si="66"/>
        <v>1</v>
      </c>
      <c r="AE498" s="85">
        <v>136</v>
      </c>
      <c r="AF498" s="85">
        <v>1785</v>
      </c>
      <c r="AG498" s="213" t="s">
        <v>2593</v>
      </c>
      <c r="AH498" s="85"/>
      <c r="AP498" s="51"/>
    </row>
    <row r="499" spans="1:42" ht="14.1" customHeight="1" x14ac:dyDescent="0.2">
      <c r="A499" s="28">
        <v>490</v>
      </c>
      <c r="B499" s="41">
        <v>186</v>
      </c>
      <c r="C499" s="67">
        <v>1790</v>
      </c>
      <c r="D499" s="46" t="s">
        <v>337</v>
      </c>
      <c r="E499" s="29">
        <v>0</v>
      </c>
      <c r="F499" s="29">
        <v>0</v>
      </c>
      <c r="G499" s="29">
        <v>0</v>
      </c>
      <c r="H499" s="29">
        <v>60</v>
      </c>
      <c r="I499" s="29">
        <v>46</v>
      </c>
      <c r="J499" s="29">
        <v>46</v>
      </c>
      <c r="K499" s="29">
        <v>47</v>
      </c>
      <c r="L499" s="29">
        <v>37</v>
      </c>
      <c r="M499" s="29">
        <v>49</v>
      </c>
      <c r="N499" s="29">
        <v>49</v>
      </c>
      <c r="O499" s="29">
        <v>0</v>
      </c>
      <c r="P499" s="29">
        <v>0</v>
      </c>
      <c r="Q499" s="29">
        <v>0</v>
      </c>
      <c r="R499" s="29">
        <v>0</v>
      </c>
      <c r="S499" s="29">
        <v>0</v>
      </c>
      <c r="T499" s="29">
        <v>0</v>
      </c>
      <c r="V499" s="48">
        <f t="shared" si="62"/>
        <v>334</v>
      </c>
      <c r="W499" s="105">
        <f t="shared" si="63"/>
        <v>1</v>
      </c>
      <c r="X499" s="48">
        <f t="shared" si="64"/>
        <v>0</v>
      </c>
      <c r="Y499" s="33" t="str">
        <f t="shared" si="65"/>
        <v/>
      </c>
      <c r="Z499" s="608">
        <v>1790</v>
      </c>
      <c r="AA499" s="609" t="s">
        <v>337</v>
      </c>
      <c r="AB499" s="608">
        <v>1</v>
      </c>
      <c r="AC499" s="85"/>
      <c r="AD499" s="225">
        <f t="shared" si="66"/>
        <v>1</v>
      </c>
      <c r="AE499" s="85">
        <v>185</v>
      </c>
      <c r="AF499" s="85">
        <v>1786</v>
      </c>
      <c r="AG499" s="213" t="s">
        <v>2524</v>
      </c>
      <c r="AH499" s="85"/>
      <c r="AP499" s="51"/>
    </row>
    <row r="500" spans="1:42" ht="14.1" customHeight="1" x14ac:dyDescent="0.2">
      <c r="A500" s="28">
        <v>491</v>
      </c>
      <c r="B500" s="41">
        <v>190</v>
      </c>
      <c r="C500" s="67">
        <v>1792</v>
      </c>
      <c r="D500" s="46" t="s">
        <v>638</v>
      </c>
      <c r="E500" s="29">
        <v>0</v>
      </c>
      <c r="F500" s="29">
        <v>0</v>
      </c>
      <c r="G500" s="29">
        <v>0</v>
      </c>
      <c r="H500" s="29">
        <v>7</v>
      </c>
      <c r="I500" s="29">
        <v>18</v>
      </c>
      <c r="J500" s="29">
        <v>11</v>
      </c>
      <c r="K500" s="29">
        <v>11</v>
      </c>
      <c r="L500" s="29">
        <v>16</v>
      </c>
      <c r="M500" s="29">
        <v>9</v>
      </c>
      <c r="N500" s="29">
        <v>10</v>
      </c>
      <c r="O500" s="29">
        <v>17</v>
      </c>
      <c r="P500" s="29">
        <v>6</v>
      </c>
      <c r="Q500" s="29">
        <v>0</v>
      </c>
      <c r="R500" s="29">
        <v>0</v>
      </c>
      <c r="S500" s="29">
        <v>0</v>
      </c>
      <c r="T500" s="29">
        <v>0</v>
      </c>
      <c r="V500" s="48">
        <f t="shared" si="62"/>
        <v>105</v>
      </c>
      <c r="W500" s="105">
        <f t="shared" si="63"/>
        <v>1</v>
      </c>
      <c r="X500" s="48">
        <f t="shared" si="64"/>
        <v>0</v>
      </c>
      <c r="Y500" s="33" t="str">
        <f t="shared" si="65"/>
        <v/>
      </c>
      <c r="Z500" s="608">
        <v>1792</v>
      </c>
      <c r="AA500" s="609" t="s">
        <v>638</v>
      </c>
      <c r="AB500" s="608">
        <v>1</v>
      </c>
      <c r="AC500" s="85"/>
      <c r="AD500" s="225">
        <f t="shared" si="66"/>
        <v>1</v>
      </c>
      <c r="AE500" s="85">
        <v>192</v>
      </c>
      <c r="AF500" s="85">
        <v>1788</v>
      </c>
      <c r="AG500" s="213" t="s">
        <v>1899</v>
      </c>
      <c r="AH500" s="85"/>
      <c r="AP500" s="51"/>
    </row>
    <row r="501" spans="1:42" ht="14.1" customHeight="1" x14ac:dyDescent="0.2">
      <c r="A501" s="28">
        <v>492</v>
      </c>
      <c r="B501" s="41">
        <v>156</v>
      </c>
      <c r="C501" s="67">
        <v>1794</v>
      </c>
      <c r="D501" s="46" t="s">
        <v>2582</v>
      </c>
      <c r="E501" s="29">
        <v>0</v>
      </c>
      <c r="F501" s="29">
        <v>0</v>
      </c>
      <c r="G501" s="29">
        <v>0</v>
      </c>
      <c r="H501" s="29">
        <v>0</v>
      </c>
      <c r="I501" s="29">
        <v>0</v>
      </c>
      <c r="J501" s="29">
        <v>0</v>
      </c>
      <c r="K501" s="29">
        <v>0</v>
      </c>
      <c r="L501" s="29">
        <v>0</v>
      </c>
      <c r="M501" s="29">
        <v>0</v>
      </c>
      <c r="N501" s="29">
        <v>0</v>
      </c>
      <c r="O501" s="29">
        <v>32</v>
      </c>
      <c r="P501" s="29">
        <v>21</v>
      </c>
      <c r="Q501" s="29">
        <v>30</v>
      </c>
      <c r="R501" s="29">
        <v>19</v>
      </c>
      <c r="S501" s="29">
        <v>25</v>
      </c>
      <c r="T501" s="29">
        <v>30</v>
      </c>
      <c r="V501" s="48">
        <f t="shared" si="62"/>
        <v>157</v>
      </c>
      <c r="W501" s="105">
        <f t="shared" si="63"/>
        <v>1</v>
      </c>
      <c r="X501" s="48">
        <f t="shared" si="64"/>
        <v>0</v>
      </c>
      <c r="Y501" s="33" t="str">
        <f t="shared" si="65"/>
        <v/>
      </c>
      <c r="Z501" s="608">
        <v>1794</v>
      </c>
      <c r="AA501" s="609" t="s">
        <v>2582</v>
      </c>
      <c r="AB501" s="608">
        <v>4</v>
      </c>
      <c r="AC501" s="85"/>
      <c r="AD501" s="225">
        <f t="shared" si="66"/>
        <v>1</v>
      </c>
      <c r="AE501" s="85">
        <v>188</v>
      </c>
      <c r="AF501" s="85">
        <v>1789</v>
      </c>
      <c r="AG501" s="213" t="s">
        <v>253</v>
      </c>
      <c r="AH501" s="85"/>
      <c r="AP501" s="51"/>
    </row>
    <row r="502" spans="1:42" ht="14.1" customHeight="1" x14ac:dyDescent="0.2">
      <c r="A502" s="28">
        <v>493</v>
      </c>
      <c r="B502" s="41">
        <v>151</v>
      </c>
      <c r="C502" s="67">
        <v>1796</v>
      </c>
      <c r="D502" s="46" t="s">
        <v>3394</v>
      </c>
      <c r="E502" s="29">
        <v>0</v>
      </c>
      <c r="F502" s="29">
        <v>2</v>
      </c>
      <c r="G502" s="29">
        <v>0</v>
      </c>
      <c r="H502" s="29">
        <v>0</v>
      </c>
      <c r="I502" s="29">
        <v>0</v>
      </c>
      <c r="J502" s="29">
        <v>0</v>
      </c>
      <c r="K502" s="29">
        <v>0</v>
      </c>
      <c r="L502" s="29">
        <v>0</v>
      </c>
      <c r="M502" s="29">
        <v>0</v>
      </c>
      <c r="N502" s="29">
        <v>0</v>
      </c>
      <c r="O502" s="29">
        <v>0</v>
      </c>
      <c r="P502" s="29">
        <v>0</v>
      </c>
      <c r="Q502" s="29">
        <v>103</v>
      </c>
      <c r="R502" s="29">
        <v>265</v>
      </c>
      <c r="S502" s="29">
        <v>344</v>
      </c>
      <c r="T502" s="29">
        <v>514</v>
      </c>
      <c r="V502" s="48">
        <f t="shared" si="62"/>
        <v>1228</v>
      </c>
      <c r="W502" s="105">
        <f t="shared" si="63"/>
        <v>1</v>
      </c>
      <c r="X502" s="48">
        <f t="shared" si="64"/>
        <v>2</v>
      </c>
      <c r="Y502" s="33" t="str">
        <f t="shared" si="65"/>
        <v/>
      </c>
      <c r="Z502" s="608">
        <v>1796</v>
      </c>
      <c r="AA502" s="609" t="s">
        <v>1910</v>
      </c>
      <c r="AB502" s="608">
        <v>4</v>
      </c>
      <c r="AC502" s="85"/>
      <c r="AD502" s="225">
        <f t="shared" si="66"/>
        <v>1</v>
      </c>
      <c r="AE502" s="85">
        <v>186</v>
      </c>
      <c r="AF502" s="85">
        <v>1790</v>
      </c>
      <c r="AG502" s="213" t="s">
        <v>337</v>
      </c>
      <c r="AH502" s="85"/>
      <c r="AP502" s="51"/>
    </row>
    <row r="503" spans="1:42" ht="14.1" customHeight="1" x14ac:dyDescent="0.2">
      <c r="A503" s="28">
        <v>494</v>
      </c>
      <c r="B503" s="41">
        <v>154</v>
      </c>
      <c r="C503" s="67">
        <v>1799</v>
      </c>
      <c r="D503" s="46" t="s">
        <v>1345</v>
      </c>
      <c r="E503" s="29">
        <v>0</v>
      </c>
      <c r="F503" s="29">
        <v>0</v>
      </c>
      <c r="G503" s="29">
        <v>0</v>
      </c>
      <c r="H503" s="29">
        <v>19</v>
      </c>
      <c r="I503" s="29">
        <v>16</v>
      </c>
      <c r="J503" s="29">
        <v>11</v>
      </c>
      <c r="K503" s="29">
        <v>23</v>
      </c>
      <c r="L503" s="29">
        <v>18</v>
      </c>
      <c r="M503" s="29">
        <v>23</v>
      </c>
      <c r="N503" s="29">
        <v>19</v>
      </c>
      <c r="O503" s="29">
        <v>0</v>
      </c>
      <c r="P503" s="29">
        <v>0</v>
      </c>
      <c r="Q503" s="29">
        <v>0</v>
      </c>
      <c r="R503" s="29">
        <v>0</v>
      </c>
      <c r="S503" s="29">
        <v>0</v>
      </c>
      <c r="T503" s="29">
        <v>0</v>
      </c>
      <c r="V503" s="48">
        <f t="shared" si="62"/>
        <v>129</v>
      </c>
      <c r="W503" s="105">
        <f t="shared" si="63"/>
        <v>1</v>
      </c>
      <c r="X503" s="48">
        <f t="shared" si="64"/>
        <v>0</v>
      </c>
      <c r="Y503" s="33" t="str">
        <f t="shared" si="65"/>
        <v/>
      </c>
      <c r="Z503" s="608">
        <v>1799</v>
      </c>
      <c r="AA503" s="609" t="s">
        <v>1345</v>
      </c>
      <c r="AB503" s="608">
        <v>1</v>
      </c>
      <c r="AC503" s="85"/>
      <c r="AD503" s="225">
        <f t="shared" si="66"/>
        <v>1</v>
      </c>
      <c r="AE503" s="85">
        <v>190</v>
      </c>
      <c r="AF503" s="85">
        <v>1792</v>
      </c>
      <c r="AG503" s="213" t="s">
        <v>638</v>
      </c>
      <c r="AH503" s="85"/>
      <c r="AP503" s="51"/>
    </row>
    <row r="504" spans="1:42" ht="14.1" customHeight="1" x14ac:dyDescent="0.2">
      <c r="A504" s="28">
        <v>495</v>
      </c>
      <c r="B504" s="41">
        <v>195</v>
      </c>
      <c r="C504" s="67">
        <v>1800</v>
      </c>
      <c r="D504" s="46" t="s">
        <v>950</v>
      </c>
      <c r="E504" s="29">
        <v>0</v>
      </c>
      <c r="F504" s="29">
        <v>0</v>
      </c>
      <c r="G504" s="29">
        <v>0</v>
      </c>
      <c r="H504" s="29">
        <v>0</v>
      </c>
      <c r="I504" s="29">
        <v>0</v>
      </c>
      <c r="J504" s="29">
        <v>0</v>
      </c>
      <c r="K504" s="29">
        <v>0</v>
      </c>
      <c r="L504" s="29">
        <v>0</v>
      </c>
      <c r="M504" s="29">
        <v>0</v>
      </c>
      <c r="N504" s="29">
        <v>56</v>
      </c>
      <c r="O504" s="29">
        <v>50</v>
      </c>
      <c r="P504" s="29">
        <v>55</v>
      </c>
      <c r="Q504" s="29">
        <v>48</v>
      </c>
      <c r="R504" s="29">
        <v>43</v>
      </c>
      <c r="S504" s="29">
        <v>52</v>
      </c>
      <c r="T504" s="29">
        <v>42</v>
      </c>
      <c r="V504" s="48">
        <f t="shared" si="62"/>
        <v>346</v>
      </c>
      <c r="W504" s="105">
        <f t="shared" si="63"/>
        <v>1</v>
      </c>
      <c r="X504" s="48">
        <f t="shared" si="64"/>
        <v>0</v>
      </c>
      <c r="Y504" s="33" t="str">
        <f t="shared" si="65"/>
        <v/>
      </c>
      <c r="Z504" s="608">
        <v>1800</v>
      </c>
      <c r="AA504" s="609" t="s">
        <v>950</v>
      </c>
      <c r="AB504" s="608">
        <v>4</v>
      </c>
      <c r="AC504" s="85"/>
      <c r="AD504" s="225">
        <f t="shared" si="66"/>
        <v>1</v>
      </c>
      <c r="AE504" s="85">
        <v>156</v>
      </c>
      <c r="AF504" s="85">
        <v>1794</v>
      </c>
      <c r="AG504" s="213" t="s">
        <v>2582</v>
      </c>
      <c r="AH504" s="85"/>
      <c r="AP504" s="51"/>
    </row>
    <row r="505" spans="1:42" ht="14.1" customHeight="1" x14ac:dyDescent="0.2">
      <c r="A505" s="28">
        <v>496</v>
      </c>
      <c r="B505" s="41">
        <v>196</v>
      </c>
      <c r="C505" s="67">
        <v>1805</v>
      </c>
      <c r="D505" s="46" t="s">
        <v>3378</v>
      </c>
      <c r="E505" s="29">
        <v>0</v>
      </c>
      <c r="F505" s="29">
        <v>0</v>
      </c>
      <c r="G505" s="29">
        <v>0</v>
      </c>
      <c r="H505" s="29">
        <v>0</v>
      </c>
      <c r="I505" s="29">
        <v>0</v>
      </c>
      <c r="J505" s="29">
        <v>0</v>
      </c>
      <c r="K505" s="29">
        <v>0</v>
      </c>
      <c r="L505" s="29">
        <v>0</v>
      </c>
      <c r="M505" s="29">
        <v>0</v>
      </c>
      <c r="N505" s="29">
        <v>157</v>
      </c>
      <c r="O505" s="29">
        <v>149</v>
      </c>
      <c r="P505" s="29">
        <v>146</v>
      </c>
      <c r="Q505" s="29">
        <v>0</v>
      </c>
      <c r="R505" s="29">
        <v>0</v>
      </c>
      <c r="S505" s="29">
        <v>0</v>
      </c>
      <c r="T505" s="29">
        <v>0</v>
      </c>
      <c r="V505" s="48">
        <f t="shared" si="62"/>
        <v>452</v>
      </c>
      <c r="W505" s="105">
        <f t="shared" si="63"/>
        <v>1</v>
      </c>
      <c r="X505" s="48">
        <f t="shared" si="64"/>
        <v>0</v>
      </c>
      <c r="Y505" s="33" t="str">
        <f t="shared" si="65"/>
        <v/>
      </c>
      <c r="Z505" s="608">
        <v>1805</v>
      </c>
      <c r="AA505" s="609" t="s">
        <v>2089</v>
      </c>
      <c r="AB505" s="608">
        <v>3</v>
      </c>
      <c r="AC505" s="85"/>
      <c r="AD505" s="225">
        <f t="shared" si="66"/>
        <v>1</v>
      </c>
      <c r="AE505" s="85">
        <v>151</v>
      </c>
      <c r="AF505" s="85">
        <v>1796</v>
      </c>
      <c r="AG505" s="213" t="s">
        <v>1910</v>
      </c>
      <c r="AH505" s="85"/>
      <c r="AP505" s="51"/>
    </row>
    <row r="506" spans="1:42" ht="14.1" customHeight="1" x14ac:dyDescent="0.2">
      <c r="A506" s="28">
        <v>497</v>
      </c>
      <c r="B506" s="41">
        <v>196</v>
      </c>
      <c r="C506" s="67">
        <v>1806</v>
      </c>
      <c r="D506" s="46" t="s">
        <v>380</v>
      </c>
      <c r="E506" s="29">
        <v>0</v>
      </c>
      <c r="F506" s="29">
        <v>0</v>
      </c>
      <c r="G506" s="29">
        <v>0</v>
      </c>
      <c r="H506" s="29">
        <v>31</v>
      </c>
      <c r="I506" s="29">
        <v>39</v>
      </c>
      <c r="J506" s="29">
        <v>30</v>
      </c>
      <c r="K506" s="29">
        <v>35</v>
      </c>
      <c r="L506" s="29">
        <v>26</v>
      </c>
      <c r="M506" s="29">
        <v>47</v>
      </c>
      <c r="N506" s="29">
        <v>0</v>
      </c>
      <c r="O506" s="29">
        <v>0</v>
      </c>
      <c r="P506" s="29">
        <v>0</v>
      </c>
      <c r="Q506" s="29">
        <v>0</v>
      </c>
      <c r="R506" s="29">
        <v>0</v>
      </c>
      <c r="S506" s="29">
        <v>0</v>
      </c>
      <c r="T506" s="29">
        <v>0</v>
      </c>
      <c r="V506" s="48">
        <f t="shared" si="62"/>
        <v>208</v>
      </c>
      <c r="W506" s="105">
        <f t="shared" si="63"/>
        <v>1</v>
      </c>
      <c r="X506" s="48">
        <f t="shared" si="64"/>
        <v>0</v>
      </c>
      <c r="Y506" s="33" t="str">
        <f t="shared" si="65"/>
        <v/>
      </c>
      <c r="Z506" s="608">
        <v>1806</v>
      </c>
      <c r="AA506" s="609" t="s">
        <v>380</v>
      </c>
      <c r="AB506" s="608">
        <v>1</v>
      </c>
      <c r="AC506" s="85"/>
      <c r="AD506" s="225">
        <f t="shared" si="66"/>
        <v>1</v>
      </c>
      <c r="AE506" s="85">
        <v>154</v>
      </c>
      <c r="AF506" s="85">
        <v>1799</v>
      </c>
      <c r="AG506" s="213" t="s">
        <v>1345</v>
      </c>
      <c r="AH506" s="85"/>
      <c r="AP506" s="51"/>
    </row>
    <row r="507" spans="1:42" ht="14.1" customHeight="1" x14ac:dyDescent="0.2">
      <c r="A507" s="28">
        <v>498</v>
      </c>
      <c r="B507" s="41">
        <v>140</v>
      </c>
      <c r="C507" s="67">
        <v>1808</v>
      </c>
      <c r="D507" s="46" t="s">
        <v>881</v>
      </c>
      <c r="E507" s="29">
        <v>0</v>
      </c>
      <c r="F507" s="29">
        <v>0</v>
      </c>
      <c r="G507" s="29">
        <v>0</v>
      </c>
      <c r="H507" s="29">
        <v>71</v>
      </c>
      <c r="I507" s="29">
        <v>58</v>
      </c>
      <c r="J507" s="29">
        <v>78</v>
      </c>
      <c r="K507" s="29">
        <v>86</v>
      </c>
      <c r="L507" s="29">
        <v>72</v>
      </c>
      <c r="M507" s="29">
        <v>59</v>
      </c>
      <c r="N507" s="29">
        <v>59</v>
      </c>
      <c r="O507" s="29">
        <v>0</v>
      </c>
      <c r="P507" s="29">
        <v>0</v>
      </c>
      <c r="Q507" s="29">
        <v>0</v>
      </c>
      <c r="R507" s="29">
        <v>0</v>
      </c>
      <c r="S507" s="29">
        <v>0</v>
      </c>
      <c r="T507" s="29">
        <v>0</v>
      </c>
      <c r="V507" s="48">
        <f t="shared" si="62"/>
        <v>483</v>
      </c>
      <c r="W507" s="105">
        <f t="shared" si="63"/>
        <v>1</v>
      </c>
      <c r="X507" s="48">
        <f t="shared" si="64"/>
        <v>0</v>
      </c>
      <c r="Y507" s="33" t="str">
        <f t="shared" si="65"/>
        <v/>
      </c>
      <c r="Z507" s="608">
        <v>1808</v>
      </c>
      <c r="AA507" s="609" t="s">
        <v>881</v>
      </c>
      <c r="AB507" s="608">
        <v>1</v>
      </c>
      <c r="AC507" s="85"/>
      <c r="AD507" s="225">
        <f t="shared" si="66"/>
        <v>1</v>
      </c>
      <c r="AE507" s="85">
        <v>195</v>
      </c>
      <c r="AF507" s="85">
        <v>1800</v>
      </c>
      <c r="AG507" s="213" t="s">
        <v>950</v>
      </c>
      <c r="AH507" s="85"/>
      <c r="AP507" s="51"/>
    </row>
    <row r="508" spans="1:42" ht="14.1" customHeight="1" x14ac:dyDescent="0.2">
      <c r="A508" s="28">
        <v>499</v>
      </c>
      <c r="B508" s="41">
        <v>189</v>
      </c>
      <c r="C508" s="67">
        <v>1809</v>
      </c>
      <c r="D508" s="46" t="s">
        <v>2007</v>
      </c>
      <c r="E508" s="29">
        <v>0</v>
      </c>
      <c r="F508" s="29">
        <v>0</v>
      </c>
      <c r="G508" s="29">
        <v>0</v>
      </c>
      <c r="H508" s="29">
        <v>8</v>
      </c>
      <c r="I508" s="29">
        <v>4</v>
      </c>
      <c r="J508" s="29">
        <v>4</v>
      </c>
      <c r="K508" s="29">
        <v>2</v>
      </c>
      <c r="L508" s="29">
        <v>2</v>
      </c>
      <c r="M508" s="29">
        <v>4</v>
      </c>
      <c r="N508" s="29">
        <v>0</v>
      </c>
      <c r="O508" s="29">
        <v>4</v>
      </c>
      <c r="P508" s="29">
        <v>0</v>
      </c>
      <c r="Q508" s="29">
        <v>4</v>
      </c>
      <c r="R508" s="29">
        <v>4</v>
      </c>
      <c r="S508" s="29">
        <v>2</v>
      </c>
      <c r="T508" s="29">
        <v>9</v>
      </c>
      <c r="V508" s="48">
        <f t="shared" si="62"/>
        <v>47</v>
      </c>
      <c r="W508" s="105">
        <f t="shared" si="63"/>
        <v>1</v>
      </c>
      <c r="X508" s="48">
        <f t="shared" si="64"/>
        <v>0</v>
      </c>
      <c r="Y508" s="33" t="str">
        <f t="shared" si="65"/>
        <v/>
      </c>
      <c r="Z508" s="608">
        <v>1809</v>
      </c>
      <c r="AA508" s="609" t="s">
        <v>2007</v>
      </c>
      <c r="AB508" s="608">
        <v>5</v>
      </c>
      <c r="AC508" s="85"/>
      <c r="AD508" s="225">
        <f t="shared" si="66"/>
        <v>1</v>
      </c>
      <c r="AE508" s="85">
        <v>196</v>
      </c>
      <c r="AF508" s="85">
        <v>1805</v>
      </c>
      <c r="AG508" s="213" t="s">
        <v>2089</v>
      </c>
      <c r="AH508" s="85"/>
      <c r="AP508" s="51"/>
    </row>
    <row r="509" spans="1:42" ht="14.1" customHeight="1" x14ac:dyDescent="0.2">
      <c r="A509" s="28">
        <v>500</v>
      </c>
      <c r="B509" s="41">
        <v>192</v>
      </c>
      <c r="C509" s="67">
        <v>1811</v>
      </c>
      <c r="D509" s="46" t="s">
        <v>1433</v>
      </c>
      <c r="E509" s="29">
        <v>0</v>
      </c>
      <c r="F509" s="29">
        <v>0</v>
      </c>
      <c r="G509" s="29">
        <v>11</v>
      </c>
      <c r="H509" s="29">
        <v>11</v>
      </c>
      <c r="I509" s="29">
        <v>9</v>
      </c>
      <c r="J509" s="29">
        <v>9</v>
      </c>
      <c r="K509" s="29">
        <v>15</v>
      </c>
      <c r="L509" s="29">
        <v>15</v>
      </c>
      <c r="M509" s="29">
        <v>9</v>
      </c>
      <c r="N509" s="29">
        <v>18</v>
      </c>
      <c r="O509" s="29">
        <v>9</v>
      </c>
      <c r="P509" s="29">
        <v>4</v>
      </c>
      <c r="Q509" s="29">
        <v>27</v>
      </c>
      <c r="R509" s="29">
        <v>15</v>
      </c>
      <c r="S509" s="29">
        <v>3</v>
      </c>
      <c r="T509" s="29">
        <v>5</v>
      </c>
      <c r="V509" s="48">
        <f t="shared" si="62"/>
        <v>160</v>
      </c>
      <c r="W509" s="105">
        <f t="shared" si="63"/>
        <v>1</v>
      </c>
      <c r="X509" s="48">
        <f t="shared" si="64"/>
        <v>0</v>
      </c>
      <c r="Y509" s="33" t="str">
        <f t="shared" si="65"/>
        <v/>
      </c>
      <c r="Z509" s="608">
        <v>1811</v>
      </c>
      <c r="AA509" s="609" t="s">
        <v>1433</v>
      </c>
      <c r="AB509" s="608">
        <v>7</v>
      </c>
      <c r="AC509" s="85"/>
      <c r="AD509" s="225">
        <f t="shared" si="66"/>
        <v>1</v>
      </c>
      <c r="AE509" s="85">
        <v>196</v>
      </c>
      <c r="AF509" s="85">
        <v>1806</v>
      </c>
      <c r="AG509" s="213" t="s">
        <v>380</v>
      </c>
      <c r="AH509" s="85"/>
      <c r="AP509" s="51"/>
    </row>
    <row r="510" spans="1:42" ht="14.1" customHeight="1" x14ac:dyDescent="0.2">
      <c r="A510" s="28">
        <v>501</v>
      </c>
      <c r="B510" s="41">
        <v>151</v>
      </c>
      <c r="C510" s="67">
        <v>1812</v>
      </c>
      <c r="D510" s="46" t="s">
        <v>1220</v>
      </c>
      <c r="E510" s="29">
        <v>0</v>
      </c>
      <c r="F510" s="29">
        <v>0</v>
      </c>
      <c r="G510" s="29">
        <v>34</v>
      </c>
      <c r="H510" s="29">
        <v>56</v>
      </c>
      <c r="I510" s="29">
        <v>73</v>
      </c>
      <c r="J510" s="29">
        <v>59</v>
      </c>
      <c r="K510" s="29">
        <v>65</v>
      </c>
      <c r="L510" s="29">
        <v>66</v>
      </c>
      <c r="M510" s="29">
        <v>81</v>
      </c>
      <c r="N510" s="29">
        <v>71</v>
      </c>
      <c r="O510" s="29">
        <v>0</v>
      </c>
      <c r="P510" s="29">
        <v>0</v>
      </c>
      <c r="Q510" s="29">
        <v>0</v>
      </c>
      <c r="R510" s="29">
        <v>0</v>
      </c>
      <c r="S510" s="29">
        <v>0</v>
      </c>
      <c r="T510" s="29">
        <v>0</v>
      </c>
      <c r="V510" s="48">
        <f t="shared" si="62"/>
        <v>505</v>
      </c>
      <c r="W510" s="105">
        <f t="shared" si="63"/>
        <v>1</v>
      </c>
      <c r="X510" s="48">
        <f t="shared" si="64"/>
        <v>0</v>
      </c>
      <c r="Y510" s="33" t="str">
        <f t="shared" si="65"/>
        <v/>
      </c>
      <c r="Z510" s="608">
        <v>1812</v>
      </c>
      <c r="AA510" s="609" t="s">
        <v>1220</v>
      </c>
      <c r="AB510" s="608">
        <v>1</v>
      </c>
      <c r="AC510" s="85"/>
      <c r="AD510" s="225">
        <f t="shared" si="66"/>
        <v>1</v>
      </c>
      <c r="AE510" s="85">
        <v>140</v>
      </c>
      <c r="AF510" s="85">
        <v>1808</v>
      </c>
      <c r="AG510" s="213" t="s">
        <v>881</v>
      </c>
      <c r="AH510" s="85"/>
      <c r="AP510" s="51"/>
    </row>
    <row r="511" spans="1:42" ht="14.1" customHeight="1" x14ac:dyDescent="0.2">
      <c r="A511" s="28">
        <v>502</v>
      </c>
      <c r="B511" s="41">
        <v>151</v>
      </c>
      <c r="C511" s="67">
        <v>1814</v>
      </c>
      <c r="D511" s="46" t="s">
        <v>777</v>
      </c>
      <c r="E511" s="29">
        <v>0</v>
      </c>
      <c r="F511" s="29">
        <v>0</v>
      </c>
      <c r="G511" s="29">
        <v>14</v>
      </c>
      <c r="H511" s="29">
        <v>31</v>
      </c>
      <c r="I511" s="29">
        <v>42</v>
      </c>
      <c r="J511" s="29">
        <v>38</v>
      </c>
      <c r="K511" s="29">
        <v>40</v>
      </c>
      <c r="L511" s="29">
        <v>43</v>
      </c>
      <c r="M511" s="29">
        <v>31</v>
      </c>
      <c r="N511" s="29">
        <v>38</v>
      </c>
      <c r="O511" s="29">
        <v>0</v>
      </c>
      <c r="P511" s="29">
        <v>0</v>
      </c>
      <c r="Q511" s="29">
        <v>0</v>
      </c>
      <c r="R511" s="29">
        <v>0</v>
      </c>
      <c r="S511" s="29">
        <v>0</v>
      </c>
      <c r="T511" s="29">
        <v>0</v>
      </c>
      <c r="V511" s="48">
        <f t="shared" si="62"/>
        <v>277</v>
      </c>
      <c r="W511" s="105">
        <f t="shared" si="63"/>
        <v>1</v>
      </c>
      <c r="X511" s="48">
        <f t="shared" si="64"/>
        <v>0</v>
      </c>
      <c r="Y511" s="33" t="str">
        <f t="shared" si="65"/>
        <v/>
      </c>
      <c r="Z511" s="608">
        <v>1814</v>
      </c>
      <c r="AA511" s="609" t="s">
        <v>777</v>
      </c>
      <c r="AB511" s="608">
        <v>1</v>
      </c>
      <c r="AC511" s="85"/>
      <c r="AD511" s="225">
        <f t="shared" si="66"/>
        <v>1</v>
      </c>
      <c r="AE511" s="85">
        <v>189</v>
      </c>
      <c r="AF511" s="85">
        <v>1809</v>
      </c>
      <c r="AG511" s="213" t="s">
        <v>2007</v>
      </c>
      <c r="AH511" s="85"/>
      <c r="AP511" s="51"/>
    </row>
    <row r="512" spans="1:42" ht="14.1" customHeight="1" x14ac:dyDescent="0.2">
      <c r="A512" s="28">
        <v>503</v>
      </c>
      <c r="B512" s="41">
        <v>149</v>
      </c>
      <c r="C512" s="67">
        <v>1816</v>
      </c>
      <c r="D512" s="46" t="s">
        <v>1326</v>
      </c>
      <c r="E512" s="29">
        <v>0</v>
      </c>
      <c r="F512" s="29">
        <v>0</v>
      </c>
      <c r="G512" s="29">
        <v>0</v>
      </c>
      <c r="H512" s="29">
        <v>9</v>
      </c>
      <c r="I512" s="29">
        <v>11</v>
      </c>
      <c r="J512" s="29">
        <v>8</v>
      </c>
      <c r="K512" s="29">
        <v>13</v>
      </c>
      <c r="L512" s="29">
        <v>8</v>
      </c>
      <c r="M512" s="29">
        <v>6</v>
      </c>
      <c r="N512" s="29">
        <v>5</v>
      </c>
      <c r="O512" s="29">
        <v>8</v>
      </c>
      <c r="P512" s="29">
        <v>14</v>
      </c>
      <c r="Q512" s="29">
        <v>0</v>
      </c>
      <c r="R512" s="29">
        <v>0</v>
      </c>
      <c r="S512" s="29">
        <v>0</v>
      </c>
      <c r="T512" s="29">
        <v>0</v>
      </c>
      <c r="V512" s="48">
        <f t="shared" si="62"/>
        <v>82</v>
      </c>
      <c r="W512" s="105">
        <f t="shared" si="63"/>
        <v>1</v>
      </c>
      <c r="X512" s="48">
        <f t="shared" si="64"/>
        <v>0</v>
      </c>
      <c r="Y512" s="33" t="str">
        <f t="shared" si="65"/>
        <v/>
      </c>
      <c r="Z512" s="608">
        <v>1816</v>
      </c>
      <c r="AA512" s="609" t="s">
        <v>1326</v>
      </c>
      <c r="AB512" s="608">
        <v>1</v>
      </c>
      <c r="AC512" s="85"/>
      <c r="AD512" s="225">
        <f t="shared" si="66"/>
        <v>1</v>
      </c>
      <c r="AE512" s="85">
        <v>192</v>
      </c>
      <c r="AF512" s="85">
        <v>1811</v>
      </c>
      <c r="AG512" s="213" t="s">
        <v>1433</v>
      </c>
      <c r="AH512" s="85"/>
      <c r="AP512" s="51"/>
    </row>
    <row r="513" spans="1:42" ht="14.1" customHeight="1" x14ac:dyDescent="0.2">
      <c r="A513" s="28">
        <v>504</v>
      </c>
      <c r="B513" s="41">
        <v>127</v>
      </c>
      <c r="C513" s="67">
        <v>1817</v>
      </c>
      <c r="D513" s="46" t="s">
        <v>1398</v>
      </c>
      <c r="E513" s="29">
        <v>0</v>
      </c>
      <c r="F513" s="29">
        <v>0</v>
      </c>
      <c r="G513" s="29">
        <v>0</v>
      </c>
      <c r="H513" s="29">
        <v>2</v>
      </c>
      <c r="I513" s="29">
        <v>1</v>
      </c>
      <c r="J513" s="29">
        <v>2</v>
      </c>
      <c r="K513" s="29">
        <v>1</v>
      </c>
      <c r="L513" s="29">
        <v>1</v>
      </c>
      <c r="M513" s="29">
        <v>0</v>
      </c>
      <c r="N513" s="29">
        <v>2</v>
      </c>
      <c r="O513" s="29">
        <v>2</v>
      </c>
      <c r="P513" s="29">
        <v>0</v>
      </c>
      <c r="Q513" s="29">
        <v>0</v>
      </c>
      <c r="R513" s="29">
        <v>2</v>
      </c>
      <c r="S513" s="29">
        <v>1</v>
      </c>
      <c r="T513" s="29">
        <v>1</v>
      </c>
      <c r="V513" s="48">
        <f t="shared" si="62"/>
        <v>15</v>
      </c>
      <c r="W513" s="105">
        <f t="shared" si="63"/>
        <v>1</v>
      </c>
      <c r="X513" s="48">
        <f t="shared" si="64"/>
        <v>0</v>
      </c>
      <c r="Y513" s="33" t="str">
        <f t="shared" si="65"/>
        <v/>
      </c>
      <c r="Z513" s="608">
        <v>1817</v>
      </c>
      <c r="AA513" s="609" t="s">
        <v>1398</v>
      </c>
      <c r="AB513" s="608">
        <v>5</v>
      </c>
      <c r="AC513" s="85"/>
      <c r="AD513" s="225">
        <f t="shared" si="66"/>
        <v>1</v>
      </c>
      <c r="AE513" s="85">
        <v>151</v>
      </c>
      <c r="AF513" s="85">
        <v>1812</v>
      </c>
      <c r="AG513" s="213" t="s">
        <v>1220</v>
      </c>
      <c r="AH513" s="85"/>
      <c r="AP513" s="51"/>
    </row>
    <row r="514" spans="1:42" ht="14.1" customHeight="1" x14ac:dyDescent="0.2">
      <c r="A514" s="28">
        <v>505</v>
      </c>
      <c r="B514" s="41">
        <v>156</v>
      </c>
      <c r="C514" s="67">
        <v>1818</v>
      </c>
      <c r="D514" s="46" t="s">
        <v>2573</v>
      </c>
      <c r="E514" s="29">
        <v>0</v>
      </c>
      <c r="F514" s="29">
        <v>0</v>
      </c>
      <c r="G514" s="29">
        <v>0</v>
      </c>
      <c r="H514" s="29">
        <v>0</v>
      </c>
      <c r="I514" s="29">
        <v>0</v>
      </c>
      <c r="J514" s="29">
        <v>0</v>
      </c>
      <c r="K514" s="29">
        <v>0</v>
      </c>
      <c r="L514" s="29">
        <v>0</v>
      </c>
      <c r="M514" s="29">
        <v>0</v>
      </c>
      <c r="N514" s="29">
        <v>0</v>
      </c>
      <c r="O514" s="29">
        <v>17</v>
      </c>
      <c r="P514" s="29">
        <v>19</v>
      </c>
      <c r="Q514" s="29">
        <v>29</v>
      </c>
      <c r="R514" s="29">
        <v>24</v>
      </c>
      <c r="S514" s="29">
        <v>28</v>
      </c>
      <c r="T514" s="29">
        <v>18</v>
      </c>
      <c r="V514" s="48">
        <f t="shared" si="62"/>
        <v>135</v>
      </c>
      <c r="W514" s="105">
        <f t="shared" si="63"/>
        <v>1</v>
      </c>
      <c r="X514" s="48">
        <f t="shared" si="64"/>
        <v>0</v>
      </c>
      <c r="Y514" s="33" t="str">
        <f t="shared" si="65"/>
        <v/>
      </c>
      <c r="Z514" s="608">
        <v>1818</v>
      </c>
      <c r="AA514" s="609" t="s">
        <v>2573</v>
      </c>
      <c r="AB514" s="608">
        <v>4</v>
      </c>
      <c r="AC514" s="85"/>
      <c r="AD514" s="225">
        <f t="shared" si="66"/>
        <v>1</v>
      </c>
      <c r="AE514" s="85">
        <v>151</v>
      </c>
      <c r="AF514" s="85">
        <v>1814</v>
      </c>
      <c r="AG514" s="213" t="s">
        <v>777</v>
      </c>
      <c r="AH514" s="85"/>
      <c r="AP514" s="51"/>
    </row>
    <row r="515" spans="1:42" ht="14.1" customHeight="1" x14ac:dyDescent="0.2">
      <c r="A515" s="28">
        <v>506</v>
      </c>
      <c r="B515" s="41">
        <v>192</v>
      </c>
      <c r="C515" s="67">
        <v>1820</v>
      </c>
      <c r="D515" s="46" t="s">
        <v>3329</v>
      </c>
      <c r="E515" s="29">
        <v>0</v>
      </c>
      <c r="F515" s="29">
        <v>0</v>
      </c>
      <c r="G515" s="29">
        <v>1</v>
      </c>
      <c r="H515" s="29">
        <v>2</v>
      </c>
      <c r="I515" s="29">
        <v>3</v>
      </c>
      <c r="J515" s="29">
        <v>3</v>
      </c>
      <c r="K515" s="29">
        <v>3</v>
      </c>
      <c r="L515" s="29">
        <v>0</v>
      </c>
      <c r="M515" s="29">
        <v>4</v>
      </c>
      <c r="N515" s="29">
        <v>2</v>
      </c>
      <c r="O515" s="29">
        <v>2</v>
      </c>
      <c r="P515" s="29">
        <v>2</v>
      </c>
      <c r="Q515" s="29">
        <v>0</v>
      </c>
      <c r="R515" s="29">
        <v>0</v>
      </c>
      <c r="S515" s="29">
        <v>0</v>
      </c>
      <c r="T515" s="29">
        <v>0</v>
      </c>
      <c r="V515" s="48">
        <f t="shared" si="62"/>
        <v>22</v>
      </c>
      <c r="W515" s="105">
        <f t="shared" si="63"/>
        <v>1</v>
      </c>
      <c r="X515" s="48">
        <f t="shared" si="64"/>
        <v>0</v>
      </c>
      <c r="Y515" s="33" t="str">
        <f t="shared" si="65"/>
        <v/>
      </c>
      <c r="Z515" s="608">
        <v>1820</v>
      </c>
      <c r="AA515" s="609" t="s">
        <v>1438</v>
      </c>
      <c r="AB515" s="608">
        <v>7</v>
      </c>
      <c r="AC515" s="85"/>
      <c r="AD515" s="225">
        <f t="shared" si="66"/>
        <v>1</v>
      </c>
      <c r="AE515" s="85">
        <v>149</v>
      </c>
      <c r="AF515" s="85">
        <v>1816</v>
      </c>
      <c r="AG515" s="213" t="s">
        <v>1326</v>
      </c>
      <c r="AH515" s="85"/>
      <c r="AP515" s="51"/>
    </row>
    <row r="516" spans="1:42" ht="14.1" customHeight="1" x14ac:dyDescent="0.2">
      <c r="A516" s="28">
        <v>507</v>
      </c>
      <c r="B516" s="41">
        <v>151</v>
      </c>
      <c r="C516" s="67">
        <v>1822</v>
      </c>
      <c r="D516" s="54" t="s">
        <v>1225</v>
      </c>
      <c r="E516" s="29">
        <v>0</v>
      </c>
      <c r="F516" s="29">
        <v>0</v>
      </c>
      <c r="G516" s="29">
        <v>33</v>
      </c>
      <c r="H516" s="29">
        <v>32</v>
      </c>
      <c r="I516" s="29">
        <v>39</v>
      </c>
      <c r="J516" s="29">
        <v>33</v>
      </c>
      <c r="K516" s="29">
        <v>34</v>
      </c>
      <c r="L516" s="29">
        <v>26</v>
      </c>
      <c r="M516" s="29">
        <v>34</v>
      </c>
      <c r="N516" s="29">
        <v>26</v>
      </c>
      <c r="O516" s="29">
        <v>0</v>
      </c>
      <c r="P516" s="29">
        <v>0</v>
      </c>
      <c r="Q516" s="29">
        <v>0</v>
      </c>
      <c r="R516" s="29">
        <v>0</v>
      </c>
      <c r="S516" s="29">
        <v>0</v>
      </c>
      <c r="T516" s="29">
        <v>0</v>
      </c>
      <c r="V516" s="48">
        <f t="shared" si="62"/>
        <v>257</v>
      </c>
      <c r="W516" s="105">
        <f t="shared" si="63"/>
        <v>1</v>
      </c>
      <c r="X516" s="48">
        <f t="shared" si="64"/>
        <v>0</v>
      </c>
      <c r="Y516" s="33" t="str">
        <f t="shared" si="65"/>
        <v/>
      </c>
      <c r="Z516" s="608">
        <v>1822</v>
      </c>
      <c r="AA516" s="609" t="s">
        <v>1225</v>
      </c>
      <c r="AB516" s="608">
        <v>1</v>
      </c>
      <c r="AC516" s="85"/>
      <c r="AD516" s="225">
        <f t="shared" si="66"/>
        <v>1</v>
      </c>
      <c r="AE516" s="85">
        <v>127</v>
      </c>
      <c r="AF516" s="85">
        <v>1817</v>
      </c>
      <c r="AG516" s="213" t="s">
        <v>1398</v>
      </c>
      <c r="AH516" s="85"/>
      <c r="AP516" s="51"/>
    </row>
    <row r="517" spans="1:42" ht="14.1" customHeight="1" x14ac:dyDescent="0.2">
      <c r="A517" s="28">
        <v>508</v>
      </c>
      <c r="B517" s="41">
        <v>186</v>
      </c>
      <c r="C517" s="67">
        <v>1823</v>
      </c>
      <c r="D517" s="46" t="s">
        <v>1932</v>
      </c>
      <c r="E517" s="29">
        <v>0</v>
      </c>
      <c r="F517" s="29">
        <v>65</v>
      </c>
      <c r="G517" s="29">
        <v>0</v>
      </c>
      <c r="H517" s="29">
        <v>0</v>
      </c>
      <c r="I517" s="29">
        <v>0</v>
      </c>
      <c r="J517" s="29">
        <v>0</v>
      </c>
      <c r="K517" s="29">
        <v>0</v>
      </c>
      <c r="L517" s="29">
        <v>0</v>
      </c>
      <c r="M517" s="29">
        <v>0</v>
      </c>
      <c r="N517" s="29">
        <v>0</v>
      </c>
      <c r="O517" s="29">
        <v>0</v>
      </c>
      <c r="P517" s="29">
        <v>0</v>
      </c>
      <c r="Q517" s="29">
        <v>273</v>
      </c>
      <c r="R517" s="29">
        <v>288</v>
      </c>
      <c r="S517" s="29">
        <v>302</v>
      </c>
      <c r="T517" s="29">
        <v>321</v>
      </c>
      <c r="V517" s="48">
        <f t="shared" si="62"/>
        <v>1249</v>
      </c>
      <c r="W517" s="105">
        <f t="shared" si="63"/>
        <v>1</v>
      </c>
      <c r="X517" s="48">
        <f t="shared" si="64"/>
        <v>65</v>
      </c>
      <c r="Y517" s="33" t="str">
        <f t="shared" si="65"/>
        <v/>
      </c>
      <c r="Z517" s="608">
        <v>1823</v>
      </c>
      <c r="AA517" s="609" t="s">
        <v>1932</v>
      </c>
      <c r="AB517" s="608">
        <v>4</v>
      </c>
      <c r="AC517" s="85"/>
      <c r="AD517" s="225">
        <f t="shared" si="66"/>
        <v>1</v>
      </c>
      <c r="AE517" s="85">
        <v>156</v>
      </c>
      <c r="AF517" s="85">
        <v>1818</v>
      </c>
      <c r="AG517" s="213" t="s">
        <v>2573</v>
      </c>
      <c r="AH517" s="85"/>
      <c r="AP517" s="51"/>
    </row>
    <row r="518" spans="1:42" ht="14.1" customHeight="1" x14ac:dyDescent="0.2">
      <c r="A518" s="28">
        <v>509</v>
      </c>
      <c r="B518" s="41">
        <v>190</v>
      </c>
      <c r="C518" s="67">
        <v>1824</v>
      </c>
      <c r="D518" s="46" t="s">
        <v>3275</v>
      </c>
      <c r="E518" s="29">
        <v>0</v>
      </c>
      <c r="F518" s="29">
        <v>0</v>
      </c>
      <c r="G518" s="29">
        <v>0</v>
      </c>
      <c r="H518" s="29">
        <v>0</v>
      </c>
      <c r="I518" s="29">
        <v>0</v>
      </c>
      <c r="J518" s="29">
        <v>0</v>
      </c>
      <c r="K518" s="29">
        <v>0</v>
      </c>
      <c r="L518" s="29">
        <v>0</v>
      </c>
      <c r="M518" s="29">
        <v>0</v>
      </c>
      <c r="N518" s="29">
        <v>0</v>
      </c>
      <c r="O518" s="29">
        <v>0</v>
      </c>
      <c r="P518" s="29">
        <v>0</v>
      </c>
      <c r="Q518" s="29">
        <v>35</v>
      </c>
      <c r="R518" s="29">
        <v>20</v>
      </c>
      <c r="S518" s="29">
        <v>21</v>
      </c>
      <c r="T518" s="29">
        <v>18</v>
      </c>
      <c r="V518" s="48">
        <f t="shared" si="62"/>
        <v>94</v>
      </c>
      <c r="W518" s="105">
        <f t="shared" si="63"/>
        <v>1</v>
      </c>
      <c r="X518" s="48">
        <f t="shared" si="64"/>
        <v>0</v>
      </c>
      <c r="Y518" s="33" t="str">
        <f t="shared" si="65"/>
        <v/>
      </c>
      <c r="Z518" s="608">
        <v>1824</v>
      </c>
      <c r="AA518" s="609" t="s">
        <v>636</v>
      </c>
      <c r="AB518" s="608">
        <v>4</v>
      </c>
      <c r="AC518" s="85"/>
      <c r="AD518" s="225">
        <f t="shared" si="66"/>
        <v>1</v>
      </c>
      <c r="AE518" s="85">
        <v>192</v>
      </c>
      <c r="AF518" s="85">
        <v>1820</v>
      </c>
      <c r="AG518" s="213" t="s">
        <v>1438</v>
      </c>
      <c r="AH518" s="85"/>
      <c r="AP518" s="51"/>
    </row>
    <row r="519" spans="1:42" ht="14.1" customHeight="1" x14ac:dyDescent="0.2">
      <c r="A519" s="28">
        <v>510</v>
      </c>
      <c r="B519" s="41">
        <v>194</v>
      </c>
      <c r="C519" s="67">
        <v>1827</v>
      </c>
      <c r="D519" s="54" t="s">
        <v>1382</v>
      </c>
      <c r="E519" s="29">
        <v>0</v>
      </c>
      <c r="F519" s="29">
        <v>0</v>
      </c>
      <c r="G519" s="29">
        <v>0</v>
      </c>
      <c r="H519" s="29">
        <v>12</v>
      </c>
      <c r="I519" s="29">
        <v>12</v>
      </c>
      <c r="J519" s="29">
        <v>11</v>
      </c>
      <c r="K519" s="29">
        <v>10</v>
      </c>
      <c r="L519" s="29">
        <v>6</v>
      </c>
      <c r="M519" s="29">
        <v>8</v>
      </c>
      <c r="N519" s="29">
        <v>9</v>
      </c>
      <c r="O519" s="29">
        <v>11</v>
      </c>
      <c r="P519" s="29">
        <v>13</v>
      </c>
      <c r="Q519" s="29">
        <v>0</v>
      </c>
      <c r="R519" s="29">
        <v>0</v>
      </c>
      <c r="S519" s="29">
        <v>0</v>
      </c>
      <c r="T519" s="29">
        <v>0</v>
      </c>
      <c r="V519" s="48">
        <f t="shared" si="62"/>
        <v>92</v>
      </c>
      <c r="W519" s="105">
        <f t="shared" si="63"/>
        <v>1</v>
      </c>
      <c r="X519" s="48">
        <f t="shared" si="64"/>
        <v>0</v>
      </c>
      <c r="Y519" s="33" t="str">
        <f t="shared" si="65"/>
        <v/>
      </c>
      <c r="Z519" s="608">
        <v>1827</v>
      </c>
      <c r="AA519" s="609" t="s">
        <v>1382</v>
      </c>
      <c r="AB519" s="608">
        <v>1</v>
      </c>
      <c r="AC519" s="85"/>
      <c r="AD519" s="225">
        <f t="shared" si="66"/>
        <v>1</v>
      </c>
      <c r="AE519" s="85">
        <v>151</v>
      </c>
      <c r="AF519" s="85">
        <v>1822</v>
      </c>
      <c r="AG519" s="213" t="s">
        <v>1225</v>
      </c>
      <c r="AH519" s="85"/>
      <c r="AP519" s="51"/>
    </row>
    <row r="520" spans="1:42" ht="14.1" customHeight="1" x14ac:dyDescent="0.2">
      <c r="A520" s="28">
        <v>511</v>
      </c>
      <c r="B520" s="41">
        <v>141</v>
      </c>
      <c r="C520" s="67">
        <v>1828</v>
      </c>
      <c r="D520" s="46" t="s">
        <v>576</v>
      </c>
      <c r="E520" s="29">
        <v>0</v>
      </c>
      <c r="F520" s="29">
        <v>0</v>
      </c>
      <c r="G520" s="29">
        <v>0</v>
      </c>
      <c r="H520" s="29">
        <v>36</v>
      </c>
      <c r="I520" s="29">
        <v>36</v>
      </c>
      <c r="J520" s="29">
        <v>40</v>
      </c>
      <c r="K520" s="29">
        <v>39</v>
      </c>
      <c r="L520" s="29">
        <v>40</v>
      </c>
      <c r="M520" s="29">
        <v>43</v>
      </c>
      <c r="N520" s="29">
        <v>33</v>
      </c>
      <c r="O520" s="29">
        <v>55</v>
      </c>
      <c r="P520" s="29">
        <v>32</v>
      </c>
      <c r="Q520" s="29">
        <v>37</v>
      </c>
      <c r="R520" s="29">
        <v>33</v>
      </c>
      <c r="S520" s="29">
        <v>39</v>
      </c>
      <c r="T520" s="29">
        <v>40</v>
      </c>
      <c r="V520" s="48">
        <f t="shared" si="62"/>
        <v>503</v>
      </c>
      <c r="W520" s="105">
        <f t="shared" si="63"/>
        <v>1</v>
      </c>
      <c r="X520" s="48">
        <f t="shared" si="64"/>
        <v>0</v>
      </c>
      <c r="Y520" s="33" t="str">
        <f t="shared" si="65"/>
        <v/>
      </c>
      <c r="Z520" s="608">
        <v>1828</v>
      </c>
      <c r="AA520" s="609" t="s">
        <v>576</v>
      </c>
      <c r="AB520" s="608">
        <v>1</v>
      </c>
      <c r="AC520" s="85"/>
      <c r="AD520" s="225">
        <f t="shared" si="66"/>
        <v>1</v>
      </c>
      <c r="AE520" s="85">
        <v>186</v>
      </c>
      <c r="AF520" s="85">
        <v>1823</v>
      </c>
      <c r="AG520" s="213" t="s">
        <v>1932</v>
      </c>
      <c r="AH520" s="85"/>
      <c r="AP520" s="51"/>
    </row>
    <row r="521" spans="1:42" ht="14.1" customHeight="1" x14ac:dyDescent="0.2">
      <c r="A521" s="28">
        <v>512</v>
      </c>
      <c r="B521" s="41">
        <v>151</v>
      </c>
      <c r="C521" s="67">
        <v>1830</v>
      </c>
      <c r="D521" s="46" t="s">
        <v>2414</v>
      </c>
      <c r="E521" s="29">
        <v>0</v>
      </c>
      <c r="F521" s="29">
        <v>0</v>
      </c>
      <c r="G521" s="29">
        <v>27</v>
      </c>
      <c r="H521" s="29">
        <v>33</v>
      </c>
      <c r="I521" s="29">
        <v>42</v>
      </c>
      <c r="J521" s="29">
        <v>39</v>
      </c>
      <c r="K521" s="29">
        <v>36</v>
      </c>
      <c r="L521" s="29">
        <v>29</v>
      </c>
      <c r="M521" s="29">
        <v>29</v>
      </c>
      <c r="N521" s="29">
        <v>27</v>
      </c>
      <c r="O521" s="29">
        <v>9</v>
      </c>
      <c r="P521" s="29">
        <v>12</v>
      </c>
      <c r="Q521" s="29">
        <v>0</v>
      </c>
      <c r="R521" s="29">
        <v>0</v>
      </c>
      <c r="S521" s="29">
        <v>0</v>
      </c>
      <c r="T521" s="29">
        <v>0</v>
      </c>
      <c r="V521" s="48">
        <f t="shared" si="62"/>
        <v>283</v>
      </c>
      <c r="W521" s="105">
        <f t="shared" si="63"/>
        <v>1</v>
      </c>
      <c r="X521" s="48">
        <f t="shared" si="64"/>
        <v>0</v>
      </c>
      <c r="Y521" s="33" t="str">
        <f t="shared" si="65"/>
        <v/>
      </c>
      <c r="Z521" s="608">
        <v>1830</v>
      </c>
      <c r="AA521" s="609" t="s">
        <v>2414</v>
      </c>
      <c r="AB521" s="608">
        <v>1</v>
      </c>
      <c r="AC521" s="85"/>
      <c r="AD521" s="225">
        <f t="shared" si="66"/>
        <v>1</v>
      </c>
      <c r="AE521" s="85">
        <v>190</v>
      </c>
      <c r="AF521" s="85">
        <v>1824</v>
      </c>
      <c r="AG521" s="213" t="s">
        <v>636</v>
      </c>
      <c r="AH521" s="85"/>
      <c r="AP521" s="51"/>
    </row>
    <row r="522" spans="1:42" ht="14.1" customHeight="1" x14ac:dyDescent="0.2">
      <c r="A522" s="28">
        <v>513</v>
      </c>
      <c r="B522" s="41">
        <v>186</v>
      </c>
      <c r="C522" s="67">
        <v>1833</v>
      </c>
      <c r="D522" s="46" t="s">
        <v>3276</v>
      </c>
      <c r="E522" s="29">
        <v>0</v>
      </c>
      <c r="F522" s="29">
        <v>33</v>
      </c>
      <c r="G522" s="29">
        <v>0</v>
      </c>
      <c r="H522" s="29">
        <v>0</v>
      </c>
      <c r="I522" s="29">
        <v>0</v>
      </c>
      <c r="J522" s="29">
        <v>0</v>
      </c>
      <c r="K522" s="29">
        <v>0</v>
      </c>
      <c r="L522" s="29">
        <v>0</v>
      </c>
      <c r="M522" s="29">
        <v>0</v>
      </c>
      <c r="N522" s="29">
        <v>0</v>
      </c>
      <c r="O522" s="29">
        <v>0</v>
      </c>
      <c r="P522" s="29">
        <v>0</v>
      </c>
      <c r="Q522" s="29">
        <v>70</v>
      </c>
      <c r="R522" s="29">
        <v>53</v>
      </c>
      <c r="S522" s="29">
        <v>69</v>
      </c>
      <c r="T522" s="29">
        <v>80</v>
      </c>
      <c r="V522" s="48">
        <f t="shared" ref="V522:V585" si="67">SUM(E522:T522)</f>
        <v>305</v>
      </c>
      <c r="W522" s="105">
        <f t="shared" ref="W522:W585" si="68">IF(V522&gt;0,1,0)</f>
        <v>1</v>
      </c>
      <c r="X522" s="48">
        <f t="shared" ref="X522:X585" si="69">E522+F522</f>
        <v>33</v>
      </c>
      <c r="Y522" s="33" t="str">
        <f t="shared" si="65"/>
        <v/>
      </c>
      <c r="Z522" s="608">
        <v>1833</v>
      </c>
      <c r="AA522" s="609" t="s">
        <v>236</v>
      </c>
      <c r="AB522" s="608">
        <v>4</v>
      </c>
      <c r="AC522" s="85"/>
      <c r="AD522" s="225">
        <f t="shared" si="66"/>
        <v>1</v>
      </c>
      <c r="AE522" s="85">
        <v>194</v>
      </c>
      <c r="AF522" s="85">
        <v>1827</v>
      </c>
      <c r="AG522" s="213" t="s">
        <v>1382</v>
      </c>
      <c r="AH522" s="85"/>
      <c r="AP522" s="51"/>
    </row>
    <row r="523" spans="1:42" ht="14.1" customHeight="1" x14ac:dyDescent="0.2">
      <c r="A523" s="28">
        <v>514</v>
      </c>
      <c r="B523" s="41">
        <v>154</v>
      </c>
      <c r="C523" s="67">
        <v>1835</v>
      </c>
      <c r="D523" s="46" t="s">
        <v>1925</v>
      </c>
      <c r="E523" s="29">
        <v>0</v>
      </c>
      <c r="F523" s="29">
        <v>0</v>
      </c>
      <c r="G523" s="29">
        <v>0</v>
      </c>
      <c r="H523" s="29">
        <v>0</v>
      </c>
      <c r="I523" s="29">
        <v>0</v>
      </c>
      <c r="J523" s="29">
        <v>0</v>
      </c>
      <c r="K523" s="29">
        <v>0</v>
      </c>
      <c r="L523" s="29">
        <v>0</v>
      </c>
      <c r="M523" s="29">
        <v>0</v>
      </c>
      <c r="N523" s="29">
        <v>0</v>
      </c>
      <c r="O523" s="29">
        <v>131</v>
      </c>
      <c r="P523" s="29">
        <v>122</v>
      </c>
      <c r="Q523" s="29">
        <v>119</v>
      </c>
      <c r="R523" s="29">
        <v>0</v>
      </c>
      <c r="S523" s="29">
        <v>0</v>
      </c>
      <c r="T523" s="29">
        <v>0</v>
      </c>
      <c r="V523" s="48">
        <f t="shared" si="67"/>
        <v>372</v>
      </c>
      <c r="W523" s="105">
        <f t="shared" si="68"/>
        <v>1</v>
      </c>
      <c r="X523" s="48">
        <f t="shared" si="69"/>
        <v>0</v>
      </c>
      <c r="Y523" s="33" t="str">
        <f t="shared" ref="Y523:Y586" si="70">IF(C523=Z523,"",1)</f>
        <v/>
      </c>
      <c r="Z523" s="608">
        <v>1835</v>
      </c>
      <c r="AA523" s="609" t="s">
        <v>1925</v>
      </c>
      <c r="AB523" s="608">
        <v>3</v>
      </c>
      <c r="AC523" s="85"/>
      <c r="AD523" s="225">
        <f t="shared" ref="AD523:AD586" si="71">IF(D523=AG523,"",1)</f>
        <v>1</v>
      </c>
      <c r="AE523" s="85">
        <v>141</v>
      </c>
      <c r="AF523" s="85">
        <v>1828</v>
      </c>
      <c r="AG523" s="213" t="s">
        <v>576</v>
      </c>
      <c r="AH523" s="85"/>
      <c r="AP523" s="51"/>
    </row>
    <row r="524" spans="1:42" ht="14.1" customHeight="1" x14ac:dyDescent="0.2">
      <c r="A524" s="28">
        <v>515</v>
      </c>
      <c r="B524" s="41">
        <v>121</v>
      </c>
      <c r="C524" s="67">
        <v>1837</v>
      </c>
      <c r="D524" s="46" t="s">
        <v>1411</v>
      </c>
      <c r="E524" s="29">
        <v>0</v>
      </c>
      <c r="F524" s="29">
        <v>0</v>
      </c>
      <c r="G524" s="29">
        <v>0</v>
      </c>
      <c r="H524" s="29">
        <v>29</v>
      </c>
      <c r="I524" s="29">
        <v>33</v>
      </c>
      <c r="J524" s="29">
        <v>36</v>
      </c>
      <c r="K524" s="29">
        <v>35</v>
      </c>
      <c r="L524" s="29">
        <v>35</v>
      </c>
      <c r="M524" s="29">
        <v>36</v>
      </c>
      <c r="N524" s="29">
        <v>43</v>
      </c>
      <c r="O524" s="29">
        <v>51</v>
      </c>
      <c r="P524" s="29">
        <v>47</v>
      </c>
      <c r="Q524" s="29">
        <v>0</v>
      </c>
      <c r="R524" s="29">
        <v>0</v>
      </c>
      <c r="S524" s="29">
        <v>0</v>
      </c>
      <c r="T524" s="29">
        <v>0</v>
      </c>
      <c r="V524" s="48">
        <f t="shared" si="67"/>
        <v>345</v>
      </c>
      <c r="W524" s="105">
        <f t="shared" si="68"/>
        <v>1</v>
      </c>
      <c r="X524" s="48">
        <f t="shared" si="69"/>
        <v>0</v>
      </c>
      <c r="Y524" s="33" t="str">
        <f t="shared" si="70"/>
        <v/>
      </c>
      <c r="Z524" s="608">
        <v>1837</v>
      </c>
      <c r="AA524" s="609" t="s">
        <v>1411</v>
      </c>
      <c r="AB524" s="608">
        <v>1</v>
      </c>
      <c r="AC524" s="85"/>
      <c r="AD524" s="225">
        <f t="shared" si="71"/>
        <v>1</v>
      </c>
      <c r="AE524" s="85">
        <v>151</v>
      </c>
      <c r="AF524" s="85">
        <v>1830</v>
      </c>
      <c r="AG524" s="213" t="s">
        <v>2414</v>
      </c>
      <c r="AH524" s="85"/>
      <c r="AP524" s="51"/>
    </row>
    <row r="525" spans="1:42" ht="14.1" customHeight="1" x14ac:dyDescent="0.2">
      <c r="A525" s="28">
        <v>516</v>
      </c>
      <c r="B525" s="41">
        <v>192</v>
      </c>
      <c r="C525" s="67">
        <v>1839</v>
      </c>
      <c r="D525" s="46" t="s">
        <v>1895</v>
      </c>
      <c r="E525" s="29">
        <v>0</v>
      </c>
      <c r="F525" s="29">
        <v>0</v>
      </c>
      <c r="G525" s="29">
        <v>8</v>
      </c>
      <c r="H525" s="29">
        <v>6</v>
      </c>
      <c r="I525" s="29">
        <v>10</v>
      </c>
      <c r="J525" s="29">
        <v>4</v>
      </c>
      <c r="K525" s="29">
        <v>5</v>
      </c>
      <c r="L525" s="29">
        <v>10</v>
      </c>
      <c r="M525" s="29">
        <v>4</v>
      </c>
      <c r="N525" s="29">
        <v>4</v>
      </c>
      <c r="O525" s="29">
        <v>10</v>
      </c>
      <c r="P525" s="29">
        <v>4</v>
      </c>
      <c r="Q525" s="29">
        <v>7</v>
      </c>
      <c r="R525" s="29">
        <v>6</v>
      </c>
      <c r="S525" s="29">
        <v>0</v>
      </c>
      <c r="T525" s="29">
        <v>0</v>
      </c>
      <c r="V525" s="48">
        <f t="shared" si="67"/>
        <v>78</v>
      </c>
      <c r="W525" s="105">
        <f t="shared" si="68"/>
        <v>1</v>
      </c>
      <c r="X525" s="48">
        <f t="shared" si="69"/>
        <v>0</v>
      </c>
      <c r="Y525" s="33" t="str">
        <f t="shared" si="70"/>
        <v/>
      </c>
      <c r="Z525" s="608">
        <v>1839</v>
      </c>
      <c r="AA525" s="609" t="s">
        <v>1895</v>
      </c>
      <c r="AB525" s="608">
        <v>7</v>
      </c>
      <c r="AC525" s="85"/>
      <c r="AD525" s="225">
        <f t="shared" si="71"/>
        <v>1</v>
      </c>
      <c r="AE525" s="85">
        <v>186</v>
      </c>
      <c r="AF525" s="85">
        <v>1833</v>
      </c>
      <c r="AG525" s="213" t="s">
        <v>236</v>
      </c>
      <c r="AH525" s="85"/>
      <c r="AP525" s="51"/>
    </row>
    <row r="526" spans="1:42" ht="14.1" customHeight="1" x14ac:dyDescent="0.2">
      <c r="A526" s="28">
        <v>517</v>
      </c>
      <c r="B526" s="41">
        <v>193</v>
      </c>
      <c r="C526" s="67">
        <v>1841</v>
      </c>
      <c r="D526" s="46" t="s">
        <v>623</v>
      </c>
      <c r="E526" s="29">
        <v>0</v>
      </c>
      <c r="F526" s="29">
        <v>0</v>
      </c>
      <c r="G526" s="29">
        <v>0</v>
      </c>
      <c r="H526" s="29">
        <v>0</v>
      </c>
      <c r="I526" s="29">
        <v>0</v>
      </c>
      <c r="J526" s="29">
        <v>0</v>
      </c>
      <c r="K526" s="29">
        <v>0</v>
      </c>
      <c r="L526" s="29">
        <v>20</v>
      </c>
      <c r="M526" s="29">
        <v>19</v>
      </c>
      <c r="N526" s="29">
        <v>18</v>
      </c>
      <c r="O526" s="29">
        <v>14</v>
      </c>
      <c r="P526" s="29">
        <v>19</v>
      </c>
      <c r="Q526" s="29">
        <v>0</v>
      </c>
      <c r="R526" s="29">
        <v>0</v>
      </c>
      <c r="S526" s="29">
        <v>0</v>
      </c>
      <c r="T526" s="29">
        <v>0</v>
      </c>
      <c r="V526" s="48">
        <f t="shared" si="67"/>
        <v>90</v>
      </c>
      <c r="W526" s="105">
        <f t="shared" si="68"/>
        <v>1</v>
      </c>
      <c r="X526" s="48">
        <f t="shared" si="69"/>
        <v>0</v>
      </c>
      <c r="Y526" s="33" t="str">
        <f t="shared" si="70"/>
        <v/>
      </c>
      <c r="Z526" s="608">
        <v>1841</v>
      </c>
      <c r="AA526" s="609" t="s">
        <v>623</v>
      </c>
      <c r="AB526" s="608">
        <v>3</v>
      </c>
      <c r="AC526" s="85"/>
      <c r="AD526" s="225">
        <f t="shared" si="71"/>
        <v>1</v>
      </c>
      <c r="AE526" s="85">
        <v>154</v>
      </c>
      <c r="AF526" s="85">
        <v>1835</v>
      </c>
      <c r="AG526" s="213" t="s">
        <v>1925</v>
      </c>
      <c r="AH526" s="85"/>
      <c r="AP526" s="51"/>
    </row>
    <row r="527" spans="1:42" ht="14.1" customHeight="1" x14ac:dyDescent="0.2">
      <c r="A527" s="28">
        <v>518</v>
      </c>
      <c r="B527" s="41">
        <v>193</v>
      </c>
      <c r="C527" s="67">
        <v>1842</v>
      </c>
      <c r="D527" s="46" t="s">
        <v>626</v>
      </c>
      <c r="E527" s="29">
        <v>0</v>
      </c>
      <c r="F527" s="29">
        <v>0</v>
      </c>
      <c r="G527" s="29">
        <v>0</v>
      </c>
      <c r="H527" s="29">
        <v>4</v>
      </c>
      <c r="I527" s="29">
        <v>1</v>
      </c>
      <c r="J527" s="29">
        <v>6</v>
      </c>
      <c r="K527" s="29">
        <v>0</v>
      </c>
      <c r="L527" s="29">
        <v>3</v>
      </c>
      <c r="M527" s="29">
        <v>2</v>
      </c>
      <c r="N527" s="29">
        <v>4</v>
      </c>
      <c r="O527" s="29">
        <v>0</v>
      </c>
      <c r="P527" s="29">
        <v>5</v>
      </c>
      <c r="Q527" s="29">
        <v>2</v>
      </c>
      <c r="R527" s="29">
        <v>1</v>
      </c>
      <c r="S527" s="29">
        <v>1</v>
      </c>
      <c r="T527" s="29">
        <v>0</v>
      </c>
      <c r="V527" s="48">
        <f t="shared" si="67"/>
        <v>29</v>
      </c>
      <c r="W527" s="105">
        <f t="shared" si="68"/>
        <v>1</v>
      </c>
      <c r="X527" s="48">
        <f t="shared" si="69"/>
        <v>0</v>
      </c>
      <c r="Y527" s="33" t="str">
        <f t="shared" si="70"/>
        <v/>
      </c>
      <c r="Z527" s="608">
        <v>1842</v>
      </c>
      <c r="AA527" s="609" t="s">
        <v>626</v>
      </c>
      <c r="AB527" s="608">
        <v>5</v>
      </c>
      <c r="AC527" s="85"/>
      <c r="AD527" s="225">
        <f t="shared" si="71"/>
        <v>1</v>
      </c>
      <c r="AE527" s="85">
        <v>121</v>
      </c>
      <c r="AF527" s="85">
        <v>1837</v>
      </c>
      <c r="AG527" s="213" t="s">
        <v>1411</v>
      </c>
      <c r="AH527" s="85"/>
      <c r="AP527" s="51"/>
    </row>
    <row r="528" spans="1:42" ht="14.1" customHeight="1" x14ac:dyDescent="0.2">
      <c r="A528" s="28">
        <v>519</v>
      </c>
      <c r="B528" s="41">
        <v>141</v>
      </c>
      <c r="C528" s="67">
        <v>1844</v>
      </c>
      <c r="D528" s="46" t="s">
        <v>579</v>
      </c>
      <c r="E528" s="29">
        <v>0</v>
      </c>
      <c r="F528" s="29">
        <v>0</v>
      </c>
      <c r="G528" s="29">
        <v>0</v>
      </c>
      <c r="H528" s="29">
        <v>4</v>
      </c>
      <c r="I528" s="29">
        <v>0</v>
      </c>
      <c r="J528" s="29">
        <v>0</v>
      </c>
      <c r="K528" s="29">
        <v>0</v>
      </c>
      <c r="L528" s="29">
        <v>1</v>
      </c>
      <c r="M528" s="29">
        <v>3</v>
      </c>
      <c r="N528" s="29">
        <v>2</v>
      </c>
      <c r="O528" s="29">
        <v>1</v>
      </c>
      <c r="P528" s="29">
        <v>3</v>
      </c>
      <c r="Q528" s="29">
        <v>0</v>
      </c>
      <c r="R528" s="29">
        <v>3</v>
      </c>
      <c r="S528" s="29">
        <v>0</v>
      </c>
      <c r="T528" s="29">
        <v>3</v>
      </c>
      <c r="V528" s="48">
        <f t="shared" si="67"/>
        <v>20</v>
      </c>
      <c r="W528" s="105">
        <f t="shared" si="68"/>
        <v>1</v>
      </c>
      <c r="X528" s="48">
        <f t="shared" si="69"/>
        <v>0</v>
      </c>
      <c r="Y528" s="33" t="str">
        <f t="shared" si="70"/>
        <v/>
      </c>
      <c r="Z528" s="608">
        <v>1844</v>
      </c>
      <c r="AA528" s="609" t="s">
        <v>579</v>
      </c>
      <c r="AB528" s="608">
        <v>5</v>
      </c>
      <c r="AC528" s="85"/>
      <c r="AD528" s="225">
        <f t="shared" si="71"/>
        <v>1</v>
      </c>
      <c r="AE528" s="85">
        <v>192</v>
      </c>
      <c r="AF528" s="85">
        <v>1839</v>
      </c>
      <c r="AG528" s="213" t="s">
        <v>1895</v>
      </c>
      <c r="AH528" s="85"/>
      <c r="AP528" s="51"/>
    </row>
    <row r="529" spans="1:42" ht="14.1" customHeight="1" x14ac:dyDescent="0.2">
      <c r="A529" s="28">
        <v>520</v>
      </c>
      <c r="B529" s="41">
        <v>119</v>
      </c>
      <c r="C529" s="67">
        <v>1845</v>
      </c>
      <c r="D529" s="54" t="s">
        <v>2548</v>
      </c>
      <c r="E529" s="29">
        <v>0</v>
      </c>
      <c r="F529" s="29">
        <v>0</v>
      </c>
      <c r="G529" s="29">
        <v>0</v>
      </c>
      <c r="H529" s="29">
        <v>22</v>
      </c>
      <c r="I529" s="29">
        <v>31</v>
      </c>
      <c r="J529" s="29">
        <v>29</v>
      </c>
      <c r="K529" s="29">
        <v>21</v>
      </c>
      <c r="L529" s="29">
        <v>27</v>
      </c>
      <c r="M529" s="29">
        <v>21</v>
      </c>
      <c r="N529" s="29">
        <v>21</v>
      </c>
      <c r="O529" s="29">
        <v>12</v>
      </c>
      <c r="P529" s="29">
        <v>12</v>
      </c>
      <c r="Q529" s="29">
        <v>0</v>
      </c>
      <c r="R529" s="29">
        <v>0</v>
      </c>
      <c r="S529" s="29">
        <v>1</v>
      </c>
      <c r="T529" s="29">
        <v>0</v>
      </c>
      <c r="V529" s="48">
        <f t="shared" si="67"/>
        <v>197</v>
      </c>
      <c r="W529" s="105">
        <f t="shared" si="68"/>
        <v>1</v>
      </c>
      <c r="X529" s="48">
        <f t="shared" si="69"/>
        <v>0</v>
      </c>
      <c r="Y529" s="33" t="str">
        <f t="shared" si="70"/>
        <v/>
      </c>
      <c r="Z529" s="608">
        <v>1845</v>
      </c>
      <c r="AA529" s="609" t="s">
        <v>2548</v>
      </c>
      <c r="AB529" s="608">
        <v>1</v>
      </c>
      <c r="AC529" s="85"/>
      <c r="AD529" s="225">
        <f t="shared" si="71"/>
        <v>1</v>
      </c>
      <c r="AE529" s="85">
        <v>193</v>
      </c>
      <c r="AF529" s="85">
        <v>1841</v>
      </c>
      <c r="AG529" s="213" t="s">
        <v>623</v>
      </c>
      <c r="AH529" s="85"/>
      <c r="AP529" s="51"/>
    </row>
    <row r="530" spans="1:42" ht="14.1" customHeight="1" x14ac:dyDescent="0.2">
      <c r="A530" s="28">
        <v>521</v>
      </c>
      <c r="B530" s="41">
        <v>151</v>
      </c>
      <c r="C530" s="67">
        <v>1846</v>
      </c>
      <c r="D530" s="46" t="s">
        <v>2003</v>
      </c>
      <c r="E530" s="29">
        <v>0</v>
      </c>
      <c r="F530" s="29">
        <v>0</v>
      </c>
      <c r="G530" s="29">
        <v>20</v>
      </c>
      <c r="H530" s="29">
        <v>33</v>
      </c>
      <c r="I530" s="29">
        <v>46</v>
      </c>
      <c r="J530" s="29">
        <v>58</v>
      </c>
      <c r="K530" s="29">
        <v>42</v>
      </c>
      <c r="L530" s="29">
        <v>50</v>
      </c>
      <c r="M530" s="29">
        <v>41</v>
      </c>
      <c r="N530" s="29">
        <v>45</v>
      </c>
      <c r="O530" s="29">
        <v>0</v>
      </c>
      <c r="P530" s="29">
        <v>0</v>
      </c>
      <c r="Q530" s="29">
        <v>0</v>
      </c>
      <c r="R530" s="29">
        <v>0</v>
      </c>
      <c r="S530" s="29">
        <v>0</v>
      </c>
      <c r="T530" s="29">
        <v>0</v>
      </c>
      <c r="V530" s="48">
        <f t="shared" si="67"/>
        <v>335</v>
      </c>
      <c r="W530" s="105">
        <f t="shared" si="68"/>
        <v>1</v>
      </c>
      <c r="X530" s="48">
        <f t="shared" si="69"/>
        <v>0</v>
      </c>
      <c r="Y530" s="33" t="str">
        <f t="shared" si="70"/>
        <v/>
      </c>
      <c r="Z530" s="608">
        <v>1846</v>
      </c>
      <c r="AA530" s="609" t="s">
        <v>2003</v>
      </c>
      <c r="AB530" s="608">
        <v>1</v>
      </c>
      <c r="AC530" s="85"/>
      <c r="AD530" s="225">
        <f t="shared" si="71"/>
        <v>1</v>
      </c>
      <c r="AE530" s="85">
        <v>193</v>
      </c>
      <c r="AF530" s="85">
        <v>1842</v>
      </c>
      <c r="AG530" s="213" t="s">
        <v>626</v>
      </c>
      <c r="AH530" s="85"/>
      <c r="AP530" s="51"/>
    </row>
    <row r="531" spans="1:42" ht="14.1" customHeight="1" x14ac:dyDescent="0.2">
      <c r="A531" s="28">
        <v>522</v>
      </c>
      <c r="B531" s="41">
        <v>196</v>
      </c>
      <c r="C531" s="67">
        <v>1847</v>
      </c>
      <c r="D531" s="46" t="s">
        <v>2676</v>
      </c>
      <c r="E531" s="29">
        <v>0</v>
      </c>
      <c r="F531" s="29">
        <v>27</v>
      </c>
      <c r="G531" s="29">
        <v>0</v>
      </c>
      <c r="H531" s="29">
        <v>0</v>
      </c>
      <c r="I531" s="29">
        <v>0</v>
      </c>
      <c r="J531" s="29">
        <v>0</v>
      </c>
      <c r="K531" s="29">
        <v>0</v>
      </c>
      <c r="L531" s="29">
        <v>0</v>
      </c>
      <c r="M531" s="29">
        <v>0</v>
      </c>
      <c r="N531" s="29">
        <v>0</v>
      </c>
      <c r="O531" s="29">
        <v>0</v>
      </c>
      <c r="P531" s="29">
        <v>0</v>
      </c>
      <c r="Q531" s="29">
        <v>288</v>
      </c>
      <c r="R531" s="29">
        <v>284</v>
      </c>
      <c r="S531" s="29">
        <v>284</v>
      </c>
      <c r="T531" s="29">
        <v>347</v>
      </c>
      <c r="V531" s="48">
        <f t="shared" si="67"/>
        <v>1230</v>
      </c>
      <c r="W531" s="105">
        <f t="shared" si="68"/>
        <v>1</v>
      </c>
      <c r="X531" s="48">
        <f t="shared" si="69"/>
        <v>27</v>
      </c>
      <c r="Y531" s="33" t="str">
        <f t="shared" si="70"/>
        <v/>
      </c>
      <c r="Z531" s="608">
        <v>1847</v>
      </c>
      <c r="AA531" s="609" t="s">
        <v>2676</v>
      </c>
      <c r="AB531" s="608">
        <v>4</v>
      </c>
      <c r="AC531" s="85"/>
      <c r="AD531" s="225">
        <f t="shared" si="71"/>
        <v>1</v>
      </c>
      <c r="AE531" s="85">
        <v>141</v>
      </c>
      <c r="AF531" s="85">
        <v>1844</v>
      </c>
      <c r="AG531" s="213" t="s">
        <v>579</v>
      </c>
      <c r="AH531" s="85"/>
      <c r="AP531" s="51"/>
    </row>
    <row r="532" spans="1:42" ht="14.1" customHeight="1" x14ac:dyDescent="0.2">
      <c r="A532" s="28">
        <v>523</v>
      </c>
      <c r="B532" s="41">
        <v>121</v>
      </c>
      <c r="C532" s="67">
        <v>1849</v>
      </c>
      <c r="D532" s="54" t="s">
        <v>1413</v>
      </c>
      <c r="E532" s="29">
        <v>0</v>
      </c>
      <c r="F532" s="29">
        <v>0</v>
      </c>
      <c r="G532" s="29">
        <v>0</v>
      </c>
      <c r="H532" s="29">
        <v>17</v>
      </c>
      <c r="I532" s="29">
        <v>20</v>
      </c>
      <c r="J532" s="29">
        <v>20</v>
      </c>
      <c r="K532" s="29">
        <v>31</v>
      </c>
      <c r="L532" s="29">
        <v>19</v>
      </c>
      <c r="M532" s="29">
        <v>17</v>
      </c>
      <c r="N532" s="29">
        <v>22</v>
      </c>
      <c r="O532" s="29">
        <v>0</v>
      </c>
      <c r="P532" s="29">
        <v>0</v>
      </c>
      <c r="Q532" s="29">
        <v>0</v>
      </c>
      <c r="R532" s="29">
        <v>0</v>
      </c>
      <c r="S532" s="29">
        <v>0</v>
      </c>
      <c r="T532" s="29">
        <v>0</v>
      </c>
      <c r="V532" s="48">
        <f t="shared" si="67"/>
        <v>146</v>
      </c>
      <c r="W532" s="105">
        <f t="shared" si="68"/>
        <v>1</v>
      </c>
      <c r="X532" s="48">
        <f t="shared" si="69"/>
        <v>0</v>
      </c>
      <c r="Y532" s="33" t="str">
        <f t="shared" si="70"/>
        <v/>
      </c>
      <c r="Z532" s="608">
        <v>1849</v>
      </c>
      <c r="AA532" s="609" t="s">
        <v>1413</v>
      </c>
      <c r="AB532" s="608">
        <v>1</v>
      </c>
      <c r="AC532" s="85"/>
      <c r="AD532" s="225">
        <f t="shared" si="71"/>
        <v>1</v>
      </c>
      <c r="AE532" s="85">
        <v>119</v>
      </c>
      <c r="AF532" s="85">
        <v>1845</v>
      </c>
      <c r="AG532" s="213" t="s">
        <v>2548</v>
      </c>
      <c r="AH532" s="85"/>
      <c r="AP532" s="51"/>
    </row>
    <row r="533" spans="1:42" ht="14.1" customHeight="1" x14ac:dyDescent="0.2">
      <c r="A533" s="28">
        <v>524</v>
      </c>
      <c r="B533" s="41">
        <v>192</v>
      </c>
      <c r="C533" s="67">
        <v>1850</v>
      </c>
      <c r="D533" s="46" t="s">
        <v>256</v>
      </c>
      <c r="E533" s="29">
        <v>0</v>
      </c>
      <c r="F533" s="29">
        <v>0</v>
      </c>
      <c r="G533" s="29">
        <v>0</v>
      </c>
      <c r="H533" s="29">
        <v>14</v>
      </c>
      <c r="I533" s="29">
        <v>9</v>
      </c>
      <c r="J533" s="29">
        <v>11</v>
      </c>
      <c r="K533" s="29">
        <v>11</v>
      </c>
      <c r="L533" s="29">
        <v>10</v>
      </c>
      <c r="M533" s="29">
        <v>12</v>
      </c>
      <c r="N533" s="29">
        <v>11</v>
      </c>
      <c r="O533" s="29">
        <v>9</v>
      </c>
      <c r="P533" s="29">
        <v>17</v>
      </c>
      <c r="Q533" s="29">
        <v>0</v>
      </c>
      <c r="R533" s="29">
        <v>0</v>
      </c>
      <c r="S533" s="29">
        <v>0</v>
      </c>
      <c r="T533" s="29">
        <v>0</v>
      </c>
      <c r="V533" s="48">
        <f t="shared" si="67"/>
        <v>104</v>
      </c>
      <c r="W533" s="105">
        <f t="shared" si="68"/>
        <v>1</v>
      </c>
      <c r="X533" s="48">
        <f t="shared" si="69"/>
        <v>0</v>
      </c>
      <c r="Y533" s="33" t="str">
        <f t="shared" si="70"/>
        <v/>
      </c>
      <c r="Z533" s="608">
        <v>1850</v>
      </c>
      <c r="AA533" s="609" t="s">
        <v>256</v>
      </c>
      <c r="AB533" s="608">
        <v>7</v>
      </c>
      <c r="AC533" s="85"/>
      <c r="AD533" s="225">
        <f t="shared" si="71"/>
        <v>1</v>
      </c>
      <c r="AE533" s="85">
        <v>151</v>
      </c>
      <c r="AF533" s="85">
        <v>1846</v>
      </c>
      <c r="AG533" s="213" t="s">
        <v>2003</v>
      </c>
      <c r="AH533" s="85"/>
      <c r="AP533" s="51"/>
    </row>
    <row r="534" spans="1:42" ht="14.1" customHeight="1" x14ac:dyDescent="0.2">
      <c r="A534" s="28">
        <v>525</v>
      </c>
      <c r="B534" s="41">
        <v>192</v>
      </c>
      <c r="C534" s="67">
        <v>1852</v>
      </c>
      <c r="D534" s="46" t="s">
        <v>3330</v>
      </c>
      <c r="E534" s="29">
        <v>0</v>
      </c>
      <c r="F534" s="29">
        <v>0</v>
      </c>
      <c r="G534" s="29">
        <v>0</v>
      </c>
      <c r="H534" s="29">
        <v>0</v>
      </c>
      <c r="I534" s="29">
        <v>0</v>
      </c>
      <c r="J534" s="29">
        <v>0</v>
      </c>
      <c r="K534" s="29">
        <v>0</v>
      </c>
      <c r="L534" s="29">
        <v>0</v>
      </c>
      <c r="M534" s="29">
        <v>0</v>
      </c>
      <c r="N534" s="29">
        <v>0</v>
      </c>
      <c r="O534" s="29">
        <v>0</v>
      </c>
      <c r="P534" s="29">
        <v>0</v>
      </c>
      <c r="Q534" s="29">
        <v>66</v>
      </c>
      <c r="R534" s="29">
        <v>69</v>
      </c>
      <c r="S534" s="29">
        <v>61</v>
      </c>
      <c r="T534" s="29">
        <v>81</v>
      </c>
      <c r="V534" s="48">
        <f t="shared" si="67"/>
        <v>277</v>
      </c>
      <c r="W534" s="105">
        <f t="shared" si="68"/>
        <v>1</v>
      </c>
      <c r="X534" s="48">
        <f t="shared" si="69"/>
        <v>0</v>
      </c>
      <c r="Y534" s="33" t="str">
        <f t="shared" si="70"/>
        <v/>
      </c>
      <c r="Z534" s="608">
        <v>1852</v>
      </c>
      <c r="AA534" s="609" t="s">
        <v>1424</v>
      </c>
      <c r="AB534" s="608">
        <v>7</v>
      </c>
      <c r="AC534" s="85"/>
      <c r="AD534" s="225">
        <f t="shared" si="71"/>
        <v>1</v>
      </c>
      <c r="AE534" s="85">
        <v>196</v>
      </c>
      <c r="AF534" s="85">
        <v>1847</v>
      </c>
      <c r="AG534" s="213" t="s">
        <v>2676</v>
      </c>
      <c r="AH534" s="85"/>
      <c r="AP534" s="51"/>
    </row>
    <row r="535" spans="1:42" ht="14.1" customHeight="1" x14ac:dyDescent="0.2">
      <c r="A535" s="28">
        <v>526</v>
      </c>
      <c r="B535" s="41">
        <v>151</v>
      </c>
      <c r="C535" s="67">
        <v>1853</v>
      </c>
      <c r="D535" s="46" t="s">
        <v>595</v>
      </c>
      <c r="E535" s="29">
        <v>0</v>
      </c>
      <c r="F535" s="29">
        <v>0</v>
      </c>
      <c r="G535" s="29">
        <v>25</v>
      </c>
      <c r="H535" s="29">
        <v>24</v>
      </c>
      <c r="I535" s="29">
        <v>32</v>
      </c>
      <c r="J535" s="29">
        <v>33</v>
      </c>
      <c r="K535" s="29">
        <v>29</v>
      </c>
      <c r="L535" s="29">
        <v>25</v>
      </c>
      <c r="M535" s="29">
        <v>29</v>
      </c>
      <c r="N535" s="29">
        <v>22</v>
      </c>
      <c r="O535" s="29">
        <v>0</v>
      </c>
      <c r="P535" s="29">
        <v>0</v>
      </c>
      <c r="Q535" s="29">
        <v>0</v>
      </c>
      <c r="R535" s="29">
        <v>0</v>
      </c>
      <c r="S535" s="29">
        <v>0</v>
      </c>
      <c r="T535" s="29">
        <v>0</v>
      </c>
      <c r="V535" s="48">
        <f t="shared" si="67"/>
        <v>219</v>
      </c>
      <c r="W535" s="105">
        <f t="shared" si="68"/>
        <v>1</v>
      </c>
      <c r="X535" s="48">
        <f t="shared" si="69"/>
        <v>0</v>
      </c>
      <c r="Y535" s="33" t="str">
        <f t="shared" si="70"/>
        <v/>
      </c>
      <c r="Z535" s="608">
        <v>1853</v>
      </c>
      <c r="AA535" s="609" t="s">
        <v>595</v>
      </c>
      <c r="AB535" s="608">
        <v>1</v>
      </c>
      <c r="AC535" s="85"/>
      <c r="AD535" s="225">
        <f t="shared" si="71"/>
        <v>1</v>
      </c>
      <c r="AE535" s="85">
        <v>121</v>
      </c>
      <c r="AF535" s="85">
        <v>1849</v>
      </c>
      <c r="AG535" s="213" t="s">
        <v>1413</v>
      </c>
      <c r="AH535" s="85"/>
      <c r="AP535" s="51"/>
    </row>
    <row r="536" spans="1:42" ht="14.1" customHeight="1" x14ac:dyDescent="0.2">
      <c r="A536" s="28">
        <v>527</v>
      </c>
      <c r="B536" s="41">
        <v>151</v>
      </c>
      <c r="C536" s="67">
        <v>1854</v>
      </c>
      <c r="D536" s="46" t="s">
        <v>2410</v>
      </c>
      <c r="E536" s="29">
        <v>9</v>
      </c>
      <c r="F536" s="29">
        <v>0</v>
      </c>
      <c r="G536" s="29">
        <v>24</v>
      </c>
      <c r="H536" s="29">
        <v>25</v>
      </c>
      <c r="I536" s="29">
        <v>32</v>
      </c>
      <c r="J536" s="29">
        <v>29</v>
      </c>
      <c r="K536" s="29">
        <v>38</v>
      </c>
      <c r="L536" s="29">
        <v>33</v>
      </c>
      <c r="M536" s="29">
        <v>31</v>
      </c>
      <c r="N536" s="29">
        <v>38</v>
      </c>
      <c r="O536" s="29">
        <v>0</v>
      </c>
      <c r="P536" s="29">
        <v>0</v>
      </c>
      <c r="Q536" s="29">
        <v>0</v>
      </c>
      <c r="R536" s="29">
        <v>0</v>
      </c>
      <c r="S536" s="29">
        <v>0</v>
      </c>
      <c r="T536" s="29">
        <v>0</v>
      </c>
      <c r="V536" s="48">
        <f t="shared" si="67"/>
        <v>259</v>
      </c>
      <c r="W536" s="105">
        <f t="shared" si="68"/>
        <v>1</v>
      </c>
      <c r="X536" s="48">
        <f t="shared" si="69"/>
        <v>9</v>
      </c>
      <c r="Y536" s="33" t="str">
        <f t="shared" si="70"/>
        <v/>
      </c>
      <c r="Z536" s="608">
        <v>1854</v>
      </c>
      <c r="AA536" s="609" t="s">
        <v>2410</v>
      </c>
      <c r="AB536" s="608">
        <v>1</v>
      </c>
      <c r="AC536" s="85"/>
      <c r="AD536" s="225">
        <f t="shared" si="71"/>
        <v>1</v>
      </c>
      <c r="AE536" s="85">
        <v>192</v>
      </c>
      <c r="AF536" s="85">
        <v>1850</v>
      </c>
      <c r="AG536" s="213" t="s">
        <v>256</v>
      </c>
      <c r="AH536" s="85"/>
      <c r="AP536" s="51"/>
    </row>
    <row r="537" spans="1:42" ht="14.1" customHeight="1" x14ac:dyDescent="0.2">
      <c r="A537" s="28">
        <v>528</v>
      </c>
      <c r="B537" s="41">
        <v>186</v>
      </c>
      <c r="C537" s="67">
        <v>1855</v>
      </c>
      <c r="D537" s="46" t="s">
        <v>3277</v>
      </c>
      <c r="E537" s="29">
        <v>0</v>
      </c>
      <c r="F537" s="29">
        <v>0</v>
      </c>
      <c r="G537" s="29">
        <v>0</v>
      </c>
      <c r="H537" s="29">
        <v>0</v>
      </c>
      <c r="I537" s="29">
        <v>0</v>
      </c>
      <c r="J537" s="29">
        <v>0</v>
      </c>
      <c r="K537" s="29">
        <v>0</v>
      </c>
      <c r="L537" s="29">
        <v>0</v>
      </c>
      <c r="M537" s="29">
        <v>0</v>
      </c>
      <c r="N537" s="29">
        <v>141</v>
      </c>
      <c r="O537" s="29">
        <v>135</v>
      </c>
      <c r="P537" s="29">
        <v>114</v>
      </c>
      <c r="Q537" s="29">
        <v>0</v>
      </c>
      <c r="R537" s="29">
        <v>0</v>
      </c>
      <c r="S537" s="29">
        <v>0</v>
      </c>
      <c r="T537" s="29">
        <v>0</v>
      </c>
      <c r="V537" s="48">
        <f t="shared" si="67"/>
        <v>390</v>
      </c>
      <c r="W537" s="105">
        <f t="shared" si="68"/>
        <v>1</v>
      </c>
      <c r="X537" s="48">
        <f t="shared" si="69"/>
        <v>0</v>
      </c>
      <c r="Y537" s="33" t="str">
        <f t="shared" si="70"/>
        <v/>
      </c>
      <c r="Z537" s="608">
        <v>1855</v>
      </c>
      <c r="AA537" s="609" t="s">
        <v>2070</v>
      </c>
      <c r="AB537" s="608">
        <v>1</v>
      </c>
      <c r="AC537" s="85"/>
      <c r="AD537" s="225">
        <f t="shared" si="71"/>
        <v>1</v>
      </c>
      <c r="AE537" s="85">
        <v>192</v>
      </c>
      <c r="AF537" s="85">
        <v>1852</v>
      </c>
      <c r="AG537" s="213" t="s">
        <v>1424</v>
      </c>
      <c r="AH537" s="85"/>
      <c r="AP537" s="51"/>
    </row>
    <row r="538" spans="1:42" ht="14.1" customHeight="1" x14ac:dyDescent="0.2">
      <c r="A538" s="28">
        <v>529</v>
      </c>
      <c r="B538" s="41">
        <v>196</v>
      </c>
      <c r="C538" s="67">
        <v>1856</v>
      </c>
      <c r="D538" s="46" t="s">
        <v>2359</v>
      </c>
      <c r="E538" s="29">
        <v>0</v>
      </c>
      <c r="F538" s="29">
        <v>0</v>
      </c>
      <c r="G538" s="29">
        <v>0</v>
      </c>
      <c r="H538" s="29">
        <v>78</v>
      </c>
      <c r="I538" s="29">
        <v>86</v>
      </c>
      <c r="J538" s="29">
        <v>82</v>
      </c>
      <c r="K538" s="29">
        <v>60</v>
      </c>
      <c r="L538" s="29">
        <v>72</v>
      </c>
      <c r="M538" s="29">
        <v>0</v>
      </c>
      <c r="N538" s="29">
        <v>0</v>
      </c>
      <c r="O538" s="29">
        <v>0</v>
      </c>
      <c r="P538" s="29">
        <v>0</v>
      </c>
      <c r="Q538" s="29">
        <v>0</v>
      </c>
      <c r="R538" s="29">
        <v>0</v>
      </c>
      <c r="S538" s="29">
        <v>0</v>
      </c>
      <c r="T538" s="29">
        <v>0</v>
      </c>
      <c r="V538" s="48">
        <f t="shared" si="67"/>
        <v>378</v>
      </c>
      <c r="W538" s="105">
        <f t="shared" si="68"/>
        <v>1</v>
      </c>
      <c r="X538" s="48">
        <f t="shared" si="69"/>
        <v>0</v>
      </c>
      <c r="Y538" s="33" t="str">
        <f t="shared" si="70"/>
        <v/>
      </c>
      <c r="Z538" s="608">
        <v>1856</v>
      </c>
      <c r="AA538" s="609" t="s">
        <v>2359</v>
      </c>
      <c r="AB538" s="608">
        <v>1</v>
      </c>
      <c r="AC538" s="85"/>
      <c r="AD538" s="225">
        <f t="shared" si="71"/>
        <v>1</v>
      </c>
      <c r="AE538" s="85">
        <v>151</v>
      </c>
      <c r="AF538" s="85">
        <v>1853</v>
      </c>
      <c r="AG538" s="213" t="s">
        <v>595</v>
      </c>
      <c r="AH538" s="85"/>
      <c r="AP538" s="51"/>
    </row>
    <row r="539" spans="1:42" ht="14.1" customHeight="1" x14ac:dyDescent="0.2">
      <c r="A539" s="28">
        <v>530</v>
      </c>
      <c r="B539" s="41">
        <v>144</v>
      </c>
      <c r="C539" s="67">
        <v>1857</v>
      </c>
      <c r="D539" s="46" t="s">
        <v>803</v>
      </c>
      <c r="E539" s="29">
        <v>0</v>
      </c>
      <c r="F539" s="29">
        <v>0</v>
      </c>
      <c r="G539" s="29">
        <v>0</v>
      </c>
      <c r="H539" s="29">
        <v>0</v>
      </c>
      <c r="I539" s="29">
        <v>0</v>
      </c>
      <c r="J539" s="29">
        <v>0</v>
      </c>
      <c r="K539" s="29">
        <v>0</v>
      </c>
      <c r="L539" s="29">
        <v>0</v>
      </c>
      <c r="M539" s="29">
        <v>0</v>
      </c>
      <c r="N539" s="29">
        <v>0</v>
      </c>
      <c r="O539" s="29">
        <v>0</v>
      </c>
      <c r="P539" s="29">
        <v>0</v>
      </c>
      <c r="Q539" s="29">
        <v>19</v>
      </c>
      <c r="R539" s="29">
        <v>29</v>
      </c>
      <c r="S539" s="29">
        <v>26</v>
      </c>
      <c r="T539" s="29">
        <v>15</v>
      </c>
      <c r="V539" s="48">
        <f t="shared" si="67"/>
        <v>89</v>
      </c>
      <c r="W539" s="105">
        <f t="shared" si="68"/>
        <v>1</v>
      </c>
      <c r="X539" s="48">
        <f t="shared" si="69"/>
        <v>0</v>
      </c>
      <c r="Y539" s="33" t="str">
        <f t="shared" si="70"/>
        <v/>
      </c>
      <c r="Z539" s="608">
        <v>1857</v>
      </c>
      <c r="AA539" s="609" t="s">
        <v>803</v>
      </c>
      <c r="AB539" s="608">
        <v>4</v>
      </c>
      <c r="AC539" s="85"/>
      <c r="AD539" s="225">
        <f t="shared" si="71"/>
        <v>1</v>
      </c>
      <c r="AE539" s="85">
        <v>151</v>
      </c>
      <c r="AF539" s="85">
        <v>1854</v>
      </c>
      <c r="AG539" s="213" t="s">
        <v>2410</v>
      </c>
      <c r="AH539" s="85"/>
      <c r="AP539" s="51"/>
    </row>
    <row r="540" spans="1:42" ht="14.1" customHeight="1" x14ac:dyDescent="0.2">
      <c r="A540" s="28">
        <v>531</v>
      </c>
      <c r="B540" s="41">
        <v>121</v>
      </c>
      <c r="C540" s="67">
        <v>1858</v>
      </c>
      <c r="D540" s="46" t="s">
        <v>946</v>
      </c>
      <c r="E540" s="29">
        <v>0</v>
      </c>
      <c r="F540" s="29">
        <v>0</v>
      </c>
      <c r="G540" s="29">
        <v>0</v>
      </c>
      <c r="H540" s="29">
        <v>36</v>
      </c>
      <c r="I540" s="29">
        <v>38</v>
      </c>
      <c r="J540" s="29">
        <v>47</v>
      </c>
      <c r="K540" s="29">
        <v>36</v>
      </c>
      <c r="L540" s="29">
        <v>40</v>
      </c>
      <c r="M540" s="29">
        <v>43</v>
      </c>
      <c r="N540" s="29">
        <v>38</v>
      </c>
      <c r="O540" s="29">
        <v>49</v>
      </c>
      <c r="P540" s="29">
        <v>54</v>
      </c>
      <c r="Q540" s="29">
        <v>0</v>
      </c>
      <c r="R540" s="29">
        <v>0</v>
      </c>
      <c r="S540" s="29">
        <v>0</v>
      </c>
      <c r="T540" s="29">
        <v>0</v>
      </c>
      <c r="V540" s="48">
        <f t="shared" si="67"/>
        <v>381</v>
      </c>
      <c r="W540" s="105">
        <f t="shared" si="68"/>
        <v>1</v>
      </c>
      <c r="X540" s="48">
        <f t="shared" si="69"/>
        <v>0</v>
      </c>
      <c r="Y540" s="33" t="str">
        <f t="shared" si="70"/>
        <v/>
      </c>
      <c r="Z540" s="608">
        <v>1858</v>
      </c>
      <c r="AA540" s="609" t="s">
        <v>946</v>
      </c>
      <c r="AB540" s="608">
        <v>1</v>
      </c>
      <c r="AC540" s="85"/>
      <c r="AD540" s="225">
        <f t="shared" si="71"/>
        <v>1</v>
      </c>
      <c r="AE540" s="85">
        <v>186</v>
      </c>
      <c r="AF540" s="85">
        <v>1855</v>
      </c>
      <c r="AG540" s="213" t="s">
        <v>2070</v>
      </c>
      <c r="AH540" s="85"/>
      <c r="AP540" s="51"/>
    </row>
    <row r="541" spans="1:42" ht="14.1" customHeight="1" x14ac:dyDescent="0.2">
      <c r="A541" s="28">
        <v>532</v>
      </c>
      <c r="B541" s="41">
        <v>127</v>
      </c>
      <c r="C541" s="67">
        <v>1859</v>
      </c>
      <c r="D541" s="46" t="s">
        <v>1396</v>
      </c>
      <c r="E541" s="29">
        <v>0</v>
      </c>
      <c r="F541" s="29">
        <v>0</v>
      </c>
      <c r="G541" s="29">
        <v>0</v>
      </c>
      <c r="H541" s="29">
        <v>2</v>
      </c>
      <c r="I541" s="29">
        <v>0</v>
      </c>
      <c r="J541" s="29">
        <v>2</v>
      </c>
      <c r="K541" s="29">
        <v>0</v>
      </c>
      <c r="L541" s="29">
        <v>0</v>
      </c>
      <c r="M541" s="29">
        <v>2</v>
      </c>
      <c r="N541" s="29">
        <v>2</v>
      </c>
      <c r="O541" s="29">
        <v>1</v>
      </c>
      <c r="P541" s="29">
        <v>3</v>
      </c>
      <c r="Q541" s="29">
        <v>0</v>
      </c>
      <c r="R541" s="29">
        <v>3</v>
      </c>
      <c r="S541" s="29">
        <v>0</v>
      </c>
      <c r="T541" s="29">
        <v>0</v>
      </c>
      <c r="V541" s="48">
        <f t="shared" si="67"/>
        <v>15</v>
      </c>
      <c r="W541" s="105">
        <f t="shared" si="68"/>
        <v>1</v>
      </c>
      <c r="X541" s="48">
        <f t="shared" si="69"/>
        <v>0</v>
      </c>
      <c r="Y541" s="33" t="str">
        <f t="shared" si="70"/>
        <v/>
      </c>
      <c r="Z541" s="608">
        <v>1859</v>
      </c>
      <c r="AA541" s="609" t="s">
        <v>1396</v>
      </c>
      <c r="AB541" s="608">
        <v>5</v>
      </c>
      <c r="AC541" s="85"/>
      <c r="AD541" s="225">
        <f t="shared" si="71"/>
        <v>1</v>
      </c>
      <c r="AE541" s="85">
        <v>196</v>
      </c>
      <c r="AF541" s="85">
        <v>1856</v>
      </c>
      <c r="AG541" s="213" t="s">
        <v>2359</v>
      </c>
      <c r="AH541" s="85"/>
      <c r="AP541" s="51"/>
    </row>
    <row r="542" spans="1:42" ht="14.1" customHeight="1" x14ac:dyDescent="0.2">
      <c r="A542" s="28">
        <v>533</v>
      </c>
      <c r="B542" s="41">
        <v>128</v>
      </c>
      <c r="C542" s="67">
        <v>1860</v>
      </c>
      <c r="D542" s="46" t="s">
        <v>581</v>
      </c>
      <c r="E542" s="29">
        <v>0</v>
      </c>
      <c r="F542" s="29">
        <v>0</v>
      </c>
      <c r="G542" s="29">
        <v>7</v>
      </c>
      <c r="H542" s="29">
        <v>10</v>
      </c>
      <c r="I542" s="29">
        <v>5</v>
      </c>
      <c r="J542" s="29">
        <v>5</v>
      </c>
      <c r="K542" s="29">
        <v>3</v>
      </c>
      <c r="L542" s="29">
        <v>4</v>
      </c>
      <c r="M542" s="29">
        <v>3</v>
      </c>
      <c r="N542" s="29">
        <v>8</v>
      </c>
      <c r="O542" s="29">
        <v>9</v>
      </c>
      <c r="P542" s="29">
        <v>3</v>
      </c>
      <c r="Q542" s="29">
        <v>0</v>
      </c>
      <c r="R542" s="29">
        <v>0</v>
      </c>
      <c r="S542" s="29">
        <v>0</v>
      </c>
      <c r="T542" s="29">
        <v>0</v>
      </c>
      <c r="V542" s="48">
        <f t="shared" si="67"/>
        <v>57</v>
      </c>
      <c r="W542" s="105">
        <f t="shared" si="68"/>
        <v>1</v>
      </c>
      <c r="X542" s="48">
        <f t="shared" si="69"/>
        <v>0</v>
      </c>
      <c r="Y542" s="33" t="str">
        <f t="shared" si="70"/>
        <v/>
      </c>
      <c r="Z542" s="608">
        <v>1860</v>
      </c>
      <c r="AA542" s="609" t="s">
        <v>581</v>
      </c>
      <c r="AB542" s="608">
        <v>1</v>
      </c>
      <c r="AC542" s="85"/>
      <c r="AD542" s="225">
        <f t="shared" si="71"/>
        <v>1</v>
      </c>
      <c r="AE542" s="85">
        <v>144</v>
      </c>
      <c r="AF542" s="85">
        <v>1857</v>
      </c>
      <c r="AG542" s="213" t="s">
        <v>803</v>
      </c>
      <c r="AH542" s="85"/>
      <c r="AP542" s="51"/>
    </row>
    <row r="543" spans="1:42" ht="14.1" customHeight="1" x14ac:dyDescent="0.2">
      <c r="A543" s="28">
        <v>534</v>
      </c>
      <c r="B543" s="41">
        <v>127</v>
      </c>
      <c r="C543" s="67">
        <v>1864</v>
      </c>
      <c r="D543" s="46" t="s">
        <v>1395</v>
      </c>
      <c r="E543" s="29">
        <v>0</v>
      </c>
      <c r="F543" s="29">
        <v>0</v>
      </c>
      <c r="G543" s="29">
        <v>0</v>
      </c>
      <c r="H543" s="29">
        <v>18</v>
      </c>
      <c r="I543" s="29">
        <v>19</v>
      </c>
      <c r="J543" s="29">
        <v>16</v>
      </c>
      <c r="K543" s="29">
        <v>10</v>
      </c>
      <c r="L543" s="29">
        <v>14</v>
      </c>
      <c r="M543" s="29">
        <v>16</v>
      </c>
      <c r="N543" s="29">
        <v>10</v>
      </c>
      <c r="O543" s="29">
        <v>13</v>
      </c>
      <c r="P543" s="29">
        <v>15</v>
      </c>
      <c r="Q543" s="29">
        <v>0</v>
      </c>
      <c r="R543" s="29">
        <v>0</v>
      </c>
      <c r="S543" s="29">
        <v>0</v>
      </c>
      <c r="T543" s="29">
        <v>0</v>
      </c>
      <c r="V543" s="48">
        <f t="shared" si="67"/>
        <v>131</v>
      </c>
      <c r="W543" s="105">
        <f t="shared" si="68"/>
        <v>1</v>
      </c>
      <c r="X543" s="48">
        <f t="shared" si="69"/>
        <v>0</v>
      </c>
      <c r="Y543" s="33" t="str">
        <f t="shared" si="70"/>
        <v/>
      </c>
      <c r="Z543" s="608">
        <v>1864</v>
      </c>
      <c r="AA543" s="609" t="s">
        <v>1395</v>
      </c>
      <c r="AB543" s="608">
        <v>1</v>
      </c>
      <c r="AC543" s="85"/>
      <c r="AD543" s="225">
        <f t="shared" si="71"/>
        <v>1</v>
      </c>
      <c r="AE543" s="85">
        <v>121</v>
      </c>
      <c r="AF543" s="85">
        <v>1858</v>
      </c>
      <c r="AG543" s="213" t="s">
        <v>946</v>
      </c>
      <c r="AH543" s="85"/>
      <c r="AP543" s="51"/>
    </row>
    <row r="544" spans="1:42" ht="14.1" customHeight="1" x14ac:dyDescent="0.2">
      <c r="A544" s="28">
        <v>535</v>
      </c>
      <c r="B544" s="41">
        <v>150</v>
      </c>
      <c r="C544" s="67">
        <v>1865</v>
      </c>
      <c r="D544" s="46" t="s">
        <v>807</v>
      </c>
      <c r="E544" s="29">
        <v>0</v>
      </c>
      <c r="F544" s="29">
        <v>0</v>
      </c>
      <c r="G544" s="29">
        <v>0</v>
      </c>
      <c r="H544" s="29">
        <v>0</v>
      </c>
      <c r="I544" s="29">
        <v>0</v>
      </c>
      <c r="J544" s="29">
        <v>0</v>
      </c>
      <c r="K544" s="29">
        <v>0</v>
      </c>
      <c r="L544" s="29">
        <v>0</v>
      </c>
      <c r="M544" s="29">
        <v>0</v>
      </c>
      <c r="N544" s="29">
        <v>0</v>
      </c>
      <c r="O544" s="29">
        <v>0</v>
      </c>
      <c r="P544" s="29">
        <v>0</v>
      </c>
      <c r="Q544" s="29">
        <v>57</v>
      </c>
      <c r="R544" s="29">
        <v>56</v>
      </c>
      <c r="S544" s="29">
        <v>64</v>
      </c>
      <c r="T544" s="29">
        <v>67</v>
      </c>
      <c r="V544" s="48">
        <f t="shared" si="67"/>
        <v>244</v>
      </c>
      <c r="W544" s="105">
        <f t="shared" si="68"/>
        <v>1</v>
      </c>
      <c r="X544" s="48">
        <f t="shared" si="69"/>
        <v>0</v>
      </c>
      <c r="Y544" s="33" t="str">
        <f t="shared" si="70"/>
        <v/>
      </c>
      <c r="Z544" s="608">
        <v>1865</v>
      </c>
      <c r="AA544" s="609" t="s">
        <v>807</v>
      </c>
      <c r="AB544" s="608">
        <v>4</v>
      </c>
      <c r="AC544" s="85"/>
      <c r="AD544" s="225">
        <f t="shared" si="71"/>
        <v>1</v>
      </c>
      <c r="AE544" s="85">
        <v>127</v>
      </c>
      <c r="AF544" s="85">
        <v>1859</v>
      </c>
      <c r="AG544" s="213" t="s">
        <v>1396</v>
      </c>
      <c r="AH544" s="85"/>
      <c r="AP544" s="51"/>
    </row>
    <row r="545" spans="1:42" ht="14.1" customHeight="1" x14ac:dyDescent="0.2">
      <c r="A545" s="28">
        <v>536</v>
      </c>
      <c r="B545" s="41">
        <v>151</v>
      </c>
      <c r="C545" s="67">
        <v>1866</v>
      </c>
      <c r="D545" s="46" t="s">
        <v>1229</v>
      </c>
      <c r="E545" s="29">
        <v>1</v>
      </c>
      <c r="F545" s="29">
        <v>0</v>
      </c>
      <c r="G545" s="29">
        <v>44</v>
      </c>
      <c r="H545" s="29">
        <v>44</v>
      </c>
      <c r="I545" s="29">
        <v>46</v>
      </c>
      <c r="J545" s="29">
        <v>45</v>
      </c>
      <c r="K545" s="29">
        <v>40</v>
      </c>
      <c r="L545" s="29">
        <v>45</v>
      </c>
      <c r="M545" s="29">
        <v>33</v>
      </c>
      <c r="N545" s="29">
        <v>49</v>
      </c>
      <c r="O545" s="29">
        <v>0</v>
      </c>
      <c r="P545" s="29">
        <v>0</v>
      </c>
      <c r="Q545" s="29">
        <v>0</v>
      </c>
      <c r="R545" s="29">
        <v>0</v>
      </c>
      <c r="S545" s="29">
        <v>0</v>
      </c>
      <c r="T545" s="29">
        <v>0</v>
      </c>
      <c r="V545" s="48">
        <f t="shared" si="67"/>
        <v>347</v>
      </c>
      <c r="W545" s="105">
        <f t="shared" si="68"/>
        <v>1</v>
      </c>
      <c r="X545" s="48">
        <f t="shared" si="69"/>
        <v>1</v>
      </c>
      <c r="Y545" s="33" t="str">
        <f t="shared" si="70"/>
        <v/>
      </c>
      <c r="Z545" s="608">
        <v>1866</v>
      </c>
      <c r="AA545" s="609" t="s">
        <v>1229</v>
      </c>
      <c r="AB545" s="608">
        <v>1</v>
      </c>
      <c r="AC545" s="85"/>
      <c r="AD545" s="225">
        <f t="shared" si="71"/>
        <v>1</v>
      </c>
      <c r="AE545" s="85">
        <v>128</v>
      </c>
      <c r="AF545" s="85">
        <v>1860</v>
      </c>
      <c r="AG545" s="213" t="s">
        <v>581</v>
      </c>
      <c r="AH545" s="85"/>
      <c r="AP545" s="51"/>
    </row>
    <row r="546" spans="1:42" ht="14.1" customHeight="1" x14ac:dyDescent="0.2">
      <c r="A546" s="28">
        <v>537</v>
      </c>
      <c r="B546" s="41">
        <v>151</v>
      </c>
      <c r="C546" s="67">
        <v>1867</v>
      </c>
      <c r="D546" s="46" t="s">
        <v>2409</v>
      </c>
      <c r="E546" s="29">
        <v>0</v>
      </c>
      <c r="F546" s="29">
        <v>1</v>
      </c>
      <c r="G546" s="29">
        <v>0</v>
      </c>
      <c r="H546" s="29">
        <v>0</v>
      </c>
      <c r="I546" s="29">
        <v>0</v>
      </c>
      <c r="J546" s="29">
        <v>0</v>
      </c>
      <c r="K546" s="29">
        <v>0</v>
      </c>
      <c r="L546" s="29">
        <v>0</v>
      </c>
      <c r="M546" s="29">
        <v>0</v>
      </c>
      <c r="N546" s="29">
        <v>0</v>
      </c>
      <c r="O546" s="29">
        <v>127</v>
      </c>
      <c r="P546" s="29">
        <v>123</v>
      </c>
      <c r="Q546" s="29">
        <v>139</v>
      </c>
      <c r="R546" s="29">
        <v>133</v>
      </c>
      <c r="S546" s="29">
        <v>115</v>
      </c>
      <c r="T546" s="29">
        <v>190</v>
      </c>
      <c r="V546" s="48">
        <f t="shared" si="67"/>
        <v>828</v>
      </c>
      <c r="W546" s="105">
        <f t="shared" si="68"/>
        <v>1</v>
      </c>
      <c r="X546" s="48">
        <f t="shared" si="69"/>
        <v>1</v>
      </c>
      <c r="Y546" s="33" t="str">
        <f t="shared" si="70"/>
        <v/>
      </c>
      <c r="Z546" s="608">
        <v>1867</v>
      </c>
      <c r="AA546" s="609" t="s">
        <v>2409</v>
      </c>
      <c r="AB546" s="608">
        <v>4</v>
      </c>
      <c r="AC546" s="85"/>
      <c r="AD546" s="225">
        <f t="shared" si="71"/>
        <v>1</v>
      </c>
      <c r="AE546" s="85">
        <v>127</v>
      </c>
      <c r="AF546" s="85">
        <v>1864</v>
      </c>
      <c r="AG546" s="213" t="s">
        <v>1395</v>
      </c>
      <c r="AH546" s="85"/>
      <c r="AP546" s="51"/>
    </row>
    <row r="547" spans="1:42" ht="14.1" customHeight="1" x14ac:dyDescent="0.2">
      <c r="A547" s="28">
        <v>538</v>
      </c>
      <c r="B547" s="41">
        <v>196</v>
      </c>
      <c r="C547" s="67">
        <v>1869</v>
      </c>
      <c r="D547" s="46" t="s">
        <v>3376</v>
      </c>
      <c r="E547" s="29">
        <v>0</v>
      </c>
      <c r="F547" s="29">
        <v>0</v>
      </c>
      <c r="G547" s="29">
        <v>0</v>
      </c>
      <c r="H547" s="29">
        <v>55</v>
      </c>
      <c r="I547" s="29">
        <v>81</v>
      </c>
      <c r="J547" s="29">
        <v>83</v>
      </c>
      <c r="K547" s="29">
        <v>71</v>
      </c>
      <c r="L547" s="29">
        <v>81</v>
      </c>
      <c r="M547" s="29">
        <v>80</v>
      </c>
      <c r="N547" s="29">
        <v>81</v>
      </c>
      <c r="O547" s="29">
        <v>95</v>
      </c>
      <c r="P547" s="29">
        <v>69</v>
      </c>
      <c r="Q547" s="29">
        <v>0</v>
      </c>
      <c r="R547" s="29">
        <v>0</v>
      </c>
      <c r="S547" s="29">
        <v>0</v>
      </c>
      <c r="T547" s="29">
        <v>0</v>
      </c>
      <c r="V547" s="48">
        <f t="shared" si="67"/>
        <v>696</v>
      </c>
      <c r="W547" s="105">
        <f t="shared" si="68"/>
        <v>1</v>
      </c>
      <c r="X547" s="48">
        <f t="shared" si="69"/>
        <v>0</v>
      </c>
      <c r="Y547" s="33" t="str">
        <f t="shared" si="70"/>
        <v/>
      </c>
      <c r="Z547" s="608">
        <v>1869</v>
      </c>
      <c r="AA547" s="609" t="s">
        <v>2086</v>
      </c>
      <c r="AB547" s="608">
        <v>1</v>
      </c>
      <c r="AC547" s="85"/>
      <c r="AD547" s="225">
        <f t="shared" si="71"/>
        <v>1</v>
      </c>
      <c r="AE547" s="85">
        <v>150</v>
      </c>
      <c r="AF547" s="85">
        <v>1865</v>
      </c>
      <c r="AG547" s="213" t="s">
        <v>807</v>
      </c>
      <c r="AH547" s="85"/>
      <c r="AP547" s="51"/>
    </row>
    <row r="548" spans="1:42" ht="14.1" customHeight="1" x14ac:dyDescent="0.2">
      <c r="A548" s="28">
        <v>539</v>
      </c>
      <c r="B548" s="41">
        <v>140</v>
      </c>
      <c r="C548" s="67">
        <v>1870</v>
      </c>
      <c r="D548" s="46" t="s">
        <v>2905</v>
      </c>
      <c r="E548" s="29">
        <v>0</v>
      </c>
      <c r="F548" s="29">
        <v>0</v>
      </c>
      <c r="G548" s="29">
        <v>0</v>
      </c>
      <c r="H548" s="29">
        <v>31</v>
      </c>
      <c r="I548" s="29">
        <v>33</v>
      </c>
      <c r="J548" s="29">
        <v>30</v>
      </c>
      <c r="K548" s="29">
        <v>28</v>
      </c>
      <c r="L548" s="29">
        <v>23</v>
      </c>
      <c r="M548" s="29">
        <v>16</v>
      </c>
      <c r="N548" s="29">
        <v>21</v>
      </c>
      <c r="O548" s="29">
        <v>19</v>
      </c>
      <c r="P548" s="29">
        <v>16</v>
      </c>
      <c r="Q548" s="29">
        <v>12</v>
      </c>
      <c r="R548" s="29">
        <v>14</v>
      </c>
      <c r="S548" s="29">
        <v>22</v>
      </c>
      <c r="T548" s="29">
        <v>19</v>
      </c>
      <c r="V548" s="48">
        <f t="shared" si="67"/>
        <v>284</v>
      </c>
      <c r="W548" s="105">
        <f t="shared" si="68"/>
        <v>1</v>
      </c>
      <c r="X548" s="48">
        <f t="shared" si="69"/>
        <v>0</v>
      </c>
      <c r="Y548" s="33" t="str">
        <f t="shared" si="70"/>
        <v/>
      </c>
      <c r="Z548" s="608">
        <v>1870</v>
      </c>
      <c r="AA548" s="609" t="s">
        <v>867</v>
      </c>
      <c r="AB548" s="608">
        <v>1</v>
      </c>
      <c r="AC548" s="85"/>
      <c r="AD548" s="225">
        <f t="shared" si="71"/>
        <v>1</v>
      </c>
      <c r="AE548" s="85">
        <v>151</v>
      </c>
      <c r="AF548" s="85">
        <v>1866</v>
      </c>
      <c r="AG548" s="213" t="s">
        <v>1229</v>
      </c>
      <c r="AH548" s="85"/>
      <c r="AP548" s="51"/>
    </row>
    <row r="549" spans="1:42" ht="14.1" customHeight="1" x14ac:dyDescent="0.2">
      <c r="A549" s="28">
        <v>540</v>
      </c>
      <c r="B549" s="41">
        <v>195</v>
      </c>
      <c r="C549" s="67">
        <v>1871</v>
      </c>
      <c r="D549" s="46" t="s">
        <v>947</v>
      </c>
      <c r="E549" s="29">
        <v>0</v>
      </c>
      <c r="F549" s="29">
        <v>0</v>
      </c>
      <c r="G549" s="29">
        <v>0</v>
      </c>
      <c r="H549" s="29">
        <v>4</v>
      </c>
      <c r="I549" s="29">
        <v>3</v>
      </c>
      <c r="J549" s="29">
        <v>2</v>
      </c>
      <c r="K549" s="29">
        <v>4</v>
      </c>
      <c r="L549" s="29">
        <v>1</v>
      </c>
      <c r="M549" s="29">
        <v>1</v>
      </c>
      <c r="N549" s="29">
        <v>4</v>
      </c>
      <c r="O549" s="29">
        <v>2</v>
      </c>
      <c r="P549" s="29">
        <v>5</v>
      </c>
      <c r="Q549" s="29">
        <v>2</v>
      </c>
      <c r="R549" s="29">
        <v>3</v>
      </c>
      <c r="S549" s="29">
        <v>2</v>
      </c>
      <c r="T549" s="29">
        <v>1</v>
      </c>
      <c r="V549" s="48">
        <f t="shared" si="67"/>
        <v>34</v>
      </c>
      <c r="W549" s="105">
        <f t="shared" si="68"/>
        <v>1</v>
      </c>
      <c r="X549" s="48">
        <f t="shared" si="69"/>
        <v>0</v>
      </c>
      <c r="Y549" s="33" t="str">
        <f t="shared" si="70"/>
        <v/>
      </c>
      <c r="Z549" s="608">
        <v>1871</v>
      </c>
      <c r="AA549" s="609" t="s">
        <v>947</v>
      </c>
      <c r="AB549" s="608">
        <v>5</v>
      </c>
      <c r="AC549" s="85"/>
      <c r="AD549" s="225">
        <f t="shared" si="71"/>
        <v>1</v>
      </c>
      <c r="AE549" s="85">
        <v>151</v>
      </c>
      <c r="AF549" s="85">
        <v>1867</v>
      </c>
      <c r="AG549" s="213" t="s">
        <v>2409</v>
      </c>
      <c r="AH549" s="85"/>
      <c r="AP549" s="51"/>
    </row>
    <row r="550" spans="1:42" ht="14.1" customHeight="1" x14ac:dyDescent="0.2">
      <c r="A550" s="28">
        <v>541</v>
      </c>
      <c r="B550" s="41">
        <v>195</v>
      </c>
      <c r="C550" s="67">
        <v>1872</v>
      </c>
      <c r="D550" s="46" t="s">
        <v>951</v>
      </c>
      <c r="E550" s="29">
        <v>0</v>
      </c>
      <c r="F550" s="29">
        <v>0</v>
      </c>
      <c r="G550" s="29">
        <v>0</v>
      </c>
      <c r="H550" s="29">
        <v>48</v>
      </c>
      <c r="I550" s="29">
        <v>49</v>
      </c>
      <c r="J550" s="29">
        <v>59</v>
      </c>
      <c r="K550" s="29">
        <v>43</v>
      </c>
      <c r="L550" s="29">
        <v>58</v>
      </c>
      <c r="M550" s="29">
        <v>50</v>
      </c>
      <c r="N550" s="29">
        <v>0</v>
      </c>
      <c r="O550" s="29">
        <v>0</v>
      </c>
      <c r="P550" s="29">
        <v>0</v>
      </c>
      <c r="Q550" s="29">
        <v>0</v>
      </c>
      <c r="R550" s="29">
        <v>0</v>
      </c>
      <c r="S550" s="29">
        <v>0</v>
      </c>
      <c r="T550" s="29">
        <v>0</v>
      </c>
      <c r="V550" s="48">
        <f t="shared" si="67"/>
        <v>307</v>
      </c>
      <c r="W550" s="105">
        <f t="shared" si="68"/>
        <v>1</v>
      </c>
      <c r="X550" s="48">
        <f t="shared" si="69"/>
        <v>0</v>
      </c>
      <c r="Y550" s="33" t="str">
        <f t="shared" si="70"/>
        <v/>
      </c>
      <c r="Z550" s="608">
        <v>1872</v>
      </c>
      <c r="AA550" s="609" t="s">
        <v>951</v>
      </c>
      <c r="AB550" s="608">
        <v>1</v>
      </c>
      <c r="AC550" s="85"/>
      <c r="AD550" s="225">
        <f t="shared" si="71"/>
        <v>1</v>
      </c>
      <c r="AE550" s="85">
        <v>196</v>
      </c>
      <c r="AF550" s="85">
        <v>1869</v>
      </c>
      <c r="AG550" s="213" t="s">
        <v>2086</v>
      </c>
      <c r="AH550" s="85"/>
      <c r="AP550" s="51"/>
    </row>
    <row r="551" spans="1:42" ht="14.1" customHeight="1" x14ac:dyDescent="0.2">
      <c r="A551" s="28">
        <v>542</v>
      </c>
      <c r="B551" s="41">
        <v>193</v>
      </c>
      <c r="C551" s="67">
        <v>1873</v>
      </c>
      <c r="D551" s="46" t="s">
        <v>624</v>
      </c>
      <c r="E551" s="29">
        <v>0</v>
      </c>
      <c r="F551" s="29">
        <v>0</v>
      </c>
      <c r="G551" s="29">
        <v>0</v>
      </c>
      <c r="H551" s="29">
        <v>0</v>
      </c>
      <c r="I551" s="29">
        <v>0</v>
      </c>
      <c r="J551" s="29">
        <v>0</v>
      </c>
      <c r="K551" s="29">
        <v>0</v>
      </c>
      <c r="L551" s="29">
        <v>0</v>
      </c>
      <c r="M551" s="29">
        <v>0</v>
      </c>
      <c r="N551" s="29">
        <v>0</v>
      </c>
      <c r="O551" s="29">
        <v>0</v>
      </c>
      <c r="P551" s="29">
        <v>0</v>
      </c>
      <c r="Q551" s="29">
        <v>19</v>
      </c>
      <c r="R551" s="29">
        <v>18</v>
      </c>
      <c r="S551" s="29">
        <v>18</v>
      </c>
      <c r="T551" s="29">
        <v>16</v>
      </c>
      <c r="V551" s="48">
        <f t="shared" si="67"/>
        <v>71</v>
      </c>
      <c r="W551" s="105">
        <f t="shared" si="68"/>
        <v>1</v>
      </c>
      <c r="X551" s="48">
        <f t="shared" si="69"/>
        <v>0</v>
      </c>
      <c r="Y551" s="33" t="str">
        <f t="shared" si="70"/>
        <v/>
      </c>
      <c r="Z551" s="608">
        <v>1873</v>
      </c>
      <c r="AA551" s="609" t="s">
        <v>624</v>
      </c>
      <c r="AB551" s="608">
        <v>4</v>
      </c>
      <c r="AC551" s="85"/>
      <c r="AD551" s="225">
        <f t="shared" si="71"/>
        <v>1</v>
      </c>
      <c r="AE551" s="85">
        <v>140</v>
      </c>
      <c r="AF551" s="85">
        <v>1870</v>
      </c>
      <c r="AG551" s="213" t="s">
        <v>2905</v>
      </c>
      <c r="AH551" s="85"/>
      <c r="AP551" s="51"/>
    </row>
    <row r="552" spans="1:42" ht="14.1" customHeight="1" x14ac:dyDescent="0.2">
      <c r="A552" s="28">
        <v>543</v>
      </c>
      <c r="B552" s="41">
        <v>127</v>
      </c>
      <c r="C552" s="67">
        <v>1874</v>
      </c>
      <c r="D552" s="46" t="s">
        <v>1405</v>
      </c>
      <c r="E552" s="29">
        <v>0</v>
      </c>
      <c r="F552" s="29">
        <v>0</v>
      </c>
      <c r="G552" s="29">
        <v>0</v>
      </c>
      <c r="H552" s="29">
        <v>0</v>
      </c>
      <c r="I552" s="29">
        <v>0</v>
      </c>
      <c r="J552" s="29">
        <v>0</v>
      </c>
      <c r="K552" s="29">
        <v>0</v>
      </c>
      <c r="L552" s="29">
        <v>0</v>
      </c>
      <c r="M552" s="29">
        <v>0</v>
      </c>
      <c r="N552" s="29">
        <v>0</v>
      </c>
      <c r="O552" s="29">
        <v>20</v>
      </c>
      <c r="P552" s="29">
        <v>15</v>
      </c>
      <c r="Q552" s="29">
        <v>36</v>
      </c>
      <c r="R552" s="29">
        <v>30</v>
      </c>
      <c r="S552" s="29">
        <v>20</v>
      </c>
      <c r="T552" s="29">
        <v>33</v>
      </c>
      <c r="V552" s="48">
        <f t="shared" si="67"/>
        <v>154</v>
      </c>
      <c r="W552" s="105">
        <f t="shared" si="68"/>
        <v>1</v>
      </c>
      <c r="X552" s="48">
        <f t="shared" si="69"/>
        <v>0</v>
      </c>
      <c r="Y552" s="33" t="str">
        <f t="shared" si="70"/>
        <v/>
      </c>
      <c r="Z552" s="608">
        <v>1874</v>
      </c>
      <c r="AA552" s="609" t="s">
        <v>1405</v>
      </c>
      <c r="AB552" s="608">
        <v>4</v>
      </c>
      <c r="AC552" s="85"/>
      <c r="AD552" s="225">
        <f t="shared" si="71"/>
        <v>1</v>
      </c>
      <c r="AE552" s="85">
        <v>195</v>
      </c>
      <c r="AF552" s="85">
        <v>1871</v>
      </c>
      <c r="AG552" s="213" t="s">
        <v>947</v>
      </c>
      <c r="AH552" s="85"/>
      <c r="AP552" s="51"/>
    </row>
    <row r="553" spans="1:42" ht="14.1" customHeight="1" x14ac:dyDescent="0.2">
      <c r="A553" s="28">
        <v>544</v>
      </c>
      <c r="B553" s="41">
        <v>156</v>
      </c>
      <c r="C553" s="67">
        <v>1876</v>
      </c>
      <c r="D553" s="46" t="s">
        <v>2575</v>
      </c>
      <c r="E553" s="29">
        <v>0</v>
      </c>
      <c r="F553" s="29">
        <v>0</v>
      </c>
      <c r="G553" s="29">
        <v>0</v>
      </c>
      <c r="H553" s="29">
        <v>22</v>
      </c>
      <c r="I553" s="29">
        <v>16</v>
      </c>
      <c r="J553" s="29">
        <v>20</v>
      </c>
      <c r="K553" s="29">
        <v>21</v>
      </c>
      <c r="L553" s="29">
        <v>18</v>
      </c>
      <c r="M553" s="29">
        <v>21</v>
      </c>
      <c r="N553" s="29">
        <v>20</v>
      </c>
      <c r="O553" s="29">
        <v>17</v>
      </c>
      <c r="P553" s="29">
        <v>21</v>
      </c>
      <c r="Q553" s="29">
        <v>0</v>
      </c>
      <c r="R553" s="29">
        <v>0</v>
      </c>
      <c r="S553" s="29">
        <v>0</v>
      </c>
      <c r="T553" s="29">
        <v>0</v>
      </c>
      <c r="V553" s="48">
        <f t="shared" si="67"/>
        <v>176</v>
      </c>
      <c r="W553" s="105">
        <f t="shared" si="68"/>
        <v>1</v>
      </c>
      <c r="X553" s="48">
        <f t="shared" si="69"/>
        <v>0</v>
      </c>
      <c r="Y553" s="33" t="str">
        <f t="shared" si="70"/>
        <v/>
      </c>
      <c r="Z553" s="608">
        <v>1876</v>
      </c>
      <c r="AA553" s="609" t="s">
        <v>2575</v>
      </c>
      <c r="AB553" s="608">
        <v>1</v>
      </c>
      <c r="AC553" s="85"/>
      <c r="AD553" s="225">
        <f t="shared" si="71"/>
        <v>1</v>
      </c>
      <c r="AE553" s="85">
        <v>195</v>
      </c>
      <c r="AF553" s="85">
        <v>1872</v>
      </c>
      <c r="AG553" s="213" t="s">
        <v>951</v>
      </c>
      <c r="AH553" s="85"/>
      <c r="AP553" s="51"/>
    </row>
    <row r="554" spans="1:42" ht="14.1" customHeight="1" x14ac:dyDescent="0.2">
      <c r="A554" s="28">
        <v>545</v>
      </c>
      <c r="B554" s="41">
        <v>186</v>
      </c>
      <c r="C554" s="67">
        <v>1878</v>
      </c>
      <c r="D554" s="46" t="s">
        <v>1930</v>
      </c>
      <c r="E554" s="29">
        <v>0</v>
      </c>
      <c r="F554" s="29">
        <v>0</v>
      </c>
      <c r="G554" s="29">
        <v>0</v>
      </c>
      <c r="H554" s="29">
        <v>0</v>
      </c>
      <c r="I554" s="29">
        <v>0</v>
      </c>
      <c r="J554" s="29">
        <v>0</v>
      </c>
      <c r="K554" s="29">
        <v>0</v>
      </c>
      <c r="L554" s="29">
        <v>0</v>
      </c>
      <c r="M554" s="29">
        <v>0</v>
      </c>
      <c r="N554" s="29">
        <v>0</v>
      </c>
      <c r="O554" s="29">
        <v>59</v>
      </c>
      <c r="P554" s="29">
        <v>89</v>
      </c>
      <c r="Q554" s="29">
        <v>123</v>
      </c>
      <c r="R554" s="29">
        <v>124</v>
      </c>
      <c r="S554" s="29">
        <v>130</v>
      </c>
      <c r="T554" s="29">
        <v>102</v>
      </c>
      <c r="V554" s="48">
        <f t="shared" si="67"/>
        <v>627</v>
      </c>
      <c r="W554" s="105">
        <f t="shared" si="68"/>
        <v>1</v>
      </c>
      <c r="X554" s="48">
        <f t="shared" si="69"/>
        <v>0</v>
      </c>
      <c r="Y554" s="33" t="str">
        <f t="shared" si="70"/>
        <v/>
      </c>
      <c r="Z554" s="608">
        <v>1878</v>
      </c>
      <c r="AA554" s="609" t="s">
        <v>1930</v>
      </c>
      <c r="AB554" s="608">
        <v>4</v>
      </c>
      <c r="AC554" s="85"/>
      <c r="AD554" s="225">
        <f t="shared" si="71"/>
        <v>1</v>
      </c>
      <c r="AE554" s="85">
        <v>193</v>
      </c>
      <c r="AF554" s="85">
        <v>1873</v>
      </c>
      <c r="AG554" s="213" t="s">
        <v>624</v>
      </c>
      <c r="AH554" s="85"/>
      <c r="AP554" s="51"/>
    </row>
    <row r="555" spans="1:42" ht="14.1" customHeight="1" x14ac:dyDescent="0.2">
      <c r="A555" s="28">
        <v>546</v>
      </c>
      <c r="B555" s="41">
        <v>155</v>
      </c>
      <c r="C555" s="67">
        <v>1879</v>
      </c>
      <c r="D555" s="46" t="s">
        <v>1315</v>
      </c>
      <c r="E555" s="29">
        <v>0</v>
      </c>
      <c r="F555" s="29">
        <v>0</v>
      </c>
      <c r="G555" s="29">
        <v>0</v>
      </c>
      <c r="H555" s="29">
        <v>0</v>
      </c>
      <c r="I555" s="29">
        <v>0</v>
      </c>
      <c r="J555" s="29">
        <v>0</v>
      </c>
      <c r="K555" s="29">
        <v>0</v>
      </c>
      <c r="L555" s="29">
        <v>0</v>
      </c>
      <c r="M555" s="29">
        <v>103</v>
      </c>
      <c r="N555" s="29">
        <v>104</v>
      </c>
      <c r="O555" s="29">
        <v>73</v>
      </c>
      <c r="P555" s="29">
        <v>82</v>
      </c>
      <c r="Q555" s="29">
        <v>0</v>
      </c>
      <c r="R555" s="29">
        <v>0</v>
      </c>
      <c r="S555" s="29">
        <v>0</v>
      </c>
      <c r="T555" s="29">
        <v>0</v>
      </c>
      <c r="V555" s="48">
        <f t="shared" si="67"/>
        <v>362</v>
      </c>
      <c r="W555" s="105">
        <f t="shared" si="68"/>
        <v>1</v>
      </c>
      <c r="X555" s="48">
        <f t="shared" si="69"/>
        <v>0</v>
      </c>
      <c r="Y555" s="33" t="str">
        <f t="shared" si="70"/>
        <v/>
      </c>
      <c r="Z555" s="608">
        <v>1879</v>
      </c>
      <c r="AA555" s="609" t="s">
        <v>1315</v>
      </c>
      <c r="AB555" s="608">
        <v>3</v>
      </c>
      <c r="AC555" s="85"/>
      <c r="AD555" s="225">
        <f t="shared" si="71"/>
        <v>1</v>
      </c>
      <c r="AE555" s="85">
        <v>127</v>
      </c>
      <c r="AF555" s="85">
        <v>1874</v>
      </c>
      <c r="AG555" s="213" t="s">
        <v>1405</v>
      </c>
      <c r="AH555" s="85"/>
      <c r="AP555" s="51"/>
    </row>
    <row r="556" spans="1:42" ht="14.1" customHeight="1" x14ac:dyDescent="0.2">
      <c r="A556" s="28">
        <v>547</v>
      </c>
      <c r="B556" s="41">
        <v>119</v>
      </c>
      <c r="C556" s="67">
        <v>1880</v>
      </c>
      <c r="D556" s="46" t="s">
        <v>2082</v>
      </c>
      <c r="E556" s="29">
        <v>0</v>
      </c>
      <c r="F556" s="29">
        <v>0</v>
      </c>
      <c r="G556" s="29">
        <v>0</v>
      </c>
      <c r="H556" s="29">
        <v>0</v>
      </c>
      <c r="I556" s="29">
        <v>0</v>
      </c>
      <c r="J556" s="29">
        <v>0</v>
      </c>
      <c r="K556" s="29">
        <v>0</v>
      </c>
      <c r="L556" s="29">
        <v>0</v>
      </c>
      <c r="M556" s="29">
        <v>0</v>
      </c>
      <c r="N556" s="29">
        <v>0</v>
      </c>
      <c r="O556" s="29">
        <v>0</v>
      </c>
      <c r="P556" s="29">
        <v>0</v>
      </c>
      <c r="Q556" s="29">
        <v>257</v>
      </c>
      <c r="R556" s="29">
        <v>246</v>
      </c>
      <c r="S556" s="29">
        <v>257</v>
      </c>
      <c r="T556" s="29">
        <v>240</v>
      </c>
      <c r="V556" s="48">
        <f t="shared" si="67"/>
        <v>1000</v>
      </c>
      <c r="W556" s="105">
        <f t="shared" si="68"/>
        <v>1</v>
      </c>
      <c r="X556" s="48">
        <f t="shared" si="69"/>
        <v>0</v>
      </c>
      <c r="Y556" s="33" t="str">
        <f t="shared" si="70"/>
        <v/>
      </c>
      <c r="Z556" s="608">
        <v>1880</v>
      </c>
      <c r="AA556" s="609" t="s">
        <v>2082</v>
      </c>
      <c r="AB556" s="608">
        <v>4</v>
      </c>
      <c r="AC556" s="85"/>
      <c r="AD556" s="225">
        <f t="shared" si="71"/>
        <v>1</v>
      </c>
      <c r="AE556" s="85">
        <v>156</v>
      </c>
      <c r="AF556" s="85">
        <v>1876</v>
      </c>
      <c r="AG556" s="213" t="s">
        <v>2575</v>
      </c>
      <c r="AH556" s="85"/>
      <c r="AP556" s="51"/>
    </row>
    <row r="557" spans="1:42" ht="14.1" customHeight="1" x14ac:dyDescent="0.2">
      <c r="A557" s="28">
        <v>548</v>
      </c>
      <c r="B557" s="41">
        <v>189</v>
      </c>
      <c r="C557" s="67">
        <v>1881</v>
      </c>
      <c r="D557" s="46" t="s">
        <v>2004</v>
      </c>
      <c r="E557" s="29">
        <v>0</v>
      </c>
      <c r="F557" s="29">
        <v>0</v>
      </c>
      <c r="G557" s="29">
        <v>0</v>
      </c>
      <c r="H557" s="29">
        <v>3</v>
      </c>
      <c r="I557" s="29">
        <v>2</v>
      </c>
      <c r="J557" s="29">
        <v>1</v>
      </c>
      <c r="K557" s="29">
        <v>4</v>
      </c>
      <c r="L557" s="29">
        <v>4</v>
      </c>
      <c r="M557" s="29">
        <v>1</v>
      </c>
      <c r="N557" s="29">
        <v>3</v>
      </c>
      <c r="O557" s="29">
        <v>0</v>
      </c>
      <c r="P557" s="29">
        <v>4</v>
      </c>
      <c r="Q557" s="29">
        <v>2</v>
      </c>
      <c r="R557" s="29">
        <v>3</v>
      </c>
      <c r="S557" s="29">
        <v>4</v>
      </c>
      <c r="T557" s="29">
        <v>2</v>
      </c>
      <c r="V557" s="48">
        <f t="shared" si="67"/>
        <v>33</v>
      </c>
      <c r="W557" s="105">
        <f t="shared" si="68"/>
        <v>1</v>
      </c>
      <c r="X557" s="48">
        <f t="shared" si="69"/>
        <v>0</v>
      </c>
      <c r="Y557" s="33" t="str">
        <f t="shared" si="70"/>
        <v/>
      </c>
      <c r="Z557" s="608">
        <v>1881</v>
      </c>
      <c r="AA557" s="609" t="s">
        <v>2004</v>
      </c>
      <c r="AB557" s="608">
        <v>5</v>
      </c>
      <c r="AC557" s="85"/>
      <c r="AD557" s="225">
        <f t="shared" si="71"/>
        <v>1</v>
      </c>
      <c r="AE557" s="85">
        <v>186</v>
      </c>
      <c r="AF557" s="85">
        <v>1878</v>
      </c>
      <c r="AG557" s="213" t="s">
        <v>1930</v>
      </c>
      <c r="AH557" s="85"/>
      <c r="AP557" s="51"/>
    </row>
    <row r="558" spans="1:42" ht="14.1" customHeight="1" x14ac:dyDescent="0.2">
      <c r="A558" s="28">
        <v>549</v>
      </c>
      <c r="B558" s="41">
        <v>174</v>
      </c>
      <c r="C558" s="67">
        <v>1882</v>
      </c>
      <c r="D558" s="46" t="s">
        <v>1958</v>
      </c>
      <c r="E558" s="29">
        <v>0</v>
      </c>
      <c r="F558" s="29">
        <v>0</v>
      </c>
      <c r="G558" s="29">
        <v>0</v>
      </c>
      <c r="H558" s="29">
        <v>15</v>
      </c>
      <c r="I558" s="29">
        <v>10</v>
      </c>
      <c r="J558" s="29">
        <v>11</v>
      </c>
      <c r="K558" s="29">
        <v>13</v>
      </c>
      <c r="L558" s="29">
        <v>11</v>
      </c>
      <c r="M558" s="29">
        <v>8</v>
      </c>
      <c r="N558" s="29">
        <v>15</v>
      </c>
      <c r="O558" s="29">
        <v>13</v>
      </c>
      <c r="P558" s="29">
        <v>12</v>
      </c>
      <c r="Q558" s="29">
        <v>0</v>
      </c>
      <c r="R558" s="29">
        <v>0</v>
      </c>
      <c r="S558" s="29">
        <v>0</v>
      </c>
      <c r="T558" s="29">
        <v>0</v>
      </c>
      <c r="V558" s="48">
        <f t="shared" si="67"/>
        <v>108</v>
      </c>
      <c r="W558" s="105">
        <f t="shared" si="68"/>
        <v>1</v>
      </c>
      <c r="X558" s="48">
        <f t="shared" si="69"/>
        <v>0</v>
      </c>
      <c r="Y558" s="33" t="str">
        <f t="shared" si="70"/>
        <v/>
      </c>
      <c r="Z558" s="608">
        <v>1882</v>
      </c>
      <c r="AA558" s="609" t="s">
        <v>1958</v>
      </c>
      <c r="AB558" s="608">
        <v>1</v>
      </c>
      <c r="AC558" s="85"/>
      <c r="AD558" s="225">
        <f t="shared" si="71"/>
        <v>1</v>
      </c>
      <c r="AE558" s="85">
        <v>155</v>
      </c>
      <c r="AF558" s="85">
        <v>1879</v>
      </c>
      <c r="AG558" s="213" t="s">
        <v>1315</v>
      </c>
      <c r="AH558" s="85"/>
      <c r="AP558" s="51"/>
    </row>
    <row r="559" spans="1:42" ht="14.1" customHeight="1" x14ac:dyDescent="0.2">
      <c r="A559" s="28">
        <v>550</v>
      </c>
      <c r="B559" s="41">
        <v>123</v>
      </c>
      <c r="C559" s="67">
        <v>1885</v>
      </c>
      <c r="D559" s="46" t="s">
        <v>589</v>
      </c>
      <c r="E559" s="29">
        <v>0</v>
      </c>
      <c r="F559" s="29">
        <v>0</v>
      </c>
      <c r="G559" s="29">
        <v>0</v>
      </c>
      <c r="H559" s="29">
        <v>0</v>
      </c>
      <c r="I559" s="29">
        <v>0</v>
      </c>
      <c r="J559" s="29">
        <v>0</v>
      </c>
      <c r="K559" s="29">
        <v>0</v>
      </c>
      <c r="L559" s="29">
        <v>0</v>
      </c>
      <c r="M559" s="29">
        <v>152</v>
      </c>
      <c r="N559" s="29">
        <v>160</v>
      </c>
      <c r="O559" s="29">
        <v>145</v>
      </c>
      <c r="P559" s="29">
        <v>144</v>
      </c>
      <c r="Q559" s="29">
        <v>0</v>
      </c>
      <c r="R559" s="29">
        <v>0</v>
      </c>
      <c r="S559" s="29">
        <v>0</v>
      </c>
      <c r="T559" s="29">
        <v>0</v>
      </c>
      <c r="V559" s="48">
        <f t="shared" si="67"/>
        <v>601</v>
      </c>
      <c r="W559" s="105">
        <f t="shared" si="68"/>
        <v>1</v>
      </c>
      <c r="X559" s="48">
        <f t="shared" si="69"/>
        <v>0</v>
      </c>
      <c r="Y559" s="33" t="str">
        <f t="shared" si="70"/>
        <v/>
      </c>
      <c r="Z559" s="608">
        <v>1885</v>
      </c>
      <c r="AA559" s="609" t="s">
        <v>589</v>
      </c>
      <c r="AB559" s="608">
        <v>3</v>
      </c>
      <c r="AC559" s="85"/>
      <c r="AD559" s="225">
        <f t="shared" si="71"/>
        <v>1</v>
      </c>
      <c r="AE559" s="85">
        <v>119</v>
      </c>
      <c r="AF559" s="85">
        <v>1880</v>
      </c>
      <c r="AG559" s="213" t="s">
        <v>2082</v>
      </c>
      <c r="AH559" s="85"/>
      <c r="AP559" s="51"/>
    </row>
    <row r="560" spans="1:42" ht="14.1" customHeight="1" x14ac:dyDescent="0.2">
      <c r="A560" s="28">
        <v>551</v>
      </c>
      <c r="B560" s="41">
        <v>140</v>
      </c>
      <c r="C560" s="67">
        <v>1887</v>
      </c>
      <c r="D560" s="46" t="s">
        <v>875</v>
      </c>
      <c r="E560" s="29">
        <v>0</v>
      </c>
      <c r="F560" s="29">
        <v>0</v>
      </c>
      <c r="G560" s="29">
        <v>0</v>
      </c>
      <c r="H560" s="29">
        <v>49</v>
      </c>
      <c r="I560" s="29">
        <v>61</v>
      </c>
      <c r="J560" s="29">
        <v>53</v>
      </c>
      <c r="K560" s="29">
        <v>55</v>
      </c>
      <c r="L560" s="29">
        <v>44</v>
      </c>
      <c r="M560" s="29">
        <v>54</v>
      </c>
      <c r="N560" s="29">
        <v>43</v>
      </c>
      <c r="O560" s="29">
        <v>38</v>
      </c>
      <c r="P560" s="29">
        <v>36</v>
      </c>
      <c r="Q560" s="29">
        <v>0</v>
      </c>
      <c r="R560" s="29">
        <v>0</v>
      </c>
      <c r="S560" s="29">
        <v>0</v>
      </c>
      <c r="T560" s="29">
        <v>0</v>
      </c>
      <c r="V560" s="48">
        <f t="shared" si="67"/>
        <v>433</v>
      </c>
      <c r="W560" s="105">
        <f t="shared" si="68"/>
        <v>1</v>
      </c>
      <c r="X560" s="48">
        <f t="shared" si="69"/>
        <v>0</v>
      </c>
      <c r="Y560" s="33" t="str">
        <f t="shared" si="70"/>
        <v/>
      </c>
      <c r="Z560" s="608">
        <v>1887</v>
      </c>
      <c r="AA560" s="609" t="s">
        <v>875</v>
      </c>
      <c r="AB560" s="608">
        <v>1</v>
      </c>
      <c r="AC560" s="85"/>
      <c r="AD560" s="225">
        <f t="shared" si="71"/>
        <v>1</v>
      </c>
      <c r="AE560" s="85">
        <v>189</v>
      </c>
      <c r="AF560" s="85">
        <v>1881</v>
      </c>
      <c r="AG560" s="213" t="s">
        <v>2004</v>
      </c>
      <c r="AH560" s="85"/>
      <c r="AP560" s="51"/>
    </row>
    <row r="561" spans="1:42" ht="14.1" customHeight="1" x14ac:dyDescent="0.2">
      <c r="A561" s="28">
        <v>552</v>
      </c>
      <c r="B561" s="41">
        <v>189</v>
      </c>
      <c r="C561" s="67">
        <v>1888</v>
      </c>
      <c r="D561" s="46" t="s">
        <v>2640</v>
      </c>
      <c r="E561" s="29">
        <v>0</v>
      </c>
      <c r="F561" s="29">
        <v>0</v>
      </c>
      <c r="G561" s="29">
        <v>0</v>
      </c>
      <c r="H561" s="29">
        <v>58</v>
      </c>
      <c r="I561" s="29">
        <v>66</v>
      </c>
      <c r="J561" s="29">
        <v>58</v>
      </c>
      <c r="K561" s="29">
        <v>67</v>
      </c>
      <c r="L561" s="29">
        <v>55</v>
      </c>
      <c r="M561" s="29">
        <v>44</v>
      </c>
      <c r="N561" s="29">
        <v>47</v>
      </c>
      <c r="O561" s="29">
        <v>57</v>
      </c>
      <c r="P561" s="29">
        <v>39</v>
      </c>
      <c r="Q561" s="29">
        <v>0</v>
      </c>
      <c r="R561" s="29">
        <v>0</v>
      </c>
      <c r="S561" s="29">
        <v>0</v>
      </c>
      <c r="T561" s="29">
        <v>0</v>
      </c>
      <c r="V561" s="48">
        <f t="shared" si="67"/>
        <v>491</v>
      </c>
      <c r="W561" s="105">
        <f t="shared" si="68"/>
        <v>1</v>
      </c>
      <c r="X561" s="48">
        <f t="shared" si="69"/>
        <v>0</v>
      </c>
      <c r="Y561" s="33" t="str">
        <f t="shared" si="70"/>
        <v/>
      </c>
      <c r="Z561" s="608">
        <v>1888</v>
      </c>
      <c r="AA561" s="609" t="s">
        <v>2640</v>
      </c>
      <c r="AB561" s="608">
        <v>1</v>
      </c>
      <c r="AC561" s="85"/>
      <c r="AD561" s="225">
        <f t="shared" si="71"/>
        <v>1</v>
      </c>
      <c r="AE561" s="85">
        <v>174</v>
      </c>
      <c r="AF561" s="85">
        <v>1882</v>
      </c>
      <c r="AG561" s="213" t="s">
        <v>1958</v>
      </c>
      <c r="AH561" s="85"/>
      <c r="AP561" s="51"/>
    </row>
    <row r="562" spans="1:42" ht="14.1" customHeight="1" x14ac:dyDescent="0.2">
      <c r="A562" s="28">
        <v>553</v>
      </c>
      <c r="B562" s="41">
        <v>187</v>
      </c>
      <c r="C562" s="67">
        <v>1889</v>
      </c>
      <c r="D562" s="137" t="s">
        <v>1353</v>
      </c>
      <c r="E562" s="29">
        <v>0</v>
      </c>
      <c r="F562" s="29">
        <v>0</v>
      </c>
      <c r="G562" s="29">
        <v>0</v>
      </c>
      <c r="H562" s="29">
        <v>0</v>
      </c>
      <c r="I562" s="29">
        <v>0</v>
      </c>
      <c r="J562" s="29">
        <v>0</v>
      </c>
      <c r="K562" s="29">
        <v>0</v>
      </c>
      <c r="L562" s="29">
        <v>0</v>
      </c>
      <c r="M562" s="29">
        <v>0</v>
      </c>
      <c r="N562" s="29">
        <v>0</v>
      </c>
      <c r="O562" s="29">
        <v>0</v>
      </c>
      <c r="P562" s="29">
        <v>0</v>
      </c>
      <c r="Q562" s="29">
        <v>16</v>
      </c>
      <c r="R562" s="29">
        <v>10</v>
      </c>
      <c r="S562" s="29">
        <v>13</v>
      </c>
      <c r="T562" s="29">
        <v>16</v>
      </c>
      <c r="V562" s="48">
        <f t="shared" si="67"/>
        <v>55</v>
      </c>
      <c r="W562" s="105">
        <f t="shared" si="68"/>
        <v>1</v>
      </c>
      <c r="X562" s="48">
        <f t="shared" si="69"/>
        <v>0</v>
      </c>
      <c r="Y562" s="33" t="str">
        <f t="shared" si="70"/>
        <v/>
      </c>
      <c r="Z562" s="608">
        <v>1889</v>
      </c>
      <c r="AA562" s="609" t="s">
        <v>1353</v>
      </c>
      <c r="AB562" s="608">
        <v>4</v>
      </c>
      <c r="AC562" s="85"/>
      <c r="AD562" s="225">
        <f t="shared" si="71"/>
        <v>1</v>
      </c>
      <c r="AE562" s="85">
        <v>123</v>
      </c>
      <c r="AF562" s="85">
        <v>1885</v>
      </c>
      <c r="AG562" s="213" t="s">
        <v>589</v>
      </c>
      <c r="AH562" s="85"/>
      <c r="AP562" s="51"/>
    </row>
    <row r="563" spans="1:42" ht="14.1" customHeight="1" x14ac:dyDescent="0.2">
      <c r="A563" s="28">
        <v>554</v>
      </c>
      <c r="B563" s="41">
        <v>192</v>
      </c>
      <c r="C563" s="67">
        <v>1890</v>
      </c>
      <c r="D563" s="46" t="s">
        <v>1945</v>
      </c>
      <c r="E563" s="29">
        <v>0</v>
      </c>
      <c r="F563" s="29">
        <v>0</v>
      </c>
      <c r="G563" s="29">
        <v>6</v>
      </c>
      <c r="H563" s="29">
        <v>6</v>
      </c>
      <c r="I563" s="29">
        <v>15</v>
      </c>
      <c r="J563" s="29">
        <v>5</v>
      </c>
      <c r="K563" s="29">
        <v>5</v>
      </c>
      <c r="L563" s="29">
        <v>5</v>
      </c>
      <c r="M563" s="29">
        <v>7</v>
      </c>
      <c r="N563" s="29">
        <v>12</v>
      </c>
      <c r="O563" s="29">
        <v>9</v>
      </c>
      <c r="P563" s="29">
        <v>9</v>
      </c>
      <c r="Q563" s="29">
        <v>3</v>
      </c>
      <c r="R563" s="29">
        <v>0</v>
      </c>
      <c r="S563" s="29">
        <v>0</v>
      </c>
      <c r="T563" s="29">
        <v>0</v>
      </c>
      <c r="V563" s="48">
        <f t="shared" si="67"/>
        <v>82</v>
      </c>
      <c r="W563" s="105">
        <f t="shared" si="68"/>
        <v>1</v>
      </c>
      <c r="X563" s="48">
        <f t="shared" si="69"/>
        <v>0</v>
      </c>
      <c r="Y563" s="33" t="str">
        <f t="shared" si="70"/>
        <v/>
      </c>
      <c r="Z563" s="608">
        <v>1890</v>
      </c>
      <c r="AA563" s="609" t="s">
        <v>1945</v>
      </c>
      <c r="AB563" s="608">
        <v>7</v>
      </c>
      <c r="AC563" s="85"/>
      <c r="AD563" s="225">
        <f t="shared" si="71"/>
        <v>1</v>
      </c>
      <c r="AE563" s="85">
        <v>140</v>
      </c>
      <c r="AF563" s="85">
        <v>1887</v>
      </c>
      <c r="AG563" s="213" t="s">
        <v>875</v>
      </c>
      <c r="AH563" s="85"/>
      <c r="AP563" s="51"/>
    </row>
    <row r="564" spans="1:42" ht="14.1" customHeight="1" x14ac:dyDescent="0.2">
      <c r="A564" s="28">
        <v>555</v>
      </c>
      <c r="B564" s="41">
        <v>151</v>
      </c>
      <c r="C564" s="67">
        <v>1891</v>
      </c>
      <c r="D564" s="46" t="s">
        <v>592</v>
      </c>
      <c r="E564" s="29">
        <v>0</v>
      </c>
      <c r="F564" s="29">
        <v>0</v>
      </c>
      <c r="G564" s="29">
        <v>19</v>
      </c>
      <c r="H564" s="29">
        <v>39</v>
      </c>
      <c r="I564" s="29">
        <v>46</v>
      </c>
      <c r="J564" s="29">
        <v>41</v>
      </c>
      <c r="K564" s="29">
        <v>45</v>
      </c>
      <c r="L564" s="29">
        <v>50</v>
      </c>
      <c r="M564" s="29">
        <v>39</v>
      </c>
      <c r="N564" s="29">
        <v>47</v>
      </c>
      <c r="O564" s="29">
        <v>0</v>
      </c>
      <c r="P564" s="29">
        <v>0</v>
      </c>
      <c r="Q564" s="29">
        <v>0</v>
      </c>
      <c r="R564" s="29">
        <v>0</v>
      </c>
      <c r="S564" s="29">
        <v>0</v>
      </c>
      <c r="T564" s="29">
        <v>0</v>
      </c>
      <c r="V564" s="48">
        <f t="shared" si="67"/>
        <v>326</v>
      </c>
      <c r="W564" s="105">
        <f t="shared" si="68"/>
        <v>1</v>
      </c>
      <c r="X564" s="48">
        <f t="shared" si="69"/>
        <v>0</v>
      </c>
      <c r="Y564" s="33" t="str">
        <f t="shared" si="70"/>
        <v/>
      </c>
      <c r="Z564" s="608">
        <v>1891</v>
      </c>
      <c r="AA564" s="609" t="s">
        <v>592</v>
      </c>
      <c r="AB564" s="608">
        <v>1</v>
      </c>
      <c r="AC564" s="85"/>
      <c r="AD564" s="225">
        <f t="shared" si="71"/>
        <v>1</v>
      </c>
      <c r="AE564" s="85">
        <v>189</v>
      </c>
      <c r="AF564" s="85">
        <v>1888</v>
      </c>
      <c r="AG564" s="213" t="s">
        <v>2640</v>
      </c>
      <c r="AH564" s="85"/>
      <c r="AP564" s="51"/>
    </row>
    <row r="565" spans="1:42" ht="14.1" customHeight="1" x14ac:dyDescent="0.2">
      <c r="A565" s="28">
        <v>556</v>
      </c>
      <c r="B565" s="41">
        <v>118</v>
      </c>
      <c r="C565" s="67">
        <v>1892</v>
      </c>
      <c r="D565" s="46" t="s">
        <v>3278</v>
      </c>
      <c r="E565" s="29">
        <v>0</v>
      </c>
      <c r="F565" s="29">
        <v>16</v>
      </c>
      <c r="G565" s="29">
        <v>0</v>
      </c>
      <c r="H565" s="29">
        <v>0</v>
      </c>
      <c r="I565" s="29">
        <v>0</v>
      </c>
      <c r="J565" s="29">
        <v>0</v>
      </c>
      <c r="K565" s="29">
        <v>0</v>
      </c>
      <c r="L565" s="29">
        <v>0</v>
      </c>
      <c r="M565" s="29">
        <v>0</v>
      </c>
      <c r="N565" s="29">
        <v>0</v>
      </c>
      <c r="O565" s="29">
        <v>0</v>
      </c>
      <c r="P565" s="29">
        <v>0</v>
      </c>
      <c r="Q565" s="29">
        <v>299</v>
      </c>
      <c r="R565" s="29">
        <v>325</v>
      </c>
      <c r="S565" s="29">
        <v>344</v>
      </c>
      <c r="T565" s="29">
        <v>601</v>
      </c>
      <c r="V565" s="48">
        <f t="shared" si="67"/>
        <v>1585</v>
      </c>
      <c r="W565" s="105">
        <f t="shared" si="68"/>
        <v>1</v>
      </c>
      <c r="X565" s="48">
        <f t="shared" si="69"/>
        <v>16</v>
      </c>
      <c r="Y565" s="33" t="str">
        <f t="shared" si="70"/>
        <v/>
      </c>
      <c r="Z565" s="608">
        <v>1892</v>
      </c>
      <c r="AA565" s="609" t="s">
        <v>1466</v>
      </c>
      <c r="AB565" s="608">
        <v>4</v>
      </c>
      <c r="AC565" s="85"/>
      <c r="AD565" s="225">
        <f t="shared" si="71"/>
        <v>1</v>
      </c>
      <c r="AE565" s="85">
        <v>187</v>
      </c>
      <c r="AF565" s="85">
        <v>1889</v>
      </c>
      <c r="AG565" s="213" t="s">
        <v>1353</v>
      </c>
      <c r="AH565" s="85"/>
      <c r="AP565" s="51"/>
    </row>
    <row r="566" spans="1:42" ht="14.1" customHeight="1" x14ac:dyDescent="0.2">
      <c r="A566" s="28">
        <v>557</v>
      </c>
      <c r="B566" s="41">
        <v>190</v>
      </c>
      <c r="C566" s="67">
        <v>1893</v>
      </c>
      <c r="D566" s="46" t="s">
        <v>640</v>
      </c>
      <c r="E566" s="29">
        <v>0</v>
      </c>
      <c r="F566" s="29">
        <v>0</v>
      </c>
      <c r="G566" s="29">
        <v>0</v>
      </c>
      <c r="H566" s="29">
        <v>22</v>
      </c>
      <c r="I566" s="29">
        <v>11</v>
      </c>
      <c r="J566" s="29">
        <v>28</v>
      </c>
      <c r="K566" s="29">
        <v>15</v>
      </c>
      <c r="L566" s="29">
        <v>21</v>
      </c>
      <c r="M566" s="29">
        <v>15</v>
      </c>
      <c r="N566" s="29">
        <v>17</v>
      </c>
      <c r="O566" s="29">
        <v>15</v>
      </c>
      <c r="P566" s="29">
        <v>13</v>
      </c>
      <c r="Q566" s="29">
        <v>0</v>
      </c>
      <c r="R566" s="29">
        <v>0</v>
      </c>
      <c r="S566" s="29">
        <v>0</v>
      </c>
      <c r="T566" s="29">
        <v>0</v>
      </c>
      <c r="V566" s="48">
        <f t="shared" si="67"/>
        <v>157</v>
      </c>
      <c r="W566" s="105">
        <f t="shared" si="68"/>
        <v>1</v>
      </c>
      <c r="X566" s="48">
        <f t="shared" si="69"/>
        <v>0</v>
      </c>
      <c r="Y566" s="33" t="str">
        <f t="shared" si="70"/>
        <v/>
      </c>
      <c r="Z566" s="608">
        <v>1893</v>
      </c>
      <c r="AA566" s="609" t="s">
        <v>640</v>
      </c>
      <c r="AB566" s="608">
        <v>1</v>
      </c>
      <c r="AC566" s="85"/>
      <c r="AD566" s="225">
        <f t="shared" si="71"/>
        <v>1</v>
      </c>
      <c r="AE566" s="85">
        <v>192</v>
      </c>
      <c r="AF566" s="85">
        <v>1890</v>
      </c>
      <c r="AG566" s="213" t="s">
        <v>1945</v>
      </c>
      <c r="AH566" s="85"/>
      <c r="AP566" s="51"/>
    </row>
    <row r="567" spans="1:42" ht="14.1" customHeight="1" x14ac:dyDescent="0.2">
      <c r="A567" s="28">
        <v>558</v>
      </c>
      <c r="B567" s="41">
        <v>114</v>
      </c>
      <c r="C567" s="67">
        <v>1895</v>
      </c>
      <c r="D567" s="46" t="s">
        <v>2635</v>
      </c>
      <c r="E567" s="29">
        <v>0</v>
      </c>
      <c r="F567" s="29">
        <v>0</v>
      </c>
      <c r="G567" s="29">
        <v>0</v>
      </c>
      <c r="H567" s="29">
        <v>49</v>
      </c>
      <c r="I567" s="29">
        <v>54</v>
      </c>
      <c r="J567" s="29">
        <v>52</v>
      </c>
      <c r="K567" s="29">
        <v>48</v>
      </c>
      <c r="L567" s="29">
        <v>56</v>
      </c>
      <c r="M567" s="29">
        <v>64</v>
      </c>
      <c r="N567" s="29">
        <v>0</v>
      </c>
      <c r="O567" s="29">
        <v>0</v>
      </c>
      <c r="P567" s="29">
        <v>0</v>
      </c>
      <c r="Q567" s="29">
        <v>0</v>
      </c>
      <c r="R567" s="29">
        <v>0</v>
      </c>
      <c r="S567" s="29">
        <v>0</v>
      </c>
      <c r="T567" s="29">
        <v>0</v>
      </c>
      <c r="V567" s="48">
        <f t="shared" si="67"/>
        <v>323</v>
      </c>
      <c r="W567" s="105">
        <f t="shared" si="68"/>
        <v>1</v>
      </c>
      <c r="X567" s="48">
        <f t="shared" si="69"/>
        <v>0</v>
      </c>
      <c r="Y567" s="33" t="str">
        <f t="shared" si="70"/>
        <v/>
      </c>
      <c r="Z567" s="608">
        <v>1895</v>
      </c>
      <c r="AA567" s="609" t="s">
        <v>2635</v>
      </c>
      <c r="AB567" s="608">
        <v>1</v>
      </c>
      <c r="AC567" s="85"/>
      <c r="AD567" s="225">
        <f t="shared" si="71"/>
        <v>1</v>
      </c>
      <c r="AE567" s="85">
        <v>151</v>
      </c>
      <c r="AF567" s="85">
        <v>1891</v>
      </c>
      <c r="AG567" s="213" t="s">
        <v>592</v>
      </c>
      <c r="AH567" s="85"/>
      <c r="AP567" s="51"/>
    </row>
    <row r="568" spans="1:42" ht="14.1" customHeight="1" x14ac:dyDescent="0.2">
      <c r="A568" s="28">
        <v>559</v>
      </c>
      <c r="B568" s="41">
        <v>188</v>
      </c>
      <c r="C568" s="67">
        <v>1896</v>
      </c>
      <c r="D568" s="46" t="s">
        <v>2866</v>
      </c>
      <c r="E568" s="29">
        <v>0</v>
      </c>
      <c r="F568" s="29">
        <v>0</v>
      </c>
      <c r="G568" s="29">
        <v>0</v>
      </c>
      <c r="H568" s="29">
        <v>0</v>
      </c>
      <c r="I568" s="29">
        <v>0</v>
      </c>
      <c r="J568" s="29">
        <v>0</v>
      </c>
      <c r="K568" s="29">
        <v>0</v>
      </c>
      <c r="L568" s="29">
        <v>0</v>
      </c>
      <c r="M568" s="29">
        <v>84</v>
      </c>
      <c r="N568" s="29">
        <v>168</v>
      </c>
      <c r="O568" s="29">
        <v>154</v>
      </c>
      <c r="P568" s="29">
        <v>151</v>
      </c>
      <c r="Q568" s="29">
        <v>0</v>
      </c>
      <c r="R568" s="29">
        <v>0</v>
      </c>
      <c r="S568" s="29">
        <v>0</v>
      </c>
      <c r="T568" s="29">
        <v>0</v>
      </c>
      <c r="V568" s="48">
        <f t="shared" si="67"/>
        <v>557</v>
      </c>
      <c r="W568" s="105">
        <f t="shared" si="68"/>
        <v>1</v>
      </c>
      <c r="X568" s="48">
        <f t="shared" si="69"/>
        <v>0</v>
      </c>
      <c r="Y568" s="33" t="str">
        <f t="shared" si="70"/>
        <v/>
      </c>
      <c r="Z568" s="608">
        <v>1896</v>
      </c>
      <c r="AA568" s="609" t="s">
        <v>249</v>
      </c>
      <c r="AB568" s="608">
        <v>3</v>
      </c>
      <c r="AC568" s="85"/>
      <c r="AD568" s="225">
        <f t="shared" si="71"/>
        <v>1</v>
      </c>
      <c r="AE568" s="85">
        <v>118</v>
      </c>
      <c r="AF568" s="85">
        <v>1892</v>
      </c>
      <c r="AG568" s="213" t="s">
        <v>1466</v>
      </c>
      <c r="AH568" s="85"/>
      <c r="AP568" s="51"/>
    </row>
    <row r="569" spans="1:42" ht="14.1" customHeight="1" x14ac:dyDescent="0.2">
      <c r="A569" s="28">
        <v>560</v>
      </c>
      <c r="B569" s="41">
        <v>154</v>
      </c>
      <c r="C569" s="67">
        <v>1897</v>
      </c>
      <c r="D569" s="46" t="s">
        <v>1344</v>
      </c>
      <c r="E569" s="29">
        <v>0</v>
      </c>
      <c r="F569" s="29">
        <v>0</v>
      </c>
      <c r="G569" s="29">
        <v>0</v>
      </c>
      <c r="H569" s="29">
        <v>31</v>
      </c>
      <c r="I569" s="29">
        <v>33</v>
      </c>
      <c r="J569" s="29">
        <v>26</v>
      </c>
      <c r="K569" s="29">
        <v>24</v>
      </c>
      <c r="L569" s="29">
        <v>18</v>
      </c>
      <c r="M569" s="29">
        <v>30</v>
      </c>
      <c r="N569" s="29">
        <v>31</v>
      </c>
      <c r="O569" s="29">
        <v>0</v>
      </c>
      <c r="P569" s="29">
        <v>0</v>
      </c>
      <c r="Q569" s="29">
        <v>0</v>
      </c>
      <c r="R569" s="29">
        <v>0</v>
      </c>
      <c r="S569" s="29">
        <v>0</v>
      </c>
      <c r="T569" s="29">
        <v>0</v>
      </c>
      <c r="V569" s="48">
        <f t="shared" si="67"/>
        <v>193</v>
      </c>
      <c r="W569" s="105">
        <f t="shared" si="68"/>
        <v>1</v>
      </c>
      <c r="X569" s="48">
        <f t="shared" si="69"/>
        <v>0</v>
      </c>
      <c r="Y569" s="33" t="str">
        <f t="shared" si="70"/>
        <v/>
      </c>
      <c r="Z569" s="608">
        <v>1897</v>
      </c>
      <c r="AA569" s="609" t="s">
        <v>1344</v>
      </c>
      <c r="AB569" s="608">
        <v>1</v>
      </c>
      <c r="AC569" s="85"/>
      <c r="AD569" s="225">
        <f t="shared" si="71"/>
        <v>1</v>
      </c>
      <c r="AE569" s="85">
        <v>190</v>
      </c>
      <c r="AF569" s="85">
        <v>1893</v>
      </c>
      <c r="AG569" s="213" t="s">
        <v>640</v>
      </c>
      <c r="AH569" s="85"/>
      <c r="AP569" s="51"/>
    </row>
    <row r="570" spans="1:42" ht="14.1" customHeight="1" x14ac:dyDescent="0.2">
      <c r="A570" s="28">
        <v>561</v>
      </c>
      <c r="B570" s="41">
        <v>127</v>
      </c>
      <c r="C570" s="67">
        <v>1898</v>
      </c>
      <c r="D570" s="46" t="s">
        <v>1402</v>
      </c>
      <c r="E570" s="29">
        <v>0</v>
      </c>
      <c r="F570" s="29">
        <v>0</v>
      </c>
      <c r="G570" s="29">
        <v>0</v>
      </c>
      <c r="H570" s="29">
        <v>1</v>
      </c>
      <c r="I570" s="29">
        <v>0</v>
      </c>
      <c r="J570" s="29">
        <v>1</v>
      </c>
      <c r="K570" s="29">
        <v>1</v>
      </c>
      <c r="L570" s="29">
        <v>0</v>
      </c>
      <c r="M570" s="29">
        <v>0</v>
      </c>
      <c r="N570" s="29">
        <v>0</v>
      </c>
      <c r="O570" s="29">
        <v>1</v>
      </c>
      <c r="P570" s="29">
        <v>1</v>
      </c>
      <c r="Q570" s="29">
        <v>0</v>
      </c>
      <c r="R570" s="29">
        <v>4</v>
      </c>
      <c r="S570" s="29">
        <v>3</v>
      </c>
      <c r="T570" s="29">
        <v>0</v>
      </c>
      <c r="V570" s="48">
        <f t="shared" si="67"/>
        <v>12</v>
      </c>
      <c r="W570" s="105">
        <f t="shared" si="68"/>
        <v>1</v>
      </c>
      <c r="X570" s="48">
        <f t="shared" si="69"/>
        <v>0</v>
      </c>
      <c r="Y570" s="33" t="str">
        <f t="shared" si="70"/>
        <v/>
      </c>
      <c r="Z570" s="608">
        <v>1898</v>
      </c>
      <c r="AA570" s="609" t="s">
        <v>1402</v>
      </c>
      <c r="AB570" s="608">
        <v>5</v>
      </c>
      <c r="AC570" s="85"/>
      <c r="AD570" s="225">
        <f t="shared" si="71"/>
        <v>1</v>
      </c>
      <c r="AE570" s="85">
        <v>114</v>
      </c>
      <c r="AF570" s="85">
        <v>1895</v>
      </c>
      <c r="AG570" s="213" t="s">
        <v>2635</v>
      </c>
      <c r="AH570" s="85"/>
      <c r="AP570" s="51"/>
    </row>
    <row r="571" spans="1:42" ht="14.1" customHeight="1" x14ac:dyDescent="0.2">
      <c r="A571" s="28">
        <v>562</v>
      </c>
      <c r="B571" s="41">
        <v>128</v>
      </c>
      <c r="C571" s="67">
        <v>1900</v>
      </c>
      <c r="D571" s="46" t="s">
        <v>584</v>
      </c>
      <c r="E571" s="29">
        <v>0</v>
      </c>
      <c r="F571" s="29">
        <v>0</v>
      </c>
      <c r="G571" s="29">
        <v>0</v>
      </c>
      <c r="H571" s="29">
        <v>4</v>
      </c>
      <c r="I571" s="29">
        <v>1</v>
      </c>
      <c r="J571" s="29">
        <v>2</v>
      </c>
      <c r="K571" s="29">
        <v>3</v>
      </c>
      <c r="L571" s="29">
        <v>3</v>
      </c>
      <c r="M571" s="29">
        <v>4</v>
      </c>
      <c r="N571" s="29">
        <v>4</v>
      </c>
      <c r="O571" s="29">
        <v>2</v>
      </c>
      <c r="P571" s="29">
        <v>4</v>
      </c>
      <c r="Q571" s="29">
        <v>1</v>
      </c>
      <c r="R571" s="29">
        <v>3</v>
      </c>
      <c r="S571" s="29">
        <v>2</v>
      </c>
      <c r="T571" s="29">
        <v>2</v>
      </c>
      <c r="V571" s="48">
        <f t="shared" si="67"/>
        <v>35</v>
      </c>
      <c r="W571" s="105">
        <f t="shared" si="68"/>
        <v>1</v>
      </c>
      <c r="X571" s="48">
        <f t="shared" si="69"/>
        <v>0</v>
      </c>
      <c r="Y571" s="33" t="str">
        <f t="shared" si="70"/>
        <v/>
      </c>
      <c r="Z571" s="608">
        <v>1900</v>
      </c>
      <c r="AA571" s="609" t="s">
        <v>584</v>
      </c>
      <c r="AB571" s="608">
        <v>5</v>
      </c>
      <c r="AC571" s="85"/>
      <c r="AD571" s="225">
        <f t="shared" si="71"/>
        <v>1</v>
      </c>
      <c r="AE571" s="85">
        <v>188</v>
      </c>
      <c r="AF571" s="85">
        <v>1896</v>
      </c>
      <c r="AG571" s="213" t="s">
        <v>2866</v>
      </c>
      <c r="AH571" s="85"/>
      <c r="AP571" s="51"/>
    </row>
    <row r="572" spans="1:42" ht="14.1" customHeight="1" x14ac:dyDescent="0.2">
      <c r="A572" s="28">
        <v>563</v>
      </c>
      <c r="B572" s="41">
        <v>119</v>
      </c>
      <c r="C572" s="67">
        <v>1901</v>
      </c>
      <c r="D572" s="46" t="s">
        <v>2534</v>
      </c>
      <c r="E572" s="29">
        <v>0</v>
      </c>
      <c r="F572" s="29">
        <v>0</v>
      </c>
      <c r="G572" s="29">
        <v>0</v>
      </c>
      <c r="H572" s="29">
        <v>13</v>
      </c>
      <c r="I572" s="29">
        <v>10</v>
      </c>
      <c r="J572" s="29">
        <v>11</v>
      </c>
      <c r="K572" s="29">
        <v>18</v>
      </c>
      <c r="L572" s="29">
        <v>22</v>
      </c>
      <c r="M572" s="29">
        <v>13</v>
      </c>
      <c r="N572" s="29">
        <v>12</v>
      </c>
      <c r="O572" s="29">
        <v>11</v>
      </c>
      <c r="P572" s="29">
        <v>13</v>
      </c>
      <c r="Q572" s="29">
        <v>0</v>
      </c>
      <c r="R572" s="29">
        <v>0</v>
      </c>
      <c r="S572" s="29">
        <v>0</v>
      </c>
      <c r="T572" s="29">
        <v>0</v>
      </c>
      <c r="V572" s="48">
        <f t="shared" si="67"/>
        <v>123</v>
      </c>
      <c r="W572" s="105">
        <f t="shared" si="68"/>
        <v>1</v>
      </c>
      <c r="X572" s="48">
        <f t="shared" si="69"/>
        <v>0</v>
      </c>
      <c r="Y572" s="33" t="str">
        <f t="shared" si="70"/>
        <v/>
      </c>
      <c r="Z572" s="608">
        <v>1901</v>
      </c>
      <c r="AA572" s="609" t="s">
        <v>2534</v>
      </c>
      <c r="AB572" s="608">
        <v>1</v>
      </c>
      <c r="AC572" s="85"/>
      <c r="AD572" s="225">
        <f t="shared" si="71"/>
        <v>1</v>
      </c>
      <c r="AE572" s="85">
        <v>154</v>
      </c>
      <c r="AF572" s="85">
        <v>1897</v>
      </c>
      <c r="AG572" s="213" t="s">
        <v>1344</v>
      </c>
      <c r="AH572" s="85"/>
      <c r="AP572" s="51"/>
    </row>
    <row r="573" spans="1:42" ht="14.1" customHeight="1" x14ac:dyDescent="0.2">
      <c r="A573" s="28">
        <v>564</v>
      </c>
      <c r="B573" s="41">
        <v>103</v>
      </c>
      <c r="C573" s="67">
        <v>1902</v>
      </c>
      <c r="D573" s="46" t="s">
        <v>818</v>
      </c>
      <c r="E573" s="29">
        <v>0</v>
      </c>
      <c r="F573" s="29">
        <v>0</v>
      </c>
      <c r="G573" s="29">
        <v>0</v>
      </c>
      <c r="H573" s="29">
        <v>35</v>
      </c>
      <c r="I573" s="29">
        <v>41</v>
      </c>
      <c r="J573" s="29">
        <v>47</v>
      </c>
      <c r="K573" s="29">
        <v>41</v>
      </c>
      <c r="L573" s="29">
        <v>38</v>
      </c>
      <c r="M573" s="29">
        <v>0</v>
      </c>
      <c r="N573" s="29">
        <v>0</v>
      </c>
      <c r="O573" s="29">
        <v>0</v>
      </c>
      <c r="P573" s="29">
        <v>0</v>
      </c>
      <c r="Q573" s="29">
        <v>0</v>
      </c>
      <c r="R573" s="29">
        <v>0</v>
      </c>
      <c r="S573" s="29">
        <v>0</v>
      </c>
      <c r="T573" s="29">
        <v>0</v>
      </c>
      <c r="V573" s="48">
        <f t="shared" si="67"/>
        <v>202</v>
      </c>
      <c r="W573" s="105">
        <f t="shared" si="68"/>
        <v>1</v>
      </c>
      <c r="X573" s="48">
        <f t="shared" si="69"/>
        <v>0</v>
      </c>
      <c r="Y573" s="33" t="str">
        <f t="shared" si="70"/>
        <v/>
      </c>
      <c r="Z573" s="608">
        <v>1902</v>
      </c>
      <c r="AA573" s="609" t="s">
        <v>818</v>
      </c>
      <c r="AB573" s="608">
        <v>1</v>
      </c>
      <c r="AC573" s="85"/>
      <c r="AD573" s="225">
        <f t="shared" si="71"/>
        <v>1</v>
      </c>
      <c r="AE573" s="85">
        <v>127</v>
      </c>
      <c r="AF573" s="85">
        <v>1898</v>
      </c>
      <c r="AG573" s="213" t="s">
        <v>1402</v>
      </c>
      <c r="AH573" s="85"/>
      <c r="AP573" s="51"/>
    </row>
    <row r="574" spans="1:42" ht="14.1" customHeight="1" x14ac:dyDescent="0.2">
      <c r="A574" s="28">
        <v>565</v>
      </c>
      <c r="B574" s="41">
        <v>192</v>
      </c>
      <c r="C574" s="67">
        <v>1904</v>
      </c>
      <c r="D574" s="46" t="s">
        <v>3279</v>
      </c>
      <c r="E574" s="29">
        <v>0</v>
      </c>
      <c r="F574" s="29">
        <v>0</v>
      </c>
      <c r="G574" s="29">
        <v>10</v>
      </c>
      <c r="H574" s="29">
        <v>10</v>
      </c>
      <c r="I574" s="29">
        <v>10</v>
      </c>
      <c r="J574" s="29">
        <v>5</v>
      </c>
      <c r="K574" s="29">
        <v>14</v>
      </c>
      <c r="L574" s="29">
        <v>16</v>
      </c>
      <c r="M574" s="29">
        <v>11</v>
      </c>
      <c r="N574" s="29">
        <v>12</v>
      </c>
      <c r="O574" s="29">
        <v>13</v>
      </c>
      <c r="P574" s="29">
        <v>12</v>
      </c>
      <c r="Q574" s="29">
        <v>16</v>
      </c>
      <c r="R574" s="29">
        <v>9</v>
      </c>
      <c r="S574" s="29">
        <v>9</v>
      </c>
      <c r="T574" s="29">
        <v>14</v>
      </c>
      <c r="V574" s="48">
        <f t="shared" si="67"/>
        <v>161</v>
      </c>
      <c r="W574" s="105">
        <f t="shared" si="68"/>
        <v>1</v>
      </c>
      <c r="X574" s="48">
        <f t="shared" si="69"/>
        <v>0</v>
      </c>
      <c r="Y574" s="33" t="str">
        <f t="shared" si="70"/>
        <v/>
      </c>
      <c r="Z574" s="608">
        <v>1904</v>
      </c>
      <c r="AA574" s="609" t="s">
        <v>1900</v>
      </c>
      <c r="AB574" s="608">
        <v>7</v>
      </c>
      <c r="AC574" s="85"/>
      <c r="AD574" s="225">
        <f t="shared" si="71"/>
        <v>1</v>
      </c>
      <c r="AE574" s="85">
        <v>128</v>
      </c>
      <c r="AF574" s="85">
        <v>1900</v>
      </c>
      <c r="AG574" s="213" t="s">
        <v>584</v>
      </c>
      <c r="AH574" s="85"/>
      <c r="AP574" s="51"/>
    </row>
    <row r="575" spans="1:42" ht="14.1" customHeight="1" x14ac:dyDescent="0.2">
      <c r="A575" s="28">
        <v>566</v>
      </c>
      <c r="B575" s="41">
        <v>113</v>
      </c>
      <c r="C575" s="67">
        <v>1905</v>
      </c>
      <c r="D575" s="137" t="s">
        <v>396</v>
      </c>
      <c r="E575" s="29">
        <v>0</v>
      </c>
      <c r="F575" s="29">
        <v>0</v>
      </c>
      <c r="G575" s="29">
        <v>0</v>
      </c>
      <c r="H575" s="29">
        <v>0</v>
      </c>
      <c r="I575" s="29">
        <v>0</v>
      </c>
      <c r="J575" s="29">
        <v>0</v>
      </c>
      <c r="K575" s="29">
        <v>0</v>
      </c>
      <c r="L575" s="29">
        <v>0</v>
      </c>
      <c r="M575" s="29">
        <v>0</v>
      </c>
      <c r="N575" s="29">
        <v>0</v>
      </c>
      <c r="O575" s="29">
        <v>18</v>
      </c>
      <c r="P575" s="29">
        <v>14</v>
      </c>
      <c r="Q575" s="29">
        <v>18</v>
      </c>
      <c r="R575" s="29">
        <v>13</v>
      </c>
      <c r="S575" s="29">
        <v>19</v>
      </c>
      <c r="T575" s="29">
        <v>21</v>
      </c>
      <c r="V575" s="48">
        <f t="shared" si="67"/>
        <v>103</v>
      </c>
      <c r="W575" s="105">
        <f t="shared" si="68"/>
        <v>1</v>
      </c>
      <c r="X575" s="48">
        <f t="shared" si="69"/>
        <v>0</v>
      </c>
      <c r="Y575" s="33" t="str">
        <f t="shared" si="70"/>
        <v/>
      </c>
      <c r="Z575" s="608">
        <v>1905</v>
      </c>
      <c r="AA575" s="609" t="s">
        <v>396</v>
      </c>
      <c r="AB575" s="608">
        <v>4</v>
      </c>
      <c r="AC575" s="85"/>
      <c r="AD575" s="225">
        <f t="shared" si="71"/>
        <v>1</v>
      </c>
      <c r="AE575" s="85">
        <v>119</v>
      </c>
      <c r="AF575" s="85">
        <v>1901</v>
      </c>
      <c r="AG575" s="213" t="s">
        <v>2534</v>
      </c>
      <c r="AH575" s="85"/>
      <c r="AP575" s="51"/>
    </row>
    <row r="576" spans="1:42" ht="14.1" customHeight="1" x14ac:dyDescent="0.2">
      <c r="A576" s="28">
        <v>567</v>
      </c>
      <c r="B576" s="41">
        <v>155</v>
      </c>
      <c r="C576" s="67">
        <v>1908</v>
      </c>
      <c r="D576" s="46" t="s">
        <v>1320</v>
      </c>
      <c r="E576" s="29">
        <v>0</v>
      </c>
      <c r="F576" s="29">
        <v>0</v>
      </c>
      <c r="G576" s="29">
        <v>0</v>
      </c>
      <c r="H576" s="29">
        <v>0</v>
      </c>
      <c r="I576" s="29">
        <v>0</v>
      </c>
      <c r="J576" s="29">
        <v>0</v>
      </c>
      <c r="K576" s="29">
        <v>0</v>
      </c>
      <c r="L576" s="29">
        <v>0</v>
      </c>
      <c r="M576" s="29">
        <v>0</v>
      </c>
      <c r="N576" s="29">
        <v>0</v>
      </c>
      <c r="O576" s="29">
        <v>0</v>
      </c>
      <c r="P576" s="29">
        <v>0</v>
      </c>
      <c r="Q576" s="29">
        <v>35</v>
      </c>
      <c r="R576" s="29">
        <v>33</v>
      </c>
      <c r="S576" s="29">
        <v>39</v>
      </c>
      <c r="T576" s="29">
        <v>35</v>
      </c>
      <c r="V576" s="48">
        <f t="shared" si="67"/>
        <v>142</v>
      </c>
      <c r="W576" s="105">
        <f t="shared" si="68"/>
        <v>1</v>
      </c>
      <c r="X576" s="48">
        <f t="shared" si="69"/>
        <v>0</v>
      </c>
      <c r="Y576" s="33" t="str">
        <f t="shared" si="70"/>
        <v/>
      </c>
      <c r="Z576" s="608">
        <v>1908</v>
      </c>
      <c r="AA576" s="609" t="s">
        <v>1320</v>
      </c>
      <c r="AB576" s="608">
        <v>4</v>
      </c>
      <c r="AC576" s="85"/>
      <c r="AD576" s="225">
        <f t="shared" si="71"/>
        <v>1</v>
      </c>
      <c r="AE576" s="85">
        <v>103</v>
      </c>
      <c r="AF576" s="85">
        <v>1902</v>
      </c>
      <c r="AG576" s="213" t="s">
        <v>818</v>
      </c>
      <c r="AH576" s="85"/>
      <c r="AP576" s="51"/>
    </row>
    <row r="577" spans="1:42" ht="14.1" customHeight="1" x14ac:dyDescent="0.2">
      <c r="A577" s="28">
        <v>568</v>
      </c>
      <c r="B577" s="41">
        <v>193</v>
      </c>
      <c r="C577" s="67">
        <v>1909</v>
      </c>
      <c r="D577" s="46" t="s">
        <v>2451</v>
      </c>
      <c r="E577" s="29">
        <v>0</v>
      </c>
      <c r="F577" s="29">
        <v>0</v>
      </c>
      <c r="G577" s="29">
        <v>0</v>
      </c>
      <c r="H577" s="29">
        <v>12</v>
      </c>
      <c r="I577" s="29">
        <v>13</v>
      </c>
      <c r="J577" s="29">
        <v>14</v>
      </c>
      <c r="K577" s="29">
        <v>8</v>
      </c>
      <c r="L577" s="29">
        <v>13</v>
      </c>
      <c r="M577" s="29">
        <v>10</v>
      </c>
      <c r="N577" s="29">
        <v>12</v>
      </c>
      <c r="O577" s="29">
        <v>12</v>
      </c>
      <c r="P577" s="29">
        <v>18</v>
      </c>
      <c r="Q577" s="29">
        <v>14</v>
      </c>
      <c r="R577" s="29">
        <v>13</v>
      </c>
      <c r="S577" s="29">
        <v>16</v>
      </c>
      <c r="T577" s="29">
        <v>17</v>
      </c>
      <c r="V577" s="48">
        <f t="shared" si="67"/>
        <v>172</v>
      </c>
      <c r="W577" s="105">
        <f t="shared" si="68"/>
        <v>1</v>
      </c>
      <c r="X577" s="48">
        <f t="shared" si="69"/>
        <v>0</v>
      </c>
      <c r="Y577" s="33" t="str">
        <f t="shared" si="70"/>
        <v/>
      </c>
      <c r="Z577" s="608">
        <v>1909</v>
      </c>
      <c r="AA577" s="609" t="s">
        <v>2451</v>
      </c>
      <c r="AB577" s="608">
        <v>1</v>
      </c>
      <c r="AC577" s="85"/>
      <c r="AD577" s="225">
        <f t="shared" si="71"/>
        <v>1</v>
      </c>
      <c r="AE577" s="85">
        <v>192</v>
      </c>
      <c r="AF577" s="85">
        <v>1904</v>
      </c>
      <c r="AG577" s="213" t="s">
        <v>1900</v>
      </c>
      <c r="AH577" s="85"/>
      <c r="AP577" s="51"/>
    </row>
    <row r="578" spans="1:42" ht="14.1" customHeight="1" x14ac:dyDescent="0.2">
      <c r="A578" s="28">
        <v>569</v>
      </c>
      <c r="B578" s="41">
        <v>192</v>
      </c>
      <c r="C578" s="67">
        <v>1911</v>
      </c>
      <c r="D578" s="46" t="s">
        <v>260</v>
      </c>
      <c r="E578" s="29">
        <v>0</v>
      </c>
      <c r="F578" s="29">
        <v>0</v>
      </c>
      <c r="G578" s="29">
        <v>0</v>
      </c>
      <c r="H578" s="29">
        <v>2</v>
      </c>
      <c r="I578" s="29">
        <v>0</v>
      </c>
      <c r="J578" s="29">
        <v>0</v>
      </c>
      <c r="K578" s="29">
        <v>1</v>
      </c>
      <c r="L578" s="29">
        <v>2</v>
      </c>
      <c r="M578" s="29">
        <v>2</v>
      </c>
      <c r="N578" s="29">
        <v>2</v>
      </c>
      <c r="O578" s="29">
        <v>1</v>
      </c>
      <c r="P578" s="29">
        <v>3</v>
      </c>
      <c r="Q578" s="29">
        <v>0</v>
      </c>
      <c r="R578" s="29">
        <v>0</v>
      </c>
      <c r="S578" s="29">
        <v>0</v>
      </c>
      <c r="T578" s="29">
        <v>0</v>
      </c>
      <c r="V578" s="48">
        <f t="shared" si="67"/>
        <v>13</v>
      </c>
      <c r="W578" s="105">
        <f t="shared" si="68"/>
        <v>1</v>
      </c>
      <c r="X578" s="48">
        <f t="shared" si="69"/>
        <v>0</v>
      </c>
      <c r="Y578" s="33" t="str">
        <f t="shared" si="70"/>
        <v/>
      </c>
      <c r="Z578" s="608">
        <v>1911</v>
      </c>
      <c r="AA578" s="609" t="s">
        <v>260</v>
      </c>
      <c r="AB578" s="608">
        <v>7</v>
      </c>
      <c r="AC578" s="85"/>
      <c r="AD578" s="225">
        <f t="shared" si="71"/>
        <v>1</v>
      </c>
      <c r="AE578" s="85">
        <v>113</v>
      </c>
      <c r="AF578" s="85">
        <v>1905</v>
      </c>
      <c r="AG578" s="213" t="s">
        <v>396</v>
      </c>
      <c r="AH578" s="85"/>
      <c r="AP578" s="51"/>
    </row>
    <row r="579" spans="1:42" ht="14.1" customHeight="1" x14ac:dyDescent="0.2">
      <c r="A579" s="28">
        <v>570</v>
      </c>
      <c r="B579" s="41">
        <v>188</v>
      </c>
      <c r="C579" s="67">
        <v>1914</v>
      </c>
      <c r="D579" s="46" t="s">
        <v>247</v>
      </c>
      <c r="E579" s="29">
        <v>0</v>
      </c>
      <c r="F579" s="29">
        <v>0</v>
      </c>
      <c r="G579" s="29">
        <v>0</v>
      </c>
      <c r="H579" s="29">
        <v>63</v>
      </c>
      <c r="I579" s="29">
        <v>57</v>
      </c>
      <c r="J579" s="29">
        <v>72</v>
      </c>
      <c r="K579" s="29">
        <v>48</v>
      </c>
      <c r="L579" s="29">
        <v>58</v>
      </c>
      <c r="M579" s="29">
        <v>74</v>
      </c>
      <c r="N579" s="29">
        <v>63</v>
      </c>
      <c r="O579" s="29">
        <v>0</v>
      </c>
      <c r="P579" s="29">
        <v>0</v>
      </c>
      <c r="Q579" s="29">
        <v>0</v>
      </c>
      <c r="R579" s="29">
        <v>0</v>
      </c>
      <c r="S579" s="29">
        <v>0</v>
      </c>
      <c r="T579" s="29">
        <v>0</v>
      </c>
      <c r="V579" s="48">
        <f t="shared" si="67"/>
        <v>435</v>
      </c>
      <c r="W579" s="105">
        <f t="shared" si="68"/>
        <v>1</v>
      </c>
      <c r="X579" s="48">
        <f t="shared" si="69"/>
        <v>0</v>
      </c>
      <c r="Y579" s="33" t="str">
        <f t="shared" si="70"/>
        <v/>
      </c>
      <c r="Z579" s="608">
        <v>1914</v>
      </c>
      <c r="AA579" s="609" t="s">
        <v>247</v>
      </c>
      <c r="AB579" s="608">
        <v>1</v>
      </c>
      <c r="AC579" s="85"/>
      <c r="AD579" s="225">
        <f t="shared" si="71"/>
        <v>1</v>
      </c>
      <c r="AE579" s="85">
        <v>188</v>
      </c>
      <c r="AF579" s="85">
        <v>1907</v>
      </c>
      <c r="AG579" s="213" t="s">
        <v>248</v>
      </c>
      <c r="AH579" s="85"/>
      <c r="AP579" s="51"/>
    </row>
    <row r="580" spans="1:42" ht="14.1" customHeight="1" x14ac:dyDescent="0.2">
      <c r="A580" s="28">
        <v>571</v>
      </c>
      <c r="B580" s="41">
        <v>156</v>
      </c>
      <c r="C580" s="67">
        <v>1918</v>
      </c>
      <c r="D580" s="46" t="s">
        <v>2574</v>
      </c>
      <c r="E580" s="29">
        <v>0</v>
      </c>
      <c r="F580" s="29">
        <v>0</v>
      </c>
      <c r="G580" s="29">
        <v>0</v>
      </c>
      <c r="H580" s="29">
        <v>22</v>
      </c>
      <c r="I580" s="29">
        <v>27</v>
      </c>
      <c r="J580" s="29">
        <v>16</v>
      </c>
      <c r="K580" s="29">
        <v>13</v>
      </c>
      <c r="L580" s="29">
        <v>16</v>
      </c>
      <c r="M580" s="29">
        <v>20</v>
      </c>
      <c r="N580" s="29">
        <v>28</v>
      </c>
      <c r="O580" s="29">
        <v>0</v>
      </c>
      <c r="P580" s="29">
        <v>0</v>
      </c>
      <c r="Q580" s="29">
        <v>0</v>
      </c>
      <c r="R580" s="29">
        <v>0</v>
      </c>
      <c r="S580" s="29">
        <v>0</v>
      </c>
      <c r="T580" s="29">
        <v>0</v>
      </c>
      <c r="V580" s="48">
        <f t="shared" si="67"/>
        <v>142</v>
      </c>
      <c r="W580" s="105">
        <f t="shared" si="68"/>
        <v>1</v>
      </c>
      <c r="X580" s="48">
        <f t="shared" si="69"/>
        <v>0</v>
      </c>
      <c r="Y580" s="33" t="str">
        <f t="shared" si="70"/>
        <v/>
      </c>
      <c r="Z580" s="608">
        <v>1918</v>
      </c>
      <c r="AA580" s="609" t="s">
        <v>2574</v>
      </c>
      <c r="AB580" s="608">
        <v>1</v>
      </c>
      <c r="AC580" s="85"/>
      <c r="AD580" s="225">
        <f t="shared" si="71"/>
        <v>1</v>
      </c>
      <c r="AE580" s="85">
        <v>155</v>
      </c>
      <c r="AF580" s="85">
        <v>1908</v>
      </c>
      <c r="AG580" s="213" t="s">
        <v>1320</v>
      </c>
      <c r="AH580" s="85"/>
      <c r="AP580" s="51"/>
    </row>
    <row r="581" spans="1:42" ht="14.1" customHeight="1" x14ac:dyDescent="0.2">
      <c r="A581" s="28">
        <v>572</v>
      </c>
      <c r="B581" s="41">
        <v>123</v>
      </c>
      <c r="C581" s="67">
        <v>1919</v>
      </c>
      <c r="D581" s="46" t="s">
        <v>586</v>
      </c>
      <c r="E581" s="29">
        <v>0</v>
      </c>
      <c r="F581" s="29">
        <v>0</v>
      </c>
      <c r="G581" s="29">
        <v>0</v>
      </c>
      <c r="H581" s="29">
        <v>95</v>
      </c>
      <c r="I581" s="29">
        <v>104</v>
      </c>
      <c r="J581" s="29">
        <v>108</v>
      </c>
      <c r="K581" s="29">
        <v>95</v>
      </c>
      <c r="L581" s="29">
        <v>108</v>
      </c>
      <c r="M581" s="29">
        <v>0</v>
      </c>
      <c r="N581" s="29">
        <v>0</v>
      </c>
      <c r="O581" s="29">
        <v>0</v>
      </c>
      <c r="P581" s="29">
        <v>0</v>
      </c>
      <c r="Q581" s="29">
        <v>0</v>
      </c>
      <c r="R581" s="29">
        <v>0</v>
      </c>
      <c r="S581" s="29">
        <v>0</v>
      </c>
      <c r="T581" s="29">
        <v>0</v>
      </c>
      <c r="V581" s="48">
        <f t="shared" si="67"/>
        <v>510</v>
      </c>
      <c r="W581" s="105">
        <f t="shared" si="68"/>
        <v>1</v>
      </c>
      <c r="X581" s="48">
        <f t="shared" si="69"/>
        <v>0</v>
      </c>
      <c r="Y581" s="33" t="str">
        <f t="shared" si="70"/>
        <v/>
      </c>
      <c r="Z581" s="608">
        <v>1919</v>
      </c>
      <c r="AA581" s="609" t="s">
        <v>586</v>
      </c>
      <c r="AB581" s="608">
        <v>1</v>
      </c>
      <c r="AC581" s="85"/>
      <c r="AD581" s="225">
        <f t="shared" si="71"/>
        <v>1</v>
      </c>
      <c r="AE581" s="85">
        <v>193</v>
      </c>
      <c r="AF581" s="85">
        <v>1909</v>
      </c>
      <c r="AG581" s="213" t="s">
        <v>2451</v>
      </c>
      <c r="AH581" s="85"/>
      <c r="AP581" s="51"/>
    </row>
    <row r="582" spans="1:42" ht="14.1" customHeight="1" x14ac:dyDescent="0.2">
      <c r="A582" s="28">
        <v>573</v>
      </c>
      <c r="B582" s="41">
        <v>151</v>
      </c>
      <c r="C582" s="67">
        <v>1920</v>
      </c>
      <c r="D582" s="46" t="s">
        <v>2873</v>
      </c>
      <c r="E582" s="29">
        <v>0</v>
      </c>
      <c r="F582" s="29">
        <v>0</v>
      </c>
      <c r="G582" s="29">
        <v>37</v>
      </c>
      <c r="H582" s="29">
        <v>33</v>
      </c>
      <c r="I582" s="29">
        <v>43</v>
      </c>
      <c r="J582" s="29">
        <v>39</v>
      </c>
      <c r="K582" s="29">
        <v>25</v>
      </c>
      <c r="L582" s="29">
        <v>32</v>
      </c>
      <c r="M582" s="29">
        <v>28</v>
      </c>
      <c r="N582" s="29">
        <v>37</v>
      </c>
      <c r="O582" s="29">
        <v>0</v>
      </c>
      <c r="P582" s="29">
        <v>0</v>
      </c>
      <c r="Q582" s="29">
        <v>0</v>
      </c>
      <c r="R582" s="29">
        <v>0</v>
      </c>
      <c r="S582" s="29">
        <v>0</v>
      </c>
      <c r="T582" s="29">
        <v>0</v>
      </c>
      <c r="V582" s="48">
        <f t="shared" si="67"/>
        <v>274</v>
      </c>
      <c r="W582" s="105">
        <f t="shared" si="68"/>
        <v>1</v>
      </c>
      <c r="X582" s="48">
        <f t="shared" si="69"/>
        <v>0</v>
      </c>
      <c r="Y582" s="33" t="str">
        <f t="shared" si="70"/>
        <v/>
      </c>
      <c r="Z582" s="608">
        <v>1920</v>
      </c>
      <c r="AA582" s="609" t="s">
        <v>604</v>
      </c>
      <c r="AB582" s="608">
        <v>2</v>
      </c>
      <c r="AC582" s="85"/>
      <c r="AD582" s="225">
        <f t="shared" si="71"/>
        <v>1</v>
      </c>
      <c r="AE582" s="85">
        <v>192</v>
      </c>
      <c r="AF582" s="85">
        <v>1911</v>
      </c>
      <c r="AG582" s="213" t="s">
        <v>260</v>
      </c>
      <c r="AH582" s="85"/>
      <c r="AP582" s="51"/>
    </row>
    <row r="583" spans="1:42" ht="14.1" customHeight="1" x14ac:dyDescent="0.2">
      <c r="A583" s="28">
        <v>574</v>
      </c>
      <c r="B583" s="41">
        <v>151</v>
      </c>
      <c r="C583" s="67">
        <v>1921</v>
      </c>
      <c r="D583" s="46" t="s">
        <v>392</v>
      </c>
      <c r="E583" s="29">
        <v>0</v>
      </c>
      <c r="F583" s="29">
        <v>0</v>
      </c>
      <c r="G583" s="29">
        <v>29</v>
      </c>
      <c r="H583" s="29">
        <v>38</v>
      </c>
      <c r="I583" s="29">
        <v>48</v>
      </c>
      <c r="J583" s="29">
        <v>49</v>
      </c>
      <c r="K583" s="29">
        <v>51</v>
      </c>
      <c r="L583" s="29">
        <v>54</v>
      </c>
      <c r="M583" s="29">
        <v>63</v>
      </c>
      <c r="N583" s="29">
        <v>55</v>
      </c>
      <c r="O583" s="29">
        <v>0</v>
      </c>
      <c r="P583" s="29">
        <v>0</v>
      </c>
      <c r="Q583" s="29">
        <v>0</v>
      </c>
      <c r="R583" s="29">
        <v>0</v>
      </c>
      <c r="S583" s="29">
        <v>0</v>
      </c>
      <c r="T583" s="29">
        <v>0</v>
      </c>
      <c r="V583" s="48">
        <f t="shared" si="67"/>
        <v>387</v>
      </c>
      <c r="W583" s="105">
        <f t="shared" si="68"/>
        <v>1</v>
      </c>
      <c r="X583" s="48">
        <f t="shared" si="69"/>
        <v>0</v>
      </c>
      <c r="Y583" s="33" t="str">
        <f t="shared" si="70"/>
        <v/>
      </c>
      <c r="Z583" s="608">
        <v>1921</v>
      </c>
      <c r="AA583" s="609" t="s">
        <v>392</v>
      </c>
      <c r="AB583" s="608">
        <v>1</v>
      </c>
      <c r="AC583" s="85"/>
      <c r="AD583" s="225">
        <f t="shared" si="71"/>
        <v>1</v>
      </c>
      <c r="AE583" s="85">
        <v>188</v>
      </c>
      <c r="AF583" s="85">
        <v>1914</v>
      </c>
      <c r="AG583" s="213" t="s">
        <v>247</v>
      </c>
      <c r="AH583" s="85"/>
      <c r="AP583" s="51"/>
    </row>
    <row r="584" spans="1:42" ht="14.1" customHeight="1" x14ac:dyDescent="0.2">
      <c r="A584" s="28">
        <v>575</v>
      </c>
      <c r="B584" s="41">
        <v>114</v>
      </c>
      <c r="C584" s="67">
        <v>1922</v>
      </c>
      <c r="D584" s="46" t="s">
        <v>1885</v>
      </c>
      <c r="E584" s="29">
        <v>0</v>
      </c>
      <c r="F584" s="29">
        <v>0</v>
      </c>
      <c r="G584" s="29">
        <v>0</v>
      </c>
      <c r="H584" s="29">
        <v>70</v>
      </c>
      <c r="I584" s="29">
        <v>90</v>
      </c>
      <c r="J584" s="29">
        <v>72</v>
      </c>
      <c r="K584" s="29">
        <v>67</v>
      </c>
      <c r="L584" s="29">
        <v>75</v>
      </c>
      <c r="M584" s="29">
        <v>66</v>
      </c>
      <c r="N584" s="29">
        <v>0</v>
      </c>
      <c r="O584" s="29">
        <v>0</v>
      </c>
      <c r="P584" s="29">
        <v>0</v>
      </c>
      <c r="Q584" s="29">
        <v>0</v>
      </c>
      <c r="R584" s="29">
        <v>0</v>
      </c>
      <c r="S584" s="29">
        <v>0</v>
      </c>
      <c r="T584" s="29">
        <v>0</v>
      </c>
      <c r="V584" s="48">
        <f t="shared" si="67"/>
        <v>440</v>
      </c>
      <c r="W584" s="105">
        <f t="shared" si="68"/>
        <v>1</v>
      </c>
      <c r="X584" s="48">
        <f t="shared" si="69"/>
        <v>0</v>
      </c>
      <c r="Y584" s="33" t="str">
        <f t="shared" si="70"/>
        <v/>
      </c>
      <c r="Z584" s="608">
        <v>1922</v>
      </c>
      <c r="AA584" s="609" t="s">
        <v>1885</v>
      </c>
      <c r="AB584" s="608">
        <v>1</v>
      </c>
      <c r="AC584" s="85"/>
      <c r="AD584" s="225">
        <f t="shared" si="71"/>
        <v>1</v>
      </c>
      <c r="AE584" s="85">
        <v>156</v>
      </c>
      <c r="AF584" s="85">
        <v>1918</v>
      </c>
      <c r="AG584" s="213" t="s">
        <v>2574</v>
      </c>
      <c r="AH584" s="85"/>
      <c r="AP584" s="51"/>
    </row>
    <row r="585" spans="1:42" ht="14.1" customHeight="1" x14ac:dyDescent="0.2">
      <c r="A585" s="28">
        <v>576</v>
      </c>
      <c r="B585" s="41">
        <v>156</v>
      </c>
      <c r="C585" s="67">
        <v>1924</v>
      </c>
      <c r="D585" s="46" t="s">
        <v>2580</v>
      </c>
      <c r="E585" s="29">
        <v>0</v>
      </c>
      <c r="F585" s="29">
        <v>0</v>
      </c>
      <c r="G585" s="29">
        <v>0</v>
      </c>
      <c r="H585" s="29">
        <v>4</v>
      </c>
      <c r="I585" s="29">
        <v>8</v>
      </c>
      <c r="J585" s="29">
        <v>7</v>
      </c>
      <c r="K585" s="29">
        <v>7</v>
      </c>
      <c r="L585" s="29">
        <v>10</v>
      </c>
      <c r="M585" s="29">
        <v>12</v>
      </c>
      <c r="N585" s="29">
        <v>8</v>
      </c>
      <c r="O585" s="29">
        <v>11</v>
      </c>
      <c r="P585" s="29">
        <v>7</v>
      </c>
      <c r="Q585" s="29">
        <v>0</v>
      </c>
      <c r="R585" s="29">
        <v>0</v>
      </c>
      <c r="S585" s="29">
        <v>0</v>
      </c>
      <c r="T585" s="29">
        <v>0</v>
      </c>
      <c r="V585" s="48">
        <f t="shared" si="67"/>
        <v>74</v>
      </c>
      <c r="W585" s="105">
        <f t="shared" si="68"/>
        <v>1</v>
      </c>
      <c r="X585" s="48">
        <f t="shared" si="69"/>
        <v>0</v>
      </c>
      <c r="Y585" s="33" t="str">
        <f t="shared" si="70"/>
        <v/>
      </c>
      <c r="Z585" s="608">
        <v>1924</v>
      </c>
      <c r="AA585" s="609" t="s">
        <v>2580</v>
      </c>
      <c r="AB585" s="608">
        <v>1</v>
      </c>
      <c r="AC585" s="85"/>
      <c r="AD585" s="225">
        <f t="shared" si="71"/>
        <v>1</v>
      </c>
      <c r="AE585" s="85">
        <v>123</v>
      </c>
      <c r="AF585" s="85">
        <v>1919</v>
      </c>
      <c r="AG585" s="213" t="s">
        <v>586</v>
      </c>
      <c r="AH585" s="85"/>
      <c r="AP585" s="51"/>
    </row>
    <row r="586" spans="1:42" ht="14.1" customHeight="1" x14ac:dyDescent="0.2">
      <c r="A586" s="28">
        <v>577</v>
      </c>
      <c r="B586" s="41">
        <v>192</v>
      </c>
      <c r="C586" s="67">
        <v>1925</v>
      </c>
      <c r="D586" s="46" t="s">
        <v>825</v>
      </c>
      <c r="E586" s="29">
        <v>0</v>
      </c>
      <c r="F586" s="29">
        <v>0</v>
      </c>
      <c r="G586" s="29">
        <v>45</v>
      </c>
      <c r="H586" s="29">
        <v>38</v>
      </c>
      <c r="I586" s="29">
        <v>64</v>
      </c>
      <c r="J586" s="29">
        <v>49</v>
      </c>
      <c r="K586" s="29">
        <v>63</v>
      </c>
      <c r="L586" s="29">
        <v>52</v>
      </c>
      <c r="M586" s="29">
        <v>60</v>
      </c>
      <c r="N586" s="29">
        <v>45</v>
      </c>
      <c r="O586" s="29">
        <v>53</v>
      </c>
      <c r="P586" s="29">
        <v>0</v>
      </c>
      <c r="Q586" s="29">
        <v>0</v>
      </c>
      <c r="R586" s="29">
        <v>0</v>
      </c>
      <c r="S586" s="29">
        <v>0</v>
      </c>
      <c r="T586" s="29">
        <v>0</v>
      </c>
      <c r="V586" s="48">
        <f t="shared" ref="V586:V649" si="72">SUM(E586:T586)</f>
        <v>469</v>
      </c>
      <c r="W586" s="105">
        <f t="shared" ref="W586:W649" si="73">IF(V586&gt;0,1,0)</f>
        <v>1</v>
      </c>
      <c r="X586" s="48">
        <f t="shared" ref="X586:X649" si="74">E586+F586</f>
        <v>0</v>
      </c>
      <c r="Y586" s="33" t="str">
        <f t="shared" si="70"/>
        <v/>
      </c>
      <c r="Z586" s="608">
        <v>1925</v>
      </c>
      <c r="AA586" s="609" t="s">
        <v>825</v>
      </c>
      <c r="AB586" s="608">
        <v>7</v>
      </c>
      <c r="AC586" s="85"/>
      <c r="AD586" s="225">
        <f t="shared" si="71"/>
        <v>1</v>
      </c>
      <c r="AE586" s="85">
        <v>151</v>
      </c>
      <c r="AF586" s="85">
        <v>1920</v>
      </c>
      <c r="AG586" s="213" t="s">
        <v>2873</v>
      </c>
      <c r="AH586" s="85"/>
      <c r="AP586" s="51"/>
    </row>
    <row r="587" spans="1:42" ht="14.1" customHeight="1" x14ac:dyDescent="0.2">
      <c r="A587" s="28">
        <v>578</v>
      </c>
      <c r="B587" s="41">
        <v>192</v>
      </c>
      <c r="C587" s="67">
        <v>1934</v>
      </c>
      <c r="D587" s="46" t="s">
        <v>263</v>
      </c>
      <c r="E587" s="29">
        <v>0</v>
      </c>
      <c r="F587" s="29">
        <v>0</v>
      </c>
      <c r="G587" s="29">
        <v>14</v>
      </c>
      <c r="H587" s="29">
        <v>13</v>
      </c>
      <c r="I587" s="29">
        <v>15</v>
      </c>
      <c r="J587" s="29">
        <v>16</v>
      </c>
      <c r="K587" s="29">
        <v>14</v>
      </c>
      <c r="L587" s="29">
        <v>12</v>
      </c>
      <c r="M587" s="29">
        <v>17</v>
      </c>
      <c r="N587" s="29">
        <v>4</v>
      </c>
      <c r="O587" s="29">
        <v>10</v>
      </c>
      <c r="P587" s="29">
        <v>13</v>
      </c>
      <c r="Q587" s="29">
        <v>7</v>
      </c>
      <c r="R587" s="29">
        <v>7</v>
      </c>
      <c r="S587" s="29">
        <v>6</v>
      </c>
      <c r="T587" s="29">
        <v>9</v>
      </c>
      <c r="V587" s="48">
        <f t="shared" si="72"/>
        <v>157</v>
      </c>
      <c r="W587" s="105">
        <f t="shared" si="73"/>
        <v>1</v>
      </c>
      <c r="X587" s="48">
        <f t="shared" si="74"/>
        <v>0</v>
      </c>
      <c r="Y587" s="33" t="str">
        <f t="shared" ref="Y587:Y650" si="75">IF(C587=Z587,"",1)</f>
        <v/>
      </c>
      <c r="Z587" s="608">
        <v>1934</v>
      </c>
      <c r="AA587" s="609" t="s">
        <v>263</v>
      </c>
      <c r="AB587" s="608">
        <v>7</v>
      </c>
      <c r="AC587" s="85"/>
      <c r="AD587" s="225">
        <f t="shared" ref="AD587:AD650" si="76">IF(D587=AG587,"",1)</f>
        <v>1</v>
      </c>
      <c r="AE587" s="85">
        <v>151</v>
      </c>
      <c r="AF587" s="85">
        <v>1921</v>
      </c>
      <c r="AG587" s="213" t="s">
        <v>392</v>
      </c>
      <c r="AH587" s="85"/>
      <c r="AP587" s="51"/>
    </row>
    <row r="588" spans="1:42" ht="14.1" customHeight="1" x14ac:dyDescent="0.2">
      <c r="A588" s="28">
        <v>579</v>
      </c>
      <c r="B588" s="41">
        <v>118</v>
      </c>
      <c r="C588" s="67">
        <v>1940</v>
      </c>
      <c r="D588" s="46" t="s">
        <v>2683</v>
      </c>
      <c r="E588" s="29">
        <v>0</v>
      </c>
      <c r="F588" s="29">
        <v>0</v>
      </c>
      <c r="G588" s="29">
        <v>0</v>
      </c>
      <c r="H588" s="29">
        <v>47</v>
      </c>
      <c r="I588" s="29">
        <v>68</v>
      </c>
      <c r="J588" s="29">
        <v>42</v>
      </c>
      <c r="K588" s="29">
        <v>48</v>
      </c>
      <c r="L588" s="29">
        <v>42</v>
      </c>
      <c r="M588" s="29">
        <v>42</v>
      </c>
      <c r="N588" s="29">
        <v>0</v>
      </c>
      <c r="O588" s="29">
        <v>0</v>
      </c>
      <c r="P588" s="29">
        <v>0</v>
      </c>
      <c r="Q588" s="29">
        <v>0</v>
      </c>
      <c r="R588" s="29">
        <v>0</v>
      </c>
      <c r="S588" s="29">
        <v>0</v>
      </c>
      <c r="T588" s="29">
        <v>0</v>
      </c>
      <c r="V588" s="48">
        <f t="shared" si="72"/>
        <v>289</v>
      </c>
      <c r="W588" s="105">
        <f t="shared" si="73"/>
        <v>1</v>
      </c>
      <c r="X588" s="48">
        <f t="shared" si="74"/>
        <v>0</v>
      </c>
      <c r="Y588" s="33" t="str">
        <f t="shared" si="75"/>
        <v/>
      </c>
      <c r="Z588" s="608">
        <v>1940</v>
      </c>
      <c r="AA588" s="609" t="s">
        <v>2683</v>
      </c>
      <c r="AB588" s="608">
        <v>1</v>
      </c>
      <c r="AC588" s="85"/>
      <c r="AD588" s="225">
        <f t="shared" si="76"/>
        <v>1</v>
      </c>
      <c r="AE588" s="85">
        <v>114</v>
      </c>
      <c r="AF588" s="85">
        <v>1922</v>
      </c>
      <c r="AG588" s="213" t="s">
        <v>1885</v>
      </c>
      <c r="AH588" s="85"/>
      <c r="AP588" s="51"/>
    </row>
    <row r="589" spans="1:42" ht="14.1" customHeight="1" x14ac:dyDescent="0.2">
      <c r="A589" s="28">
        <v>580</v>
      </c>
      <c r="B589" s="41">
        <v>190</v>
      </c>
      <c r="C589" s="67">
        <v>1944</v>
      </c>
      <c r="D589" s="54" t="s">
        <v>646</v>
      </c>
      <c r="E589" s="29">
        <v>0</v>
      </c>
      <c r="F589" s="29">
        <v>0</v>
      </c>
      <c r="G589" s="29">
        <v>0</v>
      </c>
      <c r="H589" s="29">
        <v>5</v>
      </c>
      <c r="I589" s="29">
        <v>1</v>
      </c>
      <c r="J589" s="29">
        <v>0</v>
      </c>
      <c r="K589" s="29">
        <v>3</v>
      </c>
      <c r="L589" s="29">
        <v>3</v>
      </c>
      <c r="M589" s="29">
        <v>2</v>
      </c>
      <c r="N589" s="29">
        <v>2</v>
      </c>
      <c r="O589" s="29">
        <v>3</v>
      </c>
      <c r="P589" s="29">
        <v>3</v>
      </c>
      <c r="Q589" s="29">
        <v>1</v>
      </c>
      <c r="R589" s="29">
        <v>6</v>
      </c>
      <c r="S589" s="29">
        <v>3</v>
      </c>
      <c r="T589" s="29">
        <v>1</v>
      </c>
      <c r="V589" s="48">
        <f t="shared" si="72"/>
        <v>33</v>
      </c>
      <c r="W589" s="105">
        <f t="shared" si="73"/>
        <v>1</v>
      </c>
      <c r="X589" s="48">
        <f t="shared" si="74"/>
        <v>0</v>
      </c>
      <c r="Y589" s="33" t="str">
        <f t="shared" si="75"/>
        <v/>
      </c>
      <c r="Z589" s="608">
        <v>1944</v>
      </c>
      <c r="AA589" s="609" t="s">
        <v>646</v>
      </c>
      <c r="AB589" s="608">
        <v>5</v>
      </c>
      <c r="AC589" s="85"/>
      <c r="AD589" s="225">
        <f t="shared" si="76"/>
        <v>1</v>
      </c>
      <c r="AE589" s="85">
        <v>156</v>
      </c>
      <c r="AF589" s="85">
        <v>1924</v>
      </c>
      <c r="AG589" s="213" t="s">
        <v>2580</v>
      </c>
      <c r="AH589" s="85"/>
      <c r="AP589" s="51"/>
    </row>
    <row r="590" spans="1:42" ht="14.1" customHeight="1" x14ac:dyDescent="0.2">
      <c r="A590" s="28">
        <v>581</v>
      </c>
      <c r="B590" s="41">
        <v>196</v>
      </c>
      <c r="C590" s="67">
        <v>1957</v>
      </c>
      <c r="D590" s="46" t="s">
        <v>3385</v>
      </c>
      <c r="E590" s="29">
        <v>0</v>
      </c>
      <c r="F590" s="29">
        <v>0</v>
      </c>
      <c r="G590" s="29">
        <v>0</v>
      </c>
      <c r="H590" s="29">
        <v>86</v>
      </c>
      <c r="I590" s="29">
        <v>87</v>
      </c>
      <c r="J590" s="29">
        <v>84</v>
      </c>
      <c r="K590" s="29">
        <v>85</v>
      </c>
      <c r="L590" s="29">
        <v>62</v>
      </c>
      <c r="M590" s="29">
        <v>83</v>
      </c>
      <c r="N590" s="29">
        <v>0</v>
      </c>
      <c r="O590" s="29">
        <v>0</v>
      </c>
      <c r="P590" s="29">
        <v>0</v>
      </c>
      <c r="Q590" s="29">
        <v>0</v>
      </c>
      <c r="R590" s="29">
        <v>0</v>
      </c>
      <c r="S590" s="29">
        <v>0</v>
      </c>
      <c r="T590" s="29">
        <v>0</v>
      </c>
      <c r="V590" s="48">
        <f t="shared" si="72"/>
        <v>487</v>
      </c>
      <c r="W590" s="105">
        <f t="shared" si="73"/>
        <v>1</v>
      </c>
      <c r="X590" s="48">
        <f t="shared" si="74"/>
        <v>0</v>
      </c>
      <c r="Y590" s="33" t="str">
        <f t="shared" si="75"/>
        <v/>
      </c>
      <c r="Z590" s="608">
        <v>1957</v>
      </c>
      <c r="AA590" s="609" t="s">
        <v>376</v>
      </c>
      <c r="AB590" s="608">
        <v>1</v>
      </c>
      <c r="AC590" s="85"/>
      <c r="AD590" s="225">
        <f t="shared" si="76"/>
        <v>1</v>
      </c>
      <c r="AE590" s="85">
        <v>192</v>
      </c>
      <c r="AF590" s="85">
        <v>1925</v>
      </c>
      <c r="AG590" s="213" t="s">
        <v>825</v>
      </c>
      <c r="AH590" s="85"/>
      <c r="AP590" s="51"/>
    </row>
    <row r="591" spans="1:42" ht="14.1" customHeight="1" x14ac:dyDescent="0.2">
      <c r="A591" s="28">
        <v>582</v>
      </c>
      <c r="B591" s="41">
        <v>188</v>
      </c>
      <c r="C591" s="67">
        <v>1958</v>
      </c>
      <c r="D591" s="46" t="s">
        <v>244</v>
      </c>
      <c r="E591" s="29">
        <v>0</v>
      </c>
      <c r="F591" s="29">
        <v>0</v>
      </c>
      <c r="G591" s="29">
        <v>0</v>
      </c>
      <c r="H591" s="29">
        <v>50</v>
      </c>
      <c r="I591" s="29">
        <v>55</v>
      </c>
      <c r="J591" s="29">
        <v>48</v>
      </c>
      <c r="K591" s="29">
        <v>44</v>
      </c>
      <c r="L591" s="29">
        <v>57</v>
      </c>
      <c r="M591" s="29">
        <v>72</v>
      </c>
      <c r="N591" s="29">
        <v>76</v>
      </c>
      <c r="O591" s="29">
        <v>0</v>
      </c>
      <c r="P591" s="29">
        <v>0</v>
      </c>
      <c r="Q591" s="29">
        <v>0</v>
      </c>
      <c r="R591" s="29">
        <v>0</v>
      </c>
      <c r="S591" s="29">
        <v>0</v>
      </c>
      <c r="T591" s="29">
        <v>0</v>
      </c>
      <c r="V591" s="48">
        <f t="shared" si="72"/>
        <v>402</v>
      </c>
      <c r="W591" s="105">
        <f t="shared" si="73"/>
        <v>1</v>
      </c>
      <c r="X591" s="48">
        <f t="shared" si="74"/>
        <v>0</v>
      </c>
      <c r="Y591" s="33" t="str">
        <f t="shared" si="75"/>
        <v/>
      </c>
      <c r="Z591" s="608">
        <v>1958</v>
      </c>
      <c r="AA591" s="609" t="s">
        <v>244</v>
      </c>
      <c r="AB591" s="608">
        <v>1</v>
      </c>
      <c r="AC591" s="85"/>
      <c r="AD591" s="225">
        <f t="shared" si="76"/>
        <v>1</v>
      </c>
      <c r="AE591" s="85">
        <v>192</v>
      </c>
      <c r="AF591" s="85">
        <v>1934</v>
      </c>
      <c r="AG591" s="213" t="s">
        <v>263</v>
      </c>
      <c r="AH591" s="85"/>
      <c r="AP591" s="51"/>
    </row>
    <row r="592" spans="1:42" ht="14.1" customHeight="1" x14ac:dyDescent="0.2">
      <c r="A592" s="28">
        <v>583</v>
      </c>
      <c r="B592" s="41">
        <v>174</v>
      </c>
      <c r="C592" s="67">
        <v>1959</v>
      </c>
      <c r="D592" s="46" t="s">
        <v>956</v>
      </c>
      <c r="E592" s="29">
        <v>0</v>
      </c>
      <c r="F592" s="29">
        <v>0</v>
      </c>
      <c r="G592" s="29">
        <v>0</v>
      </c>
      <c r="H592" s="29">
        <v>103</v>
      </c>
      <c r="I592" s="29">
        <v>94</v>
      </c>
      <c r="J592" s="29">
        <v>86</v>
      </c>
      <c r="K592" s="29">
        <v>89</v>
      </c>
      <c r="L592" s="29">
        <v>87</v>
      </c>
      <c r="M592" s="29">
        <v>0</v>
      </c>
      <c r="N592" s="29">
        <v>0</v>
      </c>
      <c r="O592" s="29">
        <v>0</v>
      </c>
      <c r="P592" s="29">
        <v>0</v>
      </c>
      <c r="Q592" s="29">
        <v>0</v>
      </c>
      <c r="R592" s="29">
        <v>0</v>
      </c>
      <c r="S592" s="29">
        <v>0</v>
      </c>
      <c r="T592" s="29">
        <v>0</v>
      </c>
      <c r="V592" s="48">
        <f t="shared" si="72"/>
        <v>459</v>
      </c>
      <c r="W592" s="105">
        <f t="shared" si="73"/>
        <v>1</v>
      </c>
      <c r="X592" s="48">
        <f t="shared" si="74"/>
        <v>0</v>
      </c>
      <c r="Y592" s="33" t="str">
        <f t="shared" si="75"/>
        <v/>
      </c>
      <c r="Z592" s="608">
        <v>1959</v>
      </c>
      <c r="AA592" s="609" t="s">
        <v>956</v>
      </c>
      <c r="AB592" s="608">
        <v>1</v>
      </c>
      <c r="AC592" s="85"/>
      <c r="AD592" s="225">
        <f t="shared" si="76"/>
        <v>1</v>
      </c>
      <c r="AE592" s="85">
        <v>118</v>
      </c>
      <c r="AF592" s="85">
        <v>1940</v>
      </c>
      <c r="AG592" s="213" t="s">
        <v>2683</v>
      </c>
      <c r="AH592" s="85"/>
      <c r="AP592" s="51"/>
    </row>
    <row r="593" spans="1:42" ht="14.1" customHeight="1" x14ac:dyDescent="0.2">
      <c r="A593" s="28">
        <v>584</v>
      </c>
      <c r="B593" s="41">
        <v>186</v>
      </c>
      <c r="C593" s="67">
        <v>1964</v>
      </c>
      <c r="D593" s="46" t="s">
        <v>239</v>
      </c>
      <c r="E593" s="29">
        <v>0</v>
      </c>
      <c r="F593" s="29">
        <v>0</v>
      </c>
      <c r="G593" s="29">
        <v>0</v>
      </c>
      <c r="H593" s="29">
        <v>44</v>
      </c>
      <c r="I593" s="29">
        <v>46</v>
      </c>
      <c r="J593" s="29">
        <v>51</v>
      </c>
      <c r="K593" s="29">
        <v>42</v>
      </c>
      <c r="L593" s="29">
        <v>49</v>
      </c>
      <c r="M593" s="29">
        <v>61</v>
      </c>
      <c r="N593" s="29">
        <v>60</v>
      </c>
      <c r="O593" s="29">
        <v>60</v>
      </c>
      <c r="P593" s="29">
        <v>62</v>
      </c>
      <c r="Q593" s="29">
        <v>0</v>
      </c>
      <c r="R593" s="29">
        <v>0</v>
      </c>
      <c r="S593" s="29">
        <v>0</v>
      </c>
      <c r="T593" s="29">
        <v>0</v>
      </c>
      <c r="V593" s="48">
        <f t="shared" si="72"/>
        <v>475</v>
      </c>
      <c r="W593" s="105">
        <f t="shared" si="73"/>
        <v>1</v>
      </c>
      <c r="X593" s="48">
        <f t="shared" si="74"/>
        <v>0</v>
      </c>
      <c r="Y593" s="33" t="str">
        <f t="shared" si="75"/>
        <v/>
      </c>
      <c r="Z593" s="608">
        <v>1964</v>
      </c>
      <c r="AA593" s="609" t="s">
        <v>239</v>
      </c>
      <c r="AB593" s="608">
        <v>1</v>
      </c>
      <c r="AC593" s="85"/>
      <c r="AD593" s="225">
        <f t="shared" si="76"/>
        <v>1</v>
      </c>
      <c r="AE593" s="85">
        <v>192</v>
      </c>
      <c r="AF593" s="85">
        <v>1941</v>
      </c>
      <c r="AG593" s="213" t="s">
        <v>1898</v>
      </c>
      <c r="AH593" s="85"/>
      <c r="AP593" s="51"/>
    </row>
    <row r="594" spans="1:42" ht="14.1" customHeight="1" x14ac:dyDescent="0.2">
      <c r="A594" s="28">
        <v>585</v>
      </c>
      <c r="B594" s="41">
        <v>186</v>
      </c>
      <c r="C594" s="67">
        <v>1965</v>
      </c>
      <c r="D594" s="46" t="s">
        <v>341</v>
      </c>
      <c r="E594" s="29">
        <v>0</v>
      </c>
      <c r="F594" s="29">
        <v>0</v>
      </c>
      <c r="G594" s="29">
        <v>0</v>
      </c>
      <c r="H594" s="29">
        <v>83</v>
      </c>
      <c r="I594" s="29">
        <v>77</v>
      </c>
      <c r="J594" s="29">
        <v>87</v>
      </c>
      <c r="K594" s="29">
        <v>92</v>
      </c>
      <c r="L594" s="29">
        <v>88</v>
      </c>
      <c r="M594" s="29">
        <v>77</v>
      </c>
      <c r="N594" s="29">
        <v>0</v>
      </c>
      <c r="O594" s="29">
        <v>0</v>
      </c>
      <c r="P594" s="29">
        <v>0</v>
      </c>
      <c r="Q594" s="29">
        <v>0</v>
      </c>
      <c r="R594" s="29">
        <v>0</v>
      </c>
      <c r="S594" s="29">
        <v>0</v>
      </c>
      <c r="T594" s="29">
        <v>0</v>
      </c>
      <c r="V594" s="48">
        <f t="shared" si="72"/>
        <v>504</v>
      </c>
      <c r="W594" s="105">
        <f t="shared" si="73"/>
        <v>1</v>
      </c>
      <c r="X594" s="48">
        <f t="shared" si="74"/>
        <v>0</v>
      </c>
      <c r="Y594" s="33" t="str">
        <f t="shared" si="75"/>
        <v/>
      </c>
      <c r="Z594" s="608">
        <v>1965</v>
      </c>
      <c r="AA594" s="609" t="s">
        <v>341</v>
      </c>
      <c r="AB594" s="608">
        <v>1</v>
      </c>
      <c r="AC594" s="85"/>
      <c r="AD594" s="225">
        <f t="shared" si="76"/>
        <v>1</v>
      </c>
      <c r="AE594" s="85">
        <v>190</v>
      </c>
      <c r="AF594" s="85">
        <v>1944</v>
      </c>
      <c r="AG594" s="213" t="s">
        <v>646</v>
      </c>
      <c r="AH594" s="85"/>
      <c r="AP594" s="51"/>
    </row>
    <row r="595" spans="1:42" ht="14.1" customHeight="1" x14ac:dyDescent="0.2">
      <c r="A595" s="28">
        <v>586</v>
      </c>
      <c r="B595" s="41">
        <v>151</v>
      </c>
      <c r="C595" s="67">
        <v>1966</v>
      </c>
      <c r="D595" s="46" t="s">
        <v>1226</v>
      </c>
      <c r="E595" s="29">
        <v>0</v>
      </c>
      <c r="F595" s="29">
        <v>0</v>
      </c>
      <c r="G595" s="29">
        <v>34</v>
      </c>
      <c r="H595" s="29">
        <v>49</v>
      </c>
      <c r="I595" s="29">
        <v>61</v>
      </c>
      <c r="J595" s="29">
        <v>52</v>
      </c>
      <c r="K595" s="29">
        <v>57</v>
      </c>
      <c r="L595" s="29">
        <v>60</v>
      </c>
      <c r="M595" s="29">
        <v>70</v>
      </c>
      <c r="N595" s="29">
        <v>69</v>
      </c>
      <c r="O595" s="29">
        <v>64</v>
      </c>
      <c r="P595" s="29">
        <v>63</v>
      </c>
      <c r="Q595" s="29">
        <v>0</v>
      </c>
      <c r="R595" s="29">
        <v>0</v>
      </c>
      <c r="S595" s="29">
        <v>0</v>
      </c>
      <c r="T595" s="29">
        <v>0</v>
      </c>
      <c r="V595" s="48">
        <f t="shared" si="72"/>
        <v>579</v>
      </c>
      <c r="W595" s="105">
        <f t="shared" si="73"/>
        <v>1</v>
      </c>
      <c r="X595" s="48">
        <f t="shared" si="74"/>
        <v>0</v>
      </c>
      <c r="Y595" s="33" t="str">
        <f t="shared" si="75"/>
        <v/>
      </c>
      <c r="Z595" s="608">
        <v>1966</v>
      </c>
      <c r="AA595" s="609" t="s">
        <v>1226</v>
      </c>
      <c r="AB595" s="608">
        <v>1</v>
      </c>
      <c r="AC595" s="85"/>
      <c r="AD595" s="225">
        <f t="shared" si="76"/>
        <v>1</v>
      </c>
      <c r="AE595" s="85">
        <v>196</v>
      </c>
      <c r="AF595" s="85">
        <v>1957</v>
      </c>
      <c r="AG595" s="213" t="s">
        <v>376</v>
      </c>
      <c r="AH595" s="85"/>
      <c r="AP595" s="51"/>
    </row>
    <row r="596" spans="1:42" ht="14.1" customHeight="1" x14ac:dyDescent="0.2">
      <c r="A596" s="28">
        <v>587</v>
      </c>
      <c r="B596" s="41">
        <v>155</v>
      </c>
      <c r="C596" s="67">
        <v>1967</v>
      </c>
      <c r="D596" s="46" t="s">
        <v>1921</v>
      </c>
      <c r="E596" s="29">
        <v>0</v>
      </c>
      <c r="F596" s="29">
        <v>0</v>
      </c>
      <c r="G596" s="29">
        <v>0</v>
      </c>
      <c r="H596" s="29">
        <v>1</v>
      </c>
      <c r="I596" s="29">
        <v>3</v>
      </c>
      <c r="J596" s="29">
        <v>4</v>
      </c>
      <c r="K596" s="29">
        <v>4</v>
      </c>
      <c r="L596" s="29">
        <v>2</v>
      </c>
      <c r="M596" s="29">
        <v>2</v>
      </c>
      <c r="N596" s="29">
        <v>2</v>
      </c>
      <c r="O596" s="29">
        <v>2</v>
      </c>
      <c r="P596" s="29">
        <v>4</v>
      </c>
      <c r="Q596" s="29">
        <v>2</v>
      </c>
      <c r="R596" s="29">
        <v>0</v>
      </c>
      <c r="S596" s="29">
        <v>1</v>
      </c>
      <c r="T596" s="29">
        <v>2</v>
      </c>
      <c r="V596" s="48">
        <f t="shared" si="72"/>
        <v>29</v>
      </c>
      <c r="W596" s="105">
        <f t="shared" si="73"/>
        <v>1</v>
      </c>
      <c r="X596" s="48">
        <f t="shared" si="74"/>
        <v>0</v>
      </c>
      <c r="Y596" s="33" t="str">
        <f t="shared" si="75"/>
        <v/>
      </c>
      <c r="Z596" s="608">
        <v>1967</v>
      </c>
      <c r="AA596" s="609" t="s">
        <v>1921</v>
      </c>
      <c r="AB596" s="608">
        <v>5</v>
      </c>
      <c r="AC596" s="85"/>
      <c r="AD596" s="225">
        <f t="shared" si="76"/>
        <v>1</v>
      </c>
      <c r="AE596" s="85">
        <v>188</v>
      </c>
      <c r="AF596" s="85">
        <v>1958</v>
      </c>
      <c r="AG596" s="213" t="s">
        <v>244</v>
      </c>
      <c r="AH596" s="85"/>
      <c r="AP596" s="51"/>
    </row>
    <row r="597" spans="1:42" ht="14.1" customHeight="1" x14ac:dyDescent="0.2">
      <c r="A597" s="28">
        <v>588</v>
      </c>
      <c r="B597" s="41">
        <v>192</v>
      </c>
      <c r="C597" s="67">
        <v>1968</v>
      </c>
      <c r="D597" s="54" t="s">
        <v>3331</v>
      </c>
      <c r="E597" s="29">
        <v>0</v>
      </c>
      <c r="F597" s="29">
        <v>0</v>
      </c>
      <c r="G597" s="29">
        <v>2</v>
      </c>
      <c r="H597" s="29">
        <v>2</v>
      </c>
      <c r="I597" s="29">
        <v>4</v>
      </c>
      <c r="J597" s="29">
        <v>4</v>
      </c>
      <c r="K597" s="29">
        <v>2</v>
      </c>
      <c r="L597" s="29">
        <v>1</v>
      </c>
      <c r="M597" s="29">
        <v>0</v>
      </c>
      <c r="N597" s="29">
        <v>1</v>
      </c>
      <c r="O597" s="29">
        <v>5</v>
      </c>
      <c r="P597" s="29">
        <v>2</v>
      </c>
      <c r="Q597" s="29">
        <v>0</v>
      </c>
      <c r="R597" s="29">
        <v>0</v>
      </c>
      <c r="S597" s="29">
        <v>0</v>
      </c>
      <c r="T597" s="29">
        <v>0</v>
      </c>
      <c r="V597" s="48">
        <f t="shared" si="72"/>
        <v>23</v>
      </c>
      <c r="W597" s="105">
        <f t="shared" si="73"/>
        <v>1</v>
      </c>
      <c r="X597" s="48">
        <f t="shared" si="74"/>
        <v>0</v>
      </c>
      <c r="Y597" s="33" t="str">
        <f t="shared" si="75"/>
        <v/>
      </c>
      <c r="Z597" s="608">
        <v>1968</v>
      </c>
      <c r="AA597" s="609" t="s">
        <v>3331</v>
      </c>
      <c r="AB597" s="608">
        <v>7</v>
      </c>
      <c r="AC597" s="85"/>
      <c r="AD597" s="225">
        <f t="shared" si="76"/>
        <v>1</v>
      </c>
      <c r="AE597" s="85">
        <v>174</v>
      </c>
      <c r="AF597" s="85">
        <v>1959</v>
      </c>
      <c r="AG597" s="213" t="s">
        <v>956</v>
      </c>
      <c r="AH597" s="85"/>
      <c r="AP597" s="51"/>
    </row>
    <row r="598" spans="1:42" ht="14.1" customHeight="1" x14ac:dyDescent="0.2">
      <c r="A598" s="28">
        <v>589</v>
      </c>
      <c r="B598" s="41">
        <v>188</v>
      </c>
      <c r="C598" s="67">
        <v>1975</v>
      </c>
      <c r="D598" s="46" t="s">
        <v>2431</v>
      </c>
      <c r="E598" s="29">
        <v>0</v>
      </c>
      <c r="F598" s="29">
        <v>0</v>
      </c>
      <c r="G598" s="29">
        <v>0</v>
      </c>
      <c r="H598" s="29">
        <v>21</v>
      </c>
      <c r="I598" s="29">
        <v>22</v>
      </c>
      <c r="J598" s="29">
        <v>23</v>
      </c>
      <c r="K598" s="29">
        <v>26</v>
      </c>
      <c r="L598" s="29">
        <v>24</v>
      </c>
      <c r="M598" s="29">
        <v>20</v>
      </c>
      <c r="N598" s="29">
        <v>0</v>
      </c>
      <c r="O598" s="29">
        <v>0</v>
      </c>
      <c r="P598" s="29">
        <v>0</v>
      </c>
      <c r="Q598" s="29">
        <v>0</v>
      </c>
      <c r="R598" s="29">
        <v>0</v>
      </c>
      <c r="S598" s="29">
        <v>0</v>
      </c>
      <c r="T598" s="29">
        <v>0</v>
      </c>
      <c r="V598" s="48">
        <f t="shared" si="72"/>
        <v>136</v>
      </c>
      <c r="W598" s="105">
        <f t="shared" si="73"/>
        <v>1</v>
      </c>
      <c r="X598" s="48">
        <f t="shared" si="74"/>
        <v>0</v>
      </c>
      <c r="Y598" s="33" t="str">
        <f t="shared" si="75"/>
        <v/>
      </c>
      <c r="Z598" s="608">
        <v>1975</v>
      </c>
      <c r="AA598" s="609" t="s">
        <v>2431</v>
      </c>
      <c r="AB598" s="608">
        <v>1</v>
      </c>
      <c r="AC598" s="85"/>
      <c r="AD598" s="225">
        <f t="shared" si="76"/>
        <v>1</v>
      </c>
      <c r="AE598" s="85">
        <v>186</v>
      </c>
      <c r="AF598" s="85">
        <v>1964</v>
      </c>
      <c r="AG598" s="213" t="s">
        <v>239</v>
      </c>
      <c r="AH598" s="85"/>
      <c r="AP598" s="51"/>
    </row>
    <row r="599" spans="1:42" ht="14.1" customHeight="1" x14ac:dyDescent="0.2">
      <c r="A599" s="28">
        <v>590</v>
      </c>
      <c r="B599" s="41">
        <v>188</v>
      </c>
      <c r="C599" s="67">
        <v>1976</v>
      </c>
      <c r="D599" s="46" t="s">
        <v>1390</v>
      </c>
      <c r="E599" s="29">
        <v>0</v>
      </c>
      <c r="F599" s="29">
        <v>0</v>
      </c>
      <c r="G599" s="29">
        <v>0</v>
      </c>
      <c r="H599" s="29">
        <v>65</v>
      </c>
      <c r="I599" s="29">
        <v>61</v>
      </c>
      <c r="J599" s="29">
        <v>72</v>
      </c>
      <c r="K599" s="29">
        <v>72</v>
      </c>
      <c r="L599" s="29">
        <v>71</v>
      </c>
      <c r="M599" s="29">
        <v>71</v>
      </c>
      <c r="N599" s="29">
        <v>73</v>
      </c>
      <c r="O599" s="29">
        <v>65</v>
      </c>
      <c r="P599" s="29">
        <v>67</v>
      </c>
      <c r="Q599" s="29">
        <v>0</v>
      </c>
      <c r="R599" s="29">
        <v>0</v>
      </c>
      <c r="S599" s="29">
        <v>0</v>
      </c>
      <c r="T599" s="29">
        <v>0</v>
      </c>
      <c r="V599" s="48">
        <f t="shared" si="72"/>
        <v>617</v>
      </c>
      <c r="W599" s="105">
        <f t="shared" si="73"/>
        <v>1</v>
      </c>
      <c r="X599" s="48">
        <f t="shared" si="74"/>
        <v>0</v>
      </c>
      <c r="Y599" s="33" t="str">
        <f t="shared" si="75"/>
        <v/>
      </c>
      <c r="Z599" s="608">
        <v>1976</v>
      </c>
      <c r="AA599" s="609" t="s">
        <v>1390</v>
      </c>
      <c r="AB599" s="608">
        <v>1</v>
      </c>
      <c r="AC599" s="85"/>
      <c r="AD599" s="225">
        <f t="shared" si="76"/>
        <v>1</v>
      </c>
      <c r="AE599" s="85">
        <v>186</v>
      </c>
      <c r="AF599" s="85">
        <v>1965</v>
      </c>
      <c r="AG599" s="213" t="s">
        <v>341</v>
      </c>
      <c r="AH599" s="85"/>
      <c r="AP599" s="51"/>
    </row>
    <row r="600" spans="1:42" ht="14.1" customHeight="1" x14ac:dyDescent="0.2">
      <c r="A600" s="28">
        <v>591</v>
      </c>
      <c r="B600" s="41">
        <v>193</v>
      </c>
      <c r="C600" s="67">
        <v>1977</v>
      </c>
      <c r="D600" s="46" t="s">
        <v>240</v>
      </c>
      <c r="E600" s="29">
        <v>0</v>
      </c>
      <c r="F600" s="29">
        <v>0</v>
      </c>
      <c r="G600" s="29">
        <v>0</v>
      </c>
      <c r="H600" s="29">
        <v>5</v>
      </c>
      <c r="I600" s="29">
        <v>2</v>
      </c>
      <c r="J600" s="29">
        <v>2</v>
      </c>
      <c r="K600" s="29">
        <v>5</v>
      </c>
      <c r="L600" s="29">
        <v>3</v>
      </c>
      <c r="M600" s="29">
        <v>2</v>
      </c>
      <c r="N600" s="29">
        <v>1</v>
      </c>
      <c r="O600" s="29">
        <v>4</v>
      </c>
      <c r="P600" s="29">
        <v>3</v>
      </c>
      <c r="Q600" s="29">
        <v>0</v>
      </c>
      <c r="R600" s="29">
        <v>5</v>
      </c>
      <c r="S600" s="29">
        <v>3</v>
      </c>
      <c r="T600" s="29">
        <v>2</v>
      </c>
      <c r="V600" s="48">
        <f t="shared" si="72"/>
        <v>37</v>
      </c>
      <c r="W600" s="105">
        <f t="shared" si="73"/>
        <v>1</v>
      </c>
      <c r="X600" s="48">
        <f t="shared" si="74"/>
        <v>0</v>
      </c>
      <c r="Y600" s="33" t="str">
        <f t="shared" si="75"/>
        <v/>
      </c>
      <c r="Z600" s="608">
        <v>1977</v>
      </c>
      <c r="AA600" s="609" t="s">
        <v>240</v>
      </c>
      <c r="AB600" s="608">
        <v>5</v>
      </c>
      <c r="AC600" s="85"/>
      <c r="AD600" s="225">
        <f t="shared" si="76"/>
        <v>1</v>
      </c>
      <c r="AE600" s="85">
        <v>151</v>
      </c>
      <c r="AF600" s="85">
        <v>1966</v>
      </c>
      <c r="AG600" s="213" t="s">
        <v>1226</v>
      </c>
      <c r="AH600" s="85"/>
      <c r="AP600" s="51"/>
    </row>
    <row r="601" spans="1:42" ht="14.1" customHeight="1" x14ac:dyDescent="0.2">
      <c r="A601" s="28">
        <v>592</v>
      </c>
      <c r="B601" s="41">
        <v>193</v>
      </c>
      <c r="C601" s="67">
        <v>1978</v>
      </c>
      <c r="D601" s="46" t="s">
        <v>631</v>
      </c>
      <c r="E601" s="29">
        <v>0</v>
      </c>
      <c r="F601" s="29">
        <v>0</v>
      </c>
      <c r="G601" s="29">
        <v>0</v>
      </c>
      <c r="H601" s="29">
        <v>1</v>
      </c>
      <c r="I601" s="29">
        <v>1</v>
      </c>
      <c r="J601" s="29">
        <v>1</v>
      </c>
      <c r="K601" s="29">
        <v>0</v>
      </c>
      <c r="L601" s="29">
        <v>0</v>
      </c>
      <c r="M601" s="29">
        <v>1</v>
      </c>
      <c r="N601" s="29">
        <v>0</v>
      </c>
      <c r="O601" s="29">
        <v>0</v>
      </c>
      <c r="P601" s="29">
        <v>1</v>
      </c>
      <c r="Q601" s="29">
        <v>0</v>
      </c>
      <c r="R601" s="29">
        <v>2</v>
      </c>
      <c r="S601" s="29">
        <v>0</v>
      </c>
      <c r="T601" s="29">
        <v>1</v>
      </c>
      <c r="V601" s="48">
        <f t="shared" si="72"/>
        <v>8</v>
      </c>
      <c r="W601" s="105">
        <f t="shared" si="73"/>
        <v>1</v>
      </c>
      <c r="X601" s="48">
        <f t="shared" si="74"/>
        <v>0</v>
      </c>
      <c r="Y601" s="33" t="str">
        <f t="shared" si="75"/>
        <v/>
      </c>
      <c r="Z601" s="608">
        <v>1978</v>
      </c>
      <c r="AA601" s="609" t="s">
        <v>631</v>
      </c>
      <c r="AB601" s="608">
        <v>5</v>
      </c>
      <c r="AC601" s="85"/>
      <c r="AD601" s="225">
        <f t="shared" si="76"/>
        <v>1</v>
      </c>
      <c r="AE601" s="85">
        <v>155</v>
      </c>
      <c r="AF601" s="85">
        <v>1967</v>
      </c>
      <c r="AG601" s="213" t="s">
        <v>1921</v>
      </c>
      <c r="AH601" s="85"/>
      <c r="AP601" s="51"/>
    </row>
    <row r="602" spans="1:42" ht="14.1" customHeight="1" x14ac:dyDescent="0.2">
      <c r="A602" s="28">
        <v>593</v>
      </c>
      <c r="B602" s="41">
        <v>192</v>
      </c>
      <c r="C602" s="67">
        <v>1984</v>
      </c>
      <c r="D602" s="46" t="s">
        <v>1901</v>
      </c>
      <c r="E602" s="29">
        <v>0</v>
      </c>
      <c r="F602" s="29">
        <v>0</v>
      </c>
      <c r="G602" s="29">
        <v>4</v>
      </c>
      <c r="H602" s="29">
        <v>2</v>
      </c>
      <c r="I602" s="29">
        <v>2</v>
      </c>
      <c r="J602" s="29">
        <v>5</v>
      </c>
      <c r="K602" s="29">
        <v>3</v>
      </c>
      <c r="L602" s="29">
        <v>7</v>
      </c>
      <c r="M602" s="29">
        <v>3</v>
      </c>
      <c r="N602" s="29">
        <v>3</v>
      </c>
      <c r="O602" s="29">
        <v>6</v>
      </c>
      <c r="P602" s="29">
        <v>2</v>
      </c>
      <c r="Q602" s="29">
        <v>0</v>
      </c>
      <c r="R602" s="29">
        <v>2</v>
      </c>
      <c r="S602" s="29">
        <v>0</v>
      </c>
      <c r="T602" s="29">
        <v>0</v>
      </c>
      <c r="V602" s="48">
        <f t="shared" si="72"/>
        <v>39</v>
      </c>
      <c r="W602" s="105">
        <f t="shared" si="73"/>
        <v>1</v>
      </c>
      <c r="X602" s="48">
        <f t="shared" si="74"/>
        <v>0</v>
      </c>
      <c r="Y602" s="33" t="str">
        <f t="shared" si="75"/>
        <v/>
      </c>
      <c r="Z602" s="608">
        <v>1984</v>
      </c>
      <c r="AA602" s="609" t="s">
        <v>1901</v>
      </c>
      <c r="AB602" s="608">
        <v>7</v>
      </c>
      <c r="AC602" s="85"/>
      <c r="AD602" s="225">
        <f t="shared" si="76"/>
        <v>1</v>
      </c>
      <c r="AE602" s="85">
        <v>188</v>
      </c>
      <c r="AF602" s="85">
        <v>1975</v>
      </c>
      <c r="AG602" s="213" t="s">
        <v>2431</v>
      </c>
      <c r="AH602" s="85"/>
      <c r="AP602" s="51"/>
    </row>
    <row r="603" spans="1:42" ht="14.1" customHeight="1" x14ac:dyDescent="0.2">
      <c r="A603" s="28">
        <v>594</v>
      </c>
      <c r="B603" s="41">
        <v>151</v>
      </c>
      <c r="C603" s="67">
        <v>1985</v>
      </c>
      <c r="D603" s="46" t="s">
        <v>1908</v>
      </c>
      <c r="E603" s="29">
        <v>0</v>
      </c>
      <c r="F603" s="29">
        <v>0</v>
      </c>
      <c r="G603" s="29">
        <v>41</v>
      </c>
      <c r="H603" s="29">
        <v>64</v>
      </c>
      <c r="I603" s="29">
        <v>67</v>
      </c>
      <c r="J603" s="29">
        <v>75</v>
      </c>
      <c r="K603" s="29">
        <v>74</v>
      </c>
      <c r="L603" s="29">
        <v>80</v>
      </c>
      <c r="M603" s="29">
        <v>78</v>
      </c>
      <c r="N603" s="29">
        <v>91</v>
      </c>
      <c r="O603" s="29">
        <v>226</v>
      </c>
      <c r="P603" s="29">
        <v>224</v>
      </c>
      <c r="Q603" s="29">
        <v>0</v>
      </c>
      <c r="R603" s="29">
        <v>0</v>
      </c>
      <c r="S603" s="29">
        <v>0</v>
      </c>
      <c r="T603" s="29">
        <v>0</v>
      </c>
      <c r="V603" s="48">
        <f t="shared" si="72"/>
        <v>1020</v>
      </c>
      <c r="W603" s="105">
        <f t="shared" si="73"/>
        <v>1</v>
      </c>
      <c r="X603" s="48">
        <f t="shared" si="74"/>
        <v>0</v>
      </c>
      <c r="Y603" s="33" t="str">
        <f t="shared" si="75"/>
        <v/>
      </c>
      <c r="Z603" s="608">
        <v>1985</v>
      </c>
      <c r="AA603" s="609" t="s">
        <v>1908</v>
      </c>
      <c r="AB603" s="608">
        <v>1</v>
      </c>
      <c r="AC603" s="85"/>
      <c r="AD603" s="225">
        <f t="shared" si="76"/>
        <v>1</v>
      </c>
      <c r="AE603" s="85">
        <v>188</v>
      </c>
      <c r="AF603" s="85">
        <v>1976</v>
      </c>
      <c r="AG603" s="213" t="s">
        <v>1390</v>
      </c>
      <c r="AH603" s="85"/>
      <c r="AP603" s="51"/>
    </row>
    <row r="604" spans="1:42" ht="14.1" customHeight="1" x14ac:dyDescent="0.2">
      <c r="A604" s="28">
        <v>595</v>
      </c>
      <c r="B604" s="41">
        <v>186</v>
      </c>
      <c r="C604" s="67">
        <v>1986</v>
      </c>
      <c r="D604" s="46" t="s">
        <v>342</v>
      </c>
      <c r="E604" s="29">
        <v>0</v>
      </c>
      <c r="F604" s="29">
        <v>0</v>
      </c>
      <c r="G604" s="29">
        <v>0</v>
      </c>
      <c r="H604" s="29">
        <v>40</v>
      </c>
      <c r="I604" s="29">
        <v>53</v>
      </c>
      <c r="J604" s="29">
        <v>56</v>
      </c>
      <c r="K604" s="29">
        <v>46</v>
      </c>
      <c r="L604" s="29">
        <v>43</v>
      </c>
      <c r="M604" s="29">
        <v>44</v>
      </c>
      <c r="N604" s="29">
        <v>38</v>
      </c>
      <c r="O604" s="29">
        <v>28</v>
      </c>
      <c r="P604" s="29">
        <v>35</v>
      </c>
      <c r="Q604" s="29">
        <v>0</v>
      </c>
      <c r="R604" s="29">
        <v>0</v>
      </c>
      <c r="S604" s="29">
        <v>0</v>
      </c>
      <c r="T604" s="29">
        <v>0</v>
      </c>
      <c r="V604" s="48">
        <f t="shared" si="72"/>
        <v>383</v>
      </c>
      <c r="W604" s="105">
        <f t="shared" si="73"/>
        <v>1</v>
      </c>
      <c r="X604" s="48">
        <f t="shared" si="74"/>
        <v>0</v>
      </c>
      <c r="Y604" s="33" t="str">
        <f t="shared" si="75"/>
        <v/>
      </c>
      <c r="Z604" s="608">
        <v>1986</v>
      </c>
      <c r="AA604" s="609" t="s">
        <v>342</v>
      </c>
      <c r="AB604" s="608">
        <v>1</v>
      </c>
      <c r="AC604" s="85"/>
      <c r="AD604" s="225">
        <f t="shared" si="76"/>
        <v>1</v>
      </c>
      <c r="AE604" s="85">
        <v>193</v>
      </c>
      <c r="AF604" s="85">
        <v>1977</v>
      </c>
      <c r="AG604" s="213" t="s">
        <v>240</v>
      </c>
      <c r="AH604" s="85"/>
      <c r="AP604" s="51"/>
    </row>
    <row r="605" spans="1:42" ht="14.1" customHeight="1" x14ac:dyDescent="0.2">
      <c r="A605" s="28">
        <v>596</v>
      </c>
      <c r="B605" s="41">
        <v>119</v>
      </c>
      <c r="C605" s="67">
        <v>1987</v>
      </c>
      <c r="D605" s="46" t="s">
        <v>2543</v>
      </c>
      <c r="E605" s="29">
        <v>0</v>
      </c>
      <c r="F605" s="29">
        <v>0</v>
      </c>
      <c r="G605" s="29">
        <v>0</v>
      </c>
      <c r="H605" s="29">
        <v>45</v>
      </c>
      <c r="I605" s="29">
        <v>43</v>
      </c>
      <c r="J605" s="29">
        <v>41</v>
      </c>
      <c r="K605" s="29">
        <v>52</v>
      </c>
      <c r="L605" s="29">
        <v>39</v>
      </c>
      <c r="M605" s="29">
        <v>45</v>
      </c>
      <c r="N605" s="29">
        <v>37</v>
      </c>
      <c r="O605" s="29">
        <v>48</v>
      </c>
      <c r="P605" s="29">
        <v>46</v>
      </c>
      <c r="Q605" s="29">
        <v>0</v>
      </c>
      <c r="R605" s="29">
        <v>0</v>
      </c>
      <c r="S605" s="29">
        <v>0</v>
      </c>
      <c r="T605" s="29">
        <v>0</v>
      </c>
      <c r="V605" s="48">
        <f t="shared" si="72"/>
        <v>396</v>
      </c>
      <c r="W605" s="105">
        <f t="shared" si="73"/>
        <v>1</v>
      </c>
      <c r="X605" s="48">
        <f t="shared" si="74"/>
        <v>0</v>
      </c>
      <c r="Y605" s="33" t="str">
        <f t="shared" si="75"/>
        <v/>
      </c>
      <c r="Z605" s="608">
        <v>1987</v>
      </c>
      <c r="AA605" s="609" t="s">
        <v>2543</v>
      </c>
      <c r="AB605" s="608">
        <v>1</v>
      </c>
      <c r="AC605" s="85"/>
      <c r="AD605" s="225">
        <f t="shared" si="76"/>
        <v>1</v>
      </c>
      <c r="AE605" s="85">
        <v>193</v>
      </c>
      <c r="AF605" s="85">
        <v>1978</v>
      </c>
      <c r="AG605" s="213" t="s">
        <v>631</v>
      </c>
      <c r="AH605" s="85"/>
      <c r="AP605" s="51"/>
    </row>
    <row r="606" spans="1:42" ht="14.1" customHeight="1" x14ac:dyDescent="0.2">
      <c r="A606" s="28">
        <v>597</v>
      </c>
      <c r="B606" s="41">
        <v>121</v>
      </c>
      <c r="C606" s="67">
        <v>1989</v>
      </c>
      <c r="D606" s="46" t="s">
        <v>1406</v>
      </c>
      <c r="E606" s="29">
        <v>0</v>
      </c>
      <c r="F606" s="29">
        <v>0</v>
      </c>
      <c r="G606" s="29">
        <v>0</v>
      </c>
      <c r="H606" s="29">
        <v>4</v>
      </c>
      <c r="I606" s="29">
        <v>3</v>
      </c>
      <c r="J606" s="29">
        <v>3</v>
      </c>
      <c r="K606" s="29">
        <v>4</v>
      </c>
      <c r="L606" s="29">
        <v>3</v>
      </c>
      <c r="M606" s="29">
        <v>3</v>
      </c>
      <c r="N606" s="29">
        <v>2</v>
      </c>
      <c r="O606" s="29">
        <v>2</v>
      </c>
      <c r="P606" s="29">
        <v>1</v>
      </c>
      <c r="Q606" s="29">
        <v>1</v>
      </c>
      <c r="R606" s="29">
        <v>3</v>
      </c>
      <c r="S606" s="29">
        <v>2</v>
      </c>
      <c r="T606" s="29">
        <v>2</v>
      </c>
      <c r="V606" s="48">
        <f t="shared" si="72"/>
        <v>33</v>
      </c>
      <c r="W606" s="105">
        <f t="shared" si="73"/>
        <v>1</v>
      </c>
      <c r="X606" s="48">
        <f t="shared" si="74"/>
        <v>0</v>
      </c>
      <c r="Y606" s="33" t="str">
        <f t="shared" si="75"/>
        <v/>
      </c>
      <c r="Z606" s="608">
        <v>1989</v>
      </c>
      <c r="AA606" s="609" t="s">
        <v>1406</v>
      </c>
      <c r="AB606" s="608">
        <v>5</v>
      </c>
      <c r="AC606" s="85"/>
      <c r="AD606" s="225">
        <f t="shared" si="76"/>
        <v>1</v>
      </c>
      <c r="AE606" s="85">
        <v>192</v>
      </c>
      <c r="AF606" s="85">
        <v>1984</v>
      </c>
      <c r="AG606" s="213" t="s">
        <v>1901</v>
      </c>
      <c r="AH606" s="85"/>
      <c r="AP606" s="51"/>
    </row>
    <row r="607" spans="1:42" ht="14.1" customHeight="1" x14ac:dyDescent="0.2">
      <c r="A607" s="28">
        <v>598</v>
      </c>
      <c r="B607" s="41">
        <v>196</v>
      </c>
      <c r="C607" s="67">
        <v>1992</v>
      </c>
      <c r="D607" s="46" t="s">
        <v>2675</v>
      </c>
      <c r="E607" s="29">
        <v>0</v>
      </c>
      <c r="F607" s="29">
        <v>0</v>
      </c>
      <c r="G607" s="29">
        <v>0</v>
      </c>
      <c r="H607" s="29">
        <v>58</v>
      </c>
      <c r="I607" s="29">
        <v>65</v>
      </c>
      <c r="J607" s="29">
        <v>67</v>
      </c>
      <c r="K607" s="29">
        <v>64</v>
      </c>
      <c r="L607" s="29">
        <v>57</v>
      </c>
      <c r="M607" s="29">
        <v>68</v>
      </c>
      <c r="N607" s="29">
        <v>0</v>
      </c>
      <c r="O607" s="29">
        <v>0</v>
      </c>
      <c r="P607" s="29">
        <v>0</v>
      </c>
      <c r="Q607" s="29">
        <v>0</v>
      </c>
      <c r="R607" s="29">
        <v>0</v>
      </c>
      <c r="S607" s="29">
        <v>0</v>
      </c>
      <c r="T607" s="29">
        <v>0</v>
      </c>
      <c r="V607" s="48">
        <f t="shared" si="72"/>
        <v>379</v>
      </c>
      <c r="W607" s="105">
        <f t="shared" si="73"/>
        <v>1</v>
      </c>
      <c r="X607" s="48">
        <f t="shared" si="74"/>
        <v>0</v>
      </c>
      <c r="Y607" s="33" t="str">
        <f t="shared" si="75"/>
        <v/>
      </c>
      <c r="Z607" s="608">
        <v>1992</v>
      </c>
      <c r="AA607" s="609" t="s">
        <v>2675</v>
      </c>
      <c r="AB607" s="608">
        <v>1</v>
      </c>
      <c r="AC607" s="85"/>
      <c r="AD607" s="225">
        <f t="shared" si="76"/>
        <v>1</v>
      </c>
      <c r="AE607" s="85">
        <v>151</v>
      </c>
      <c r="AF607" s="85">
        <v>1985</v>
      </c>
      <c r="AG607" s="213" t="s">
        <v>1908</v>
      </c>
      <c r="AH607" s="85"/>
      <c r="AP607" s="51"/>
    </row>
    <row r="608" spans="1:42" ht="14.1" customHeight="1" x14ac:dyDescent="0.2">
      <c r="A608" s="28">
        <v>599</v>
      </c>
      <c r="B608" s="41">
        <v>127</v>
      </c>
      <c r="C608" s="67">
        <v>2003</v>
      </c>
      <c r="D608" s="46" t="s">
        <v>1397</v>
      </c>
      <c r="E608" s="29">
        <v>0</v>
      </c>
      <c r="F608" s="29">
        <v>0</v>
      </c>
      <c r="G608" s="29">
        <v>0</v>
      </c>
      <c r="H608" s="29">
        <v>5</v>
      </c>
      <c r="I608" s="29">
        <v>2</v>
      </c>
      <c r="J608" s="29">
        <v>2</v>
      </c>
      <c r="K608" s="29">
        <v>5</v>
      </c>
      <c r="L608" s="29">
        <v>2</v>
      </c>
      <c r="M608" s="29">
        <v>2</v>
      </c>
      <c r="N608" s="29">
        <v>3</v>
      </c>
      <c r="O608" s="29">
        <v>0</v>
      </c>
      <c r="P608" s="29">
        <v>0</v>
      </c>
      <c r="Q608" s="29">
        <v>0</v>
      </c>
      <c r="R608" s="29">
        <v>0</v>
      </c>
      <c r="S608" s="29">
        <v>0</v>
      </c>
      <c r="T608" s="29">
        <v>0</v>
      </c>
      <c r="V608" s="48">
        <f t="shared" si="72"/>
        <v>21</v>
      </c>
      <c r="W608" s="105">
        <f t="shared" si="73"/>
        <v>1</v>
      </c>
      <c r="X608" s="48">
        <f t="shared" si="74"/>
        <v>0</v>
      </c>
      <c r="Y608" s="33" t="str">
        <f t="shared" si="75"/>
        <v/>
      </c>
      <c r="Z608" s="608">
        <v>2003</v>
      </c>
      <c r="AA608" s="609" t="s">
        <v>1397</v>
      </c>
      <c r="AB608" s="608">
        <v>5</v>
      </c>
      <c r="AC608" s="85"/>
      <c r="AD608" s="225">
        <f t="shared" si="76"/>
        <v>1</v>
      </c>
      <c r="AE608" s="85">
        <v>186</v>
      </c>
      <c r="AF608" s="85">
        <v>1986</v>
      </c>
      <c r="AG608" s="213" t="s">
        <v>342</v>
      </c>
      <c r="AH608" s="85"/>
      <c r="AP608" s="51"/>
    </row>
    <row r="609" spans="1:42" ht="14.1" customHeight="1" x14ac:dyDescent="0.2">
      <c r="A609" s="28">
        <v>600</v>
      </c>
      <c r="B609" s="41">
        <v>151</v>
      </c>
      <c r="C609" s="67">
        <v>2018</v>
      </c>
      <c r="D609" s="46" t="s">
        <v>3280</v>
      </c>
      <c r="E609" s="29">
        <v>0</v>
      </c>
      <c r="F609" s="29">
        <v>0</v>
      </c>
      <c r="G609" s="29">
        <v>53</v>
      </c>
      <c r="H609" s="29">
        <v>54</v>
      </c>
      <c r="I609" s="29">
        <v>43</v>
      </c>
      <c r="J609" s="29">
        <v>51</v>
      </c>
      <c r="K609" s="29">
        <v>44</v>
      </c>
      <c r="L609" s="29">
        <v>43</v>
      </c>
      <c r="M609" s="29">
        <v>41</v>
      </c>
      <c r="N609" s="29">
        <v>40</v>
      </c>
      <c r="O609" s="29">
        <v>0</v>
      </c>
      <c r="P609" s="29">
        <v>0</v>
      </c>
      <c r="Q609" s="29">
        <v>0</v>
      </c>
      <c r="R609" s="29">
        <v>0</v>
      </c>
      <c r="S609" s="29">
        <v>0</v>
      </c>
      <c r="T609" s="29">
        <v>0</v>
      </c>
      <c r="V609" s="48">
        <f t="shared" si="72"/>
        <v>369</v>
      </c>
      <c r="W609" s="105">
        <f t="shared" si="73"/>
        <v>1</v>
      </c>
      <c r="X609" s="48">
        <f t="shared" si="74"/>
        <v>0</v>
      </c>
      <c r="Y609" s="33" t="str">
        <f t="shared" si="75"/>
        <v/>
      </c>
      <c r="Z609" s="608">
        <v>2018</v>
      </c>
      <c r="AA609" s="609" t="s">
        <v>1906</v>
      </c>
      <c r="AB609" s="608">
        <v>1</v>
      </c>
      <c r="AC609" s="85"/>
      <c r="AD609" s="225">
        <f t="shared" si="76"/>
        <v>1</v>
      </c>
      <c r="AE609" s="85">
        <v>119</v>
      </c>
      <c r="AF609" s="85">
        <v>1987</v>
      </c>
      <c r="AG609" s="213" t="s">
        <v>2543</v>
      </c>
      <c r="AH609" s="85"/>
      <c r="AP609" s="51"/>
    </row>
    <row r="610" spans="1:42" ht="14.1" customHeight="1" x14ac:dyDescent="0.2">
      <c r="A610" s="28">
        <v>601</v>
      </c>
      <c r="B610" s="41">
        <v>118</v>
      </c>
      <c r="C610" s="67">
        <v>2019</v>
      </c>
      <c r="D610" s="46" t="s">
        <v>3281</v>
      </c>
      <c r="E610" s="29">
        <v>0</v>
      </c>
      <c r="F610" s="29">
        <v>0</v>
      </c>
      <c r="G610" s="29">
        <v>0</v>
      </c>
      <c r="H610" s="29">
        <v>68</v>
      </c>
      <c r="I610" s="29">
        <v>75</v>
      </c>
      <c r="J610" s="29">
        <v>98</v>
      </c>
      <c r="K610" s="29">
        <v>78</v>
      </c>
      <c r="L610" s="29">
        <v>78</v>
      </c>
      <c r="M610" s="29">
        <v>70</v>
      </c>
      <c r="N610" s="29">
        <v>0</v>
      </c>
      <c r="O610" s="29">
        <v>0</v>
      </c>
      <c r="P610" s="29">
        <v>0</v>
      </c>
      <c r="Q610" s="29">
        <v>0</v>
      </c>
      <c r="R610" s="29">
        <v>0</v>
      </c>
      <c r="S610" s="29">
        <v>0</v>
      </c>
      <c r="T610" s="29">
        <v>0</v>
      </c>
      <c r="V610" s="48">
        <f t="shared" si="72"/>
        <v>467</v>
      </c>
      <c r="W610" s="105">
        <f t="shared" si="73"/>
        <v>1</v>
      </c>
      <c r="X610" s="48">
        <f t="shared" si="74"/>
        <v>0</v>
      </c>
      <c r="Y610" s="33" t="str">
        <f t="shared" si="75"/>
        <v/>
      </c>
      <c r="Z610" s="608">
        <v>2019</v>
      </c>
      <c r="AA610" s="609" t="s">
        <v>2682</v>
      </c>
      <c r="AB610" s="608">
        <v>1</v>
      </c>
      <c r="AC610" s="85"/>
      <c r="AD610" s="225">
        <f t="shared" si="76"/>
        <v>1</v>
      </c>
      <c r="AE610" s="85">
        <v>121</v>
      </c>
      <c r="AF610" s="85">
        <v>1989</v>
      </c>
      <c r="AG610" s="213" t="s">
        <v>1406</v>
      </c>
      <c r="AH610" s="85"/>
      <c r="AP610" s="51"/>
    </row>
    <row r="611" spans="1:42" ht="14.1" customHeight="1" x14ac:dyDescent="0.2">
      <c r="A611" s="28">
        <v>602</v>
      </c>
      <c r="B611" s="41">
        <v>186</v>
      </c>
      <c r="C611" s="67">
        <v>2020</v>
      </c>
      <c r="D611" s="46" t="s">
        <v>2351</v>
      </c>
      <c r="E611" s="29">
        <v>0</v>
      </c>
      <c r="F611" s="29">
        <v>0</v>
      </c>
      <c r="G611" s="29">
        <v>0</v>
      </c>
      <c r="H611" s="29">
        <v>33</v>
      </c>
      <c r="I611" s="29">
        <v>41</v>
      </c>
      <c r="J611" s="29">
        <v>35</v>
      </c>
      <c r="K611" s="29">
        <v>45</v>
      </c>
      <c r="L611" s="29">
        <v>55</v>
      </c>
      <c r="M611" s="29">
        <v>56</v>
      </c>
      <c r="N611" s="29">
        <v>53</v>
      </c>
      <c r="O611" s="29">
        <v>48</v>
      </c>
      <c r="P611" s="29">
        <v>65</v>
      </c>
      <c r="Q611" s="29">
        <v>0</v>
      </c>
      <c r="R611" s="29">
        <v>0</v>
      </c>
      <c r="S611" s="29">
        <v>0</v>
      </c>
      <c r="T611" s="29">
        <v>0</v>
      </c>
      <c r="V611" s="48">
        <f t="shared" si="72"/>
        <v>431</v>
      </c>
      <c r="W611" s="105">
        <f t="shared" si="73"/>
        <v>1</v>
      </c>
      <c r="X611" s="48">
        <f t="shared" si="74"/>
        <v>0</v>
      </c>
      <c r="Y611" s="33" t="str">
        <f t="shared" si="75"/>
        <v/>
      </c>
      <c r="Z611" s="608">
        <v>2020</v>
      </c>
      <c r="AA611" s="609" t="s">
        <v>2351</v>
      </c>
      <c r="AB611" s="608">
        <v>1</v>
      </c>
      <c r="AC611" s="85"/>
      <c r="AD611" s="225">
        <f t="shared" si="76"/>
        <v>1</v>
      </c>
      <c r="AE611" s="85">
        <v>196</v>
      </c>
      <c r="AF611" s="85">
        <v>1992</v>
      </c>
      <c r="AG611" s="213" t="s">
        <v>2675</v>
      </c>
      <c r="AH611" s="85"/>
      <c r="AP611" s="51"/>
    </row>
    <row r="612" spans="1:42" ht="14.1" customHeight="1" x14ac:dyDescent="0.2">
      <c r="A612" s="28">
        <v>603</v>
      </c>
      <c r="B612" s="41">
        <v>192</v>
      </c>
      <c r="C612" s="67">
        <v>2021</v>
      </c>
      <c r="D612" s="46" t="s">
        <v>1427</v>
      </c>
      <c r="E612" s="29">
        <v>0</v>
      </c>
      <c r="F612" s="29">
        <v>0</v>
      </c>
      <c r="G612" s="29">
        <v>4</v>
      </c>
      <c r="H612" s="29">
        <v>4</v>
      </c>
      <c r="I612" s="29">
        <v>10</v>
      </c>
      <c r="J612" s="29">
        <v>3</v>
      </c>
      <c r="K612" s="29">
        <v>4</v>
      </c>
      <c r="L612" s="29">
        <v>6</v>
      </c>
      <c r="M612" s="29">
        <v>8</v>
      </c>
      <c r="N612" s="29">
        <v>8</v>
      </c>
      <c r="O612" s="29">
        <v>4</v>
      </c>
      <c r="P612" s="29">
        <v>7</v>
      </c>
      <c r="Q612" s="29">
        <v>0</v>
      </c>
      <c r="R612" s="29">
        <v>0</v>
      </c>
      <c r="S612" s="29">
        <v>0</v>
      </c>
      <c r="T612" s="29">
        <v>0</v>
      </c>
      <c r="V612" s="48">
        <f t="shared" si="72"/>
        <v>58</v>
      </c>
      <c r="W612" s="105">
        <f t="shared" si="73"/>
        <v>1</v>
      </c>
      <c r="X612" s="48">
        <f t="shared" si="74"/>
        <v>0</v>
      </c>
      <c r="Y612" s="33" t="str">
        <f t="shared" si="75"/>
        <v/>
      </c>
      <c r="Z612" s="608">
        <v>2021</v>
      </c>
      <c r="AA612" s="609" t="s">
        <v>1427</v>
      </c>
      <c r="AB612" s="608">
        <v>7</v>
      </c>
      <c r="AC612" s="85"/>
      <c r="AD612" s="225">
        <f t="shared" si="76"/>
        <v>1</v>
      </c>
      <c r="AE612" s="85">
        <v>127</v>
      </c>
      <c r="AF612" s="85">
        <v>2003</v>
      </c>
      <c r="AG612" s="213" t="s">
        <v>1397</v>
      </c>
      <c r="AH612" s="85"/>
      <c r="AP612" s="51"/>
    </row>
    <row r="613" spans="1:42" ht="14.1" customHeight="1" x14ac:dyDescent="0.2">
      <c r="A613" s="28">
        <v>604</v>
      </c>
      <c r="B613" s="41">
        <v>192</v>
      </c>
      <c r="C613" s="67">
        <v>2023</v>
      </c>
      <c r="D613" s="46" t="s">
        <v>261</v>
      </c>
      <c r="E613" s="29">
        <v>0</v>
      </c>
      <c r="F613" s="29">
        <v>0</v>
      </c>
      <c r="G613" s="29">
        <v>14</v>
      </c>
      <c r="H613" s="29">
        <v>9</v>
      </c>
      <c r="I613" s="29">
        <v>7</v>
      </c>
      <c r="J613" s="29">
        <v>9</v>
      </c>
      <c r="K613" s="29">
        <v>14</v>
      </c>
      <c r="L613" s="29">
        <v>9</v>
      </c>
      <c r="M613" s="29">
        <v>15</v>
      </c>
      <c r="N613" s="29">
        <v>9</v>
      </c>
      <c r="O613" s="29">
        <v>15</v>
      </c>
      <c r="P613" s="29">
        <v>7</v>
      </c>
      <c r="Q613" s="29">
        <v>2</v>
      </c>
      <c r="R613" s="29">
        <v>0</v>
      </c>
      <c r="S613" s="29">
        <v>0</v>
      </c>
      <c r="T613" s="29">
        <v>0</v>
      </c>
      <c r="V613" s="48">
        <f t="shared" si="72"/>
        <v>110</v>
      </c>
      <c r="W613" s="105">
        <f t="shared" si="73"/>
        <v>1</v>
      </c>
      <c r="X613" s="48">
        <f t="shared" si="74"/>
        <v>0</v>
      </c>
      <c r="Y613" s="33" t="str">
        <f t="shared" si="75"/>
        <v/>
      </c>
      <c r="Z613" s="608">
        <v>2023</v>
      </c>
      <c r="AA613" s="609" t="s">
        <v>261</v>
      </c>
      <c r="AB613" s="608">
        <v>7</v>
      </c>
      <c r="AC613" s="85"/>
      <c r="AD613" s="225">
        <f t="shared" si="76"/>
        <v>1</v>
      </c>
      <c r="AE613" s="85">
        <v>151</v>
      </c>
      <c r="AF613" s="85">
        <v>2018</v>
      </c>
      <c r="AG613" s="213" t="s">
        <v>1906</v>
      </c>
      <c r="AH613" s="85"/>
      <c r="AP613" s="51"/>
    </row>
    <row r="614" spans="1:42" ht="14.1" customHeight="1" x14ac:dyDescent="0.2">
      <c r="A614" s="28">
        <v>605</v>
      </c>
      <c r="B614" s="41">
        <v>186</v>
      </c>
      <c r="C614" s="67">
        <v>2027</v>
      </c>
      <c r="D614" s="46" t="s">
        <v>1931</v>
      </c>
      <c r="E614" s="29">
        <v>0</v>
      </c>
      <c r="F614" s="29">
        <v>0</v>
      </c>
      <c r="G614" s="29">
        <v>0</v>
      </c>
      <c r="H614" s="29">
        <v>0</v>
      </c>
      <c r="I614" s="29">
        <v>0</v>
      </c>
      <c r="J614" s="29">
        <v>0</v>
      </c>
      <c r="K614" s="29">
        <v>0</v>
      </c>
      <c r="L614" s="29">
        <v>0</v>
      </c>
      <c r="M614" s="29">
        <v>0</v>
      </c>
      <c r="N614" s="29">
        <v>0</v>
      </c>
      <c r="O614" s="29">
        <v>0</v>
      </c>
      <c r="P614" s="29">
        <v>0</v>
      </c>
      <c r="Q614" s="29">
        <v>156</v>
      </c>
      <c r="R614" s="29">
        <v>174</v>
      </c>
      <c r="S614" s="29">
        <v>151</v>
      </c>
      <c r="T614" s="29">
        <v>148</v>
      </c>
      <c r="V614" s="48">
        <f t="shared" si="72"/>
        <v>629</v>
      </c>
      <c r="W614" s="105">
        <f t="shared" si="73"/>
        <v>1</v>
      </c>
      <c r="X614" s="48">
        <f t="shared" si="74"/>
        <v>0</v>
      </c>
      <c r="Y614" s="33" t="str">
        <f t="shared" si="75"/>
        <v/>
      </c>
      <c r="Z614" s="608">
        <v>2027</v>
      </c>
      <c r="AA614" s="609" t="s">
        <v>1931</v>
      </c>
      <c r="AB614" s="608">
        <v>4</v>
      </c>
      <c r="AC614" s="85"/>
      <c r="AD614" s="225">
        <f t="shared" si="76"/>
        <v>1</v>
      </c>
      <c r="AE614" s="85">
        <v>118</v>
      </c>
      <c r="AF614" s="85">
        <v>2019</v>
      </c>
      <c r="AG614" s="213" t="s">
        <v>2682</v>
      </c>
      <c r="AH614" s="85"/>
      <c r="AP614" s="51"/>
    </row>
    <row r="615" spans="1:42" ht="14.1" customHeight="1" x14ac:dyDescent="0.2">
      <c r="A615" s="28">
        <v>606</v>
      </c>
      <c r="B615" s="41">
        <v>123</v>
      </c>
      <c r="C615" s="67">
        <v>2029</v>
      </c>
      <c r="D615" s="137" t="s">
        <v>587</v>
      </c>
      <c r="E615" s="29">
        <v>0</v>
      </c>
      <c r="F615" s="29">
        <v>0</v>
      </c>
      <c r="G615" s="29">
        <v>0</v>
      </c>
      <c r="H615" s="29">
        <v>64</v>
      </c>
      <c r="I615" s="29">
        <v>69</v>
      </c>
      <c r="J615" s="29">
        <v>71</v>
      </c>
      <c r="K615" s="29">
        <v>61</v>
      </c>
      <c r="L615" s="29">
        <v>66</v>
      </c>
      <c r="M615" s="29">
        <v>0</v>
      </c>
      <c r="N615" s="29">
        <v>0</v>
      </c>
      <c r="O615" s="29">
        <v>0</v>
      </c>
      <c r="P615" s="29">
        <v>0</v>
      </c>
      <c r="Q615" s="29">
        <v>0</v>
      </c>
      <c r="R615" s="29">
        <v>0</v>
      </c>
      <c r="S615" s="29">
        <v>0</v>
      </c>
      <c r="T615" s="29">
        <v>0</v>
      </c>
      <c r="V615" s="48">
        <f t="shared" si="72"/>
        <v>331</v>
      </c>
      <c r="W615" s="105">
        <f t="shared" si="73"/>
        <v>1</v>
      </c>
      <c r="X615" s="48">
        <f t="shared" si="74"/>
        <v>0</v>
      </c>
      <c r="Y615" s="33" t="str">
        <f t="shared" si="75"/>
        <v/>
      </c>
      <c r="Z615" s="608">
        <v>2029</v>
      </c>
      <c r="AA615" s="609" t="s">
        <v>587</v>
      </c>
      <c r="AB615" s="608">
        <v>1</v>
      </c>
      <c r="AC615" s="85"/>
      <c r="AD615" s="225">
        <f t="shared" si="76"/>
        <v>1</v>
      </c>
      <c r="AE615" s="85">
        <v>186</v>
      </c>
      <c r="AF615" s="85">
        <v>2020</v>
      </c>
      <c r="AG615" s="213" t="s">
        <v>2351</v>
      </c>
      <c r="AH615" s="85"/>
      <c r="AP615" s="51"/>
    </row>
    <row r="616" spans="1:42" ht="14.1" customHeight="1" x14ac:dyDescent="0.2">
      <c r="A616" s="28">
        <v>607</v>
      </c>
      <c r="B616" s="41">
        <v>188</v>
      </c>
      <c r="C616" s="67">
        <v>2030</v>
      </c>
      <c r="D616" s="46" t="s">
        <v>2428</v>
      </c>
      <c r="E616" s="29">
        <v>0</v>
      </c>
      <c r="F616" s="29">
        <v>0</v>
      </c>
      <c r="G616" s="29">
        <v>0</v>
      </c>
      <c r="H616" s="29">
        <v>35</v>
      </c>
      <c r="I616" s="29">
        <v>37</v>
      </c>
      <c r="J616" s="29">
        <v>50</v>
      </c>
      <c r="K616" s="29">
        <v>51</v>
      </c>
      <c r="L616" s="29">
        <v>55</v>
      </c>
      <c r="M616" s="29">
        <v>63</v>
      </c>
      <c r="N616" s="29">
        <v>68</v>
      </c>
      <c r="O616" s="29">
        <v>62</v>
      </c>
      <c r="P616" s="29">
        <v>79</v>
      </c>
      <c r="Q616" s="29">
        <v>0</v>
      </c>
      <c r="R616" s="29">
        <v>0</v>
      </c>
      <c r="S616" s="29">
        <v>0</v>
      </c>
      <c r="T616" s="29">
        <v>0</v>
      </c>
      <c r="V616" s="48">
        <f t="shared" si="72"/>
        <v>500</v>
      </c>
      <c r="W616" s="105">
        <f t="shared" si="73"/>
        <v>1</v>
      </c>
      <c r="X616" s="48">
        <f t="shared" si="74"/>
        <v>0</v>
      </c>
      <c r="Y616" s="33" t="str">
        <f t="shared" si="75"/>
        <v/>
      </c>
      <c r="Z616" s="608">
        <v>2030</v>
      </c>
      <c r="AA616" s="609" t="s">
        <v>2428</v>
      </c>
      <c r="AB616" s="608">
        <v>1</v>
      </c>
      <c r="AC616" s="85"/>
      <c r="AD616" s="225">
        <f t="shared" si="76"/>
        <v>1</v>
      </c>
      <c r="AE616" s="85">
        <v>192</v>
      </c>
      <c r="AF616" s="85">
        <v>2021</v>
      </c>
      <c r="AG616" s="213" t="s">
        <v>1427</v>
      </c>
      <c r="AH616" s="85"/>
      <c r="AP616" s="51"/>
    </row>
    <row r="617" spans="1:42" ht="14.1" customHeight="1" x14ac:dyDescent="0.2">
      <c r="A617" s="28">
        <v>608</v>
      </c>
      <c r="B617" s="41">
        <v>196</v>
      </c>
      <c r="C617" s="67">
        <v>2032</v>
      </c>
      <c r="D617" s="46" t="s">
        <v>611</v>
      </c>
      <c r="E617" s="29">
        <v>0</v>
      </c>
      <c r="F617" s="29">
        <v>0</v>
      </c>
      <c r="G617" s="29">
        <v>0</v>
      </c>
      <c r="H617" s="29">
        <v>0</v>
      </c>
      <c r="I617" s="29">
        <v>0</v>
      </c>
      <c r="J617" s="29">
        <v>0</v>
      </c>
      <c r="K617" s="29">
        <v>0</v>
      </c>
      <c r="L617" s="29">
        <v>0</v>
      </c>
      <c r="M617" s="29">
        <v>0</v>
      </c>
      <c r="N617" s="29">
        <v>0</v>
      </c>
      <c r="O617" s="29">
        <v>0</v>
      </c>
      <c r="P617" s="29">
        <v>0</v>
      </c>
      <c r="Q617" s="29">
        <v>86</v>
      </c>
      <c r="R617" s="29">
        <v>68</v>
      </c>
      <c r="S617" s="29">
        <v>78</v>
      </c>
      <c r="T617" s="29">
        <v>88</v>
      </c>
      <c r="V617" s="48">
        <f t="shared" si="72"/>
        <v>320</v>
      </c>
      <c r="W617" s="105">
        <f t="shared" si="73"/>
        <v>1</v>
      </c>
      <c r="X617" s="48">
        <f t="shared" si="74"/>
        <v>0</v>
      </c>
      <c r="Y617" s="33" t="str">
        <f t="shared" si="75"/>
        <v/>
      </c>
      <c r="Z617" s="608">
        <v>2032</v>
      </c>
      <c r="AA617" s="609" t="s">
        <v>611</v>
      </c>
      <c r="AB617" s="608">
        <v>4</v>
      </c>
      <c r="AC617" s="85"/>
      <c r="AD617" s="225">
        <f t="shared" si="76"/>
        <v>1</v>
      </c>
      <c r="AE617" s="85">
        <v>192</v>
      </c>
      <c r="AF617" s="85">
        <v>2023</v>
      </c>
      <c r="AG617" s="213" t="s">
        <v>261</v>
      </c>
      <c r="AH617" s="85"/>
      <c r="AP617" s="51"/>
    </row>
    <row r="618" spans="1:42" ht="14.1" customHeight="1" x14ac:dyDescent="0.2">
      <c r="A618" s="28">
        <v>609</v>
      </c>
      <c r="B618" s="41">
        <v>195</v>
      </c>
      <c r="C618" s="67">
        <v>2033</v>
      </c>
      <c r="D618" s="46" t="s">
        <v>2436</v>
      </c>
      <c r="E618" s="29">
        <v>0</v>
      </c>
      <c r="F618" s="29">
        <v>0</v>
      </c>
      <c r="G618" s="29">
        <v>0</v>
      </c>
      <c r="H618" s="29">
        <v>0</v>
      </c>
      <c r="I618" s="29">
        <v>2</v>
      </c>
      <c r="J618" s="29">
        <v>0</v>
      </c>
      <c r="K618" s="29">
        <v>4</v>
      </c>
      <c r="L618" s="29">
        <v>1</v>
      </c>
      <c r="M618" s="29">
        <v>2</v>
      </c>
      <c r="N618" s="29">
        <v>3</v>
      </c>
      <c r="O618" s="29">
        <v>1</v>
      </c>
      <c r="P618" s="29">
        <v>3</v>
      </c>
      <c r="Q618" s="29">
        <v>4</v>
      </c>
      <c r="R618" s="29">
        <v>1</v>
      </c>
      <c r="S618" s="29">
        <v>5</v>
      </c>
      <c r="T618" s="29">
        <v>0</v>
      </c>
      <c r="V618" s="48">
        <f t="shared" si="72"/>
        <v>26</v>
      </c>
      <c r="W618" s="105">
        <f t="shared" si="73"/>
        <v>1</v>
      </c>
      <c r="X618" s="48">
        <f t="shared" si="74"/>
        <v>0</v>
      </c>
      <c r="Y618" s="33" t="str">
        <f t="shared" si="75"/>
        <v/>
      </c>
      <c r="Z618" s="608">
        <v>2033</v>
      </c>
      <c r="AA618" s="609" t="s">
        <v>2436</v>
      </c>
      <c r="AB618" s="608">
        <v>5</v>
      </c>
      <c r="AC618" s="85"/>
      <c r="AD618" s="225">
        <f t="shared" si="76"/>
        <v>1</v>
      </c>
      <c r="AE618" s="85">
        <v>186</v>
      </c>
      <c r="AF618" s="85">
        <v>2027</v>
      </c>
      <c r="AG618" s="213" t="s">
        <v>1931</v>
      </c>
      <c r="AH618" s="85"/>
      <c r="AP618" s="51"/>
    </row>
    <row r="619" spans="1:42" ht="14.1" customHeight="1" x14ac:dyDescent="0.2">
      <c r="A619" s="28">
        <v>610</v>
      </c>
      <c r="B619" s="41">
        <v>121</v>
      </c>
      <c r="C619" s="67">
        <v>2040</v>
      </c>
      <c r="D619" s="46" t="s">
        <v>1412</v>
      </c>
      <c r="E619" s="29">
        <v>0</v>
      </c>
      <c r="F619" s="29">
        <v>0</v>
      </c>
      <c r="G619" s="29">
        <v>0</v>
      </c>
      <c r="H619" s="29">
        <v>4</v>
      </c>
      <c r="I619" s="29">
        <v>2</v>
      </c>
      <c r="J619" s="29">
        <v>4</v>
      </c>
      <c r="K619" s="29">
        <v>3</v>
      </c>
      <c r="L619" s="29">
        <v>2</v>
      </c>
      <c r="M619" s="29">
        <v>2</v>
      </c>
      <c r="N619" s="29">
        <v>2</v>
      </c>
      <c r="O619" s="29">
        <v>2</v>
      </c>
      <c r="P619" s="29">
        <v>2</v>
      </c>
      <c r="Q619" s="29">
        <v>2</v>
      </c>
      <c r="R619" s="29">
        <v>3</v>
      </c>
      <c r="S619" s="29">
        <v>1</v>
      </c>
      <c r="T619" s="29">
        <v>0</v>
      </c>
      <c r="V619" s="48">
        <f t="shared" si="72"/>
        <v>29</v>
      </c>
      <c r="W619" s="105">
        <f t="shared" si="73"/>
        <v>1</v>
      </c>
      <c r="X619" s="48">
        <f t="shared" si="74"/>
        <v>0</v>
      </c>
      <c r="Y619" s="33" t="str">
        <f t="shared" si="75"/>
        <v/>
      </c>
      <c r="Z619" s="608">
        <v>2040</v>
      </c>
      <c r="AA619" s="609" t="s">
        <v>1412</v>
      </c>
      <c r="AB619" s="608">
        <v>5</v>
      </c>
      <c r="AC619" s="85"/>
      <c r="AD619" s="225">
        <f t="shared" si="76"/>
        <v>1</v>
      </c>
      <c r="AE619" s="85">
        <v>123</v>
      </c>
      <c r="AF619" s="85">
        <v>2029</v>
      </c>
      <c r="AG619" s="213" t="s">
        <v>587</v>
      </c>
      <c r="AH619" s="85"/>
      <c r="AP619" s="51"/>
    </row>
    <row r="620" spans="1:42" ht="14.1" customHeight="1" x14ac:dyDescent="0.2">
      <c r="A620" s="28">
        <v>611</v>
      </c>
      <c r="B620" s="41">
        <v>195</v>
      </c>
      <c r="C620" s="67">
        <v>2045</v>
      </c>
      <c r="D620" s="46" t="s">
        <v>2442</v>
      </c>
      <c r="E620" s="29">
        <v>0</v>
      </c>
      <c r="F620" s="29">
        <v>0</v>
      </c>
      <c r="G620" s="29">
        <v>0</v>
      </c>
      <c r="H620" s="29">
        <v>4</v>
      </c>
      <c r="I620" s="29">
        <v>0</v>
      </c>
      <c r="J620" s="29">
        <v>2</v>
      </c>
      <c r="K620" s="29">
        <v>2</v>
      </c>
      <c r="L620" s="29">
        <v>3</v>
      </c>
      <c r="M620" s="29">
        <v>5</v>
      </c>
      <c r="N620" s="29">
        <v>1</v>
      </c>
      <c r="O620" s="29">
        <v>1</v>
      </c>
      <c r="P620" s="29">
        <v>3</v>
      </c>
      <c r="Q620" s="29">
        <v>1</v>
      </c>
      <c r="R620" s="29">
        <v>3</v>
      </c>
      <c r="S620" s="29">
        <v>3</v>
      </c>
      <c r="T620" s="29">
        <v>0</v>
      </c>
      <c r="V620" s="48">
        <f t="shared" si="72"/>
        <v>28</v>
      </c>
      <c r="W620" s="105">
        <f t="shared" si="73"/>
        <v>1</v>
      </c>
      <c r="X620" s="48">
        <f t="shared" si="74"/>
        <v>0</v>
      </c>
      <c r="Y620" s="33" t="str">
        <f t="shared" si="75"/>
        <v/>
      </c>
      <c r="Z620" s="608">
        <v>2045</v>
      </c>
      <c r="AA620" s="609" t="s">
        <v>2442</v>
      </c>
      <c r="AB620" s="608">
        <v>5</v>
      </c>
      <c r="AC620" s="85"/>
      <c r="AD620" s="225">
        <f t="shared" si="76"/>
        <v>1</v>
      </c>
      <c r="AE620" s="85">
        <v>188</v>
      </c>
      <c r="AF620" s="85">
        <v>2030</v>
      </c>
      <c r="AG620" s="213" t="s">
        <v>2428</v>
      </c>
      <c r="AH620" s="85"/>
      <c r="AP620" s="51"/>
    </row>
    <row r="621" spans="1:42" ht="14.1" customHeight="1" x14ac:dyDescent="0.2">
      <c r="A621" s="28">
        <v>612</v>
      </c>
      <c r="B621" s="41">
        <v>193</v>
      </c>
      <c r="C621" s="67">
        <v>2047</v>
      </c>
      <c r="D621" s="46" t="s">
        <v>2453</v>
      </c>
      <c r="E621" s="29">
        <v>0</v>
      </c>
      <c r="F621" s="29">
        <v>0</v>
      </c>
      <c r="G621" s="29">
        <v>0</v>
      </c>
      <c r="H621" s="29">
        <v>4</v>
      </c>
      <c r="I621" s="29">
        <v>0</v>
      </c>
      <c r="J621" s="29">
        <v>5</v>
      </c>
      <c r="K621" s="29">
        <v>1</v>
      </c>
      <c r="L621" s="29">
        <v>2</v>
      </c>
      <c r="M621" s="29">
        <v>2</v>
      </c>
      <c r="N621" s="29">
        <v>2</v>
      </c>
      <c r="O621" s="29">
        <v>3</v>
      </c>
      <c r="P621" s="29">
        <v>4</v>
      </c>
      <c r="Q621" s="29">
        <v>1</v>
      </c>
      <c r="R621" s="29">
        <v>3</v>
      </c>
      <c r="S621" s="29">
        <v>0</v>
      </c>
      <c r="T621" s="29">
        <v>0</v>
      </c>
      <c r="V621" s="48">
        <f t="shared" si="72"/>
        <v>27</v>
      </c>
      <c r="W621" s="105">
        <f t="shared" si="73"/>
        <v>1</v>
      </c>
      <c r="X621" s="48">
        <f t="shared" si="74"/>
        <v>0</v>
      </c>
      <c r="Y621" s="33" t="str">
        <f t="shared" si="75"/>
        <v/>
      </c>
      <c r="Z621" s="608">
        <v>2047</v>
      </c>
      <c r="AA621" s="609" t="s">
        <v>2453</v>
      </c>
      <c r="AB621" s="608">
        <v>5</v>
      </c>
      <c r="AC621" s="85"/>
      <c r="AD621" s="225">
        <f t="shared" si="76"/>
        <v>1</v>
      </c>
      <c r="AE621" s="85">
        <v>196</v>
      </c>
      <c r="AF621" s="85">
        <v>2032</v>
      </c>
      <c r="AG621" s="213" t="s">
        <v>611</v>
      </c>
      <c r="AH621" s="85"/>
      <c r="AP621" s="51"/>
    </row>
    <row r="622" spans="1:42" ht="14.1" customHeight="1" x14ac:dyDescent="0.2">
      <c r="A622" s="28">
        <v>613</v>
      </c>
      <c r="B622" s="41">
        <v>119</v>
      </c>
      <c r="C622" s="67">
        <v>2048</v>
      </c>
      <c r="D622" s="46" t="s">
        <v>2550</v>
      </c>
      <c r="E622" s="29">
        <v>0</v>
      </c>
      <c r="F622" s="29">
        <v>0</v>
      </c>
      <c r="G622" s="29">
        <v>0</v>
      </c>
      <c r="H622" s="29">
        <v>43</v>
      </c>
      <c r="I622" s="29">
        <v>52</v>
      </c>
      <c r="J622" s="29">
        <v>51</v>
      </c>
      <c r="K622" s="29">
        <v>49</v>
      </c>
      <c r="L622" s="29">
        <v>50</v>
      </c>
      <c r="M622" s="29">
        <v>45</v>
      </c>
      <c r="N622" s="29">
        <v>56</v>
      </c>
      <c r="O622" s="29">
        <v>64</v>
      </c>
      <c r="P622" s="29">
        <v>44</v>
      </c>
      <c r="Q622" s="29">
        <v>0</v>
      </c>
      <c r="R622" s="29">
        <v>0</v>
      </c>
      <c r="S622" s="29">
        <v>0</v>
      </c>
      <c r="T622" s="29">
        <v>0</v>
      </c>
      <c r="V622" s="48">
        <f t="shared" si="72"/>
        <v>454</v>
      </c>
      <c r="W622" s="105">
        <f t="shared" si="73"/>
        <v>1</v>
      </c>
      <c r="X622" s="48">
        <f t="shared" si="74"/>
        <v>0</v>
      </c>
      <c r="Y622" s="33" t="str">
        <f t="shared" si="75"/>
        <v/>
      </c>
      <c r="Z622" s="608">
        <v>2048</v>
      </c>
      <c r="AA622" s="609" t="s">
        <v>2550</v>
      </c>
      <c r="AB622" s="608">
        <v>1</v>
      </c>
      <c r="AC622" s="85"/>
      <c r="AD622" s="225">
        <f t="shared" si="76"/>
        <v>1</v>
      </c>
      <c r="AE622" s="85">
        <v>195</v>
      </c>
      <c r="AF622" s="85">
        <v>2033</v>
      </c>
      <c r="AG622" s="213" t="s">
        <v>2436</v>
      </c>
      <c r="AH622" s="85"/>
      <c r="AP622" s="51"/>
    </row>
    <row r="623" spans="1:42" ht="14.1" customHeight="1" x14ac:dyDescent="0.2">
      <c r="A623" s="28">
        <v>614</v>
      </c>
      <c r="B623" s="41">
        <v>191</v>
      </c>
      <c r="C623" s="67">
        <v>2049</v>
      </c>
      <c r="D623" s="46" t="s">
        <v>386</v>
      </c>
      <c r="E623" s="29">
        <v>0</v>
      </c>
      <c r="F623" s="29">
        <v>0</v>
      </c>
      <c r="G623" s="29">
        <v>0</v>
      </c>
      <c r="H623" s="29">
        <v>3</v>
      </c>
      <c r="I623" s="29">
        <v>1</v>
      </c>
      <c r="J623" s="29">
        <v>3</v>
      </c>
      <c r="K623" s="29">
        <v>0</v>
      </c>
      <c r="L623" s="29">
        <v>2</v>
      </c>
      <c r="M623" s="29">
        <v>2</v>
      </c>
      <c r="N623" s="29">
        <v>0</v>
      </c>
      <c r="O623" s="29">
        <v>3</v>
      </c>
      <c r="P623" s="29">
        <v>2</v>
      </c>
      <c r="Q623" s="29">
        <v>0</v>
      </c>
      <c r="R623" s="29">
        <v>0</v>
      </c>
      <c r="S623" s="29">
        <v>0</v>
      </c>
      <c r="T623" s="29">
        <v>0</v>
      </c>
      <c r="V623" s="48">
        <f t="shared" si="72"/>
        <v>16</v>
      </c>
      <c r="W623" s="105">
        <f t="shared" si="73"/>
        <v>1</v>
      </c>
      <c r="X623" s="48">
        <f t="shared" si="74"/>
        <v>0</v>
      </c>
      <c r="Y623" s="33" t="str">
        <f t="shared" si="75"/>
        <v/>
      </c>
      <c r="Z623" s="608">
        <v>2049</v>
      </c>
      <c r="AA623" s="609" t="s">
        <v>386</v>
      </c>
      <c r="AB623" s="608">
        <v>5</v>
      </c>
      <c r="AC623" s="85"/>
      <c r="AD623" s="225">
        <f t="shared" si="76"/>
        <v>1</v>
      </c>
      <c r="AE623" s="85">
        <v>121</v>
      </c>
      <c r="AF623" s="85">
        <v>2040</v>
      </c>
      <c r="AG623" s="213" t="s">
        <v>1412</v>
      </c>
      <c r="AH623" s="85"/>
      <c r="AP623" s="51"/>
    </row>
    <row r="624" spans="1:42" ht="14.1" customHeight="1" x14ac:dyDescent="0.2">
      <c r="A624" s="28">
        <v>615</v>
      </c>
      <c r="B624" s="41">
        <v>151</v>
      </c>
      <c r="C624" s="67">
        <v>2050</v>
      </c>
      <c r="D624" s="46" t="s">
        <v>3282</v>
      </c>
      <c r="E624" s="29">
        <v>0</v>
      </c>
      <c r="F624" s="29">
        <v>0</v>
      </c>
      <c r="G624" s="29">
        <v>0</v>
      </c>
      <c r="H624" s="29">
        <v>0</v>
      </c>
      <c r="I624" s="29">
        <v>0</v>
      </c>
      <c r="J624" s="29">
        <v>0</v>
      </c>
      <c r="K624" s="29">
        <v>0</v>
      </c>
      <c r="L624" s="29">
        <v>0</v>
      </c>
      <c r="M624" s="29">
        <v>0</v>
      </c>
      <c r="N624" s="29">
        <v>0</v>
      </c>
      <c r="O624" s="29">
        <v>0</v>
      </c>
      <c r="P624" s="29">
        <v>0</v>
      </c>
      <c r="Q624" s="29">
        <v>44</v>
      </c>
      <c r="R624" s="29">
        <v>45</v>
      </c>
      <c r="S624" s="29">
        <v>41</v>
      </c>
      <c r="T624" s="29">
        <v>65</v>
      </c>
      <c r="V624" s="48">
        <f t="shared" si="72"/>
        <v>195</v>
      </c>
      <c r="W624" s="105">
        <f t="shared" si="73"/>
        <v>1</v>
      </c>
      <c r="X624" s="48">
        <f t="shared" si="74"/>
        <v>0</v>
      </c>
      <c r="Y624" s="33" t="str">
        <f t="shared" si="75"/>
        <v/>
      </c>
      <c r="Z624" s="608">
        <v>2050</v>
      </c>
      <c r="AA624" s="609" t="s">
        <v>596</v>
      </c>
      <c r="AB624" s="608">
        <v>4</v>
      </c>
      <c r="AC624" s="85"/>
      <c r="AD624" s="225">
        <f t="shared" si="76"/>
        <v>1</v>
      </c>
      <c r="AE624" s="85">
        <v>195</v>
      </c>
      <c r="AF624" s="85">
        <v>2045</v>
      </c>
      <c r="AG624" s="213" t="s">
        <v>2442</v>
      </c>
      <c r="AH624" s="85"/>
      <c r="AP624" s="51"/>
    </row>
    <row r="625" spans="1:42" ht="14.1" customHeight="1" x14ac:dyDescent="0.2">
      <c r="A625" s="28">
        <v>616</v>
      </c>
      <c r="B625" s="41">
        <v>174</v>
      </c>
      <c r="C625" s="67">
        <v>2051</v>
      </c>
      <c r="D625" s="46" t="s">
        <v>955</v>
      </c>
      <c r="E625" s="29">
        <v>0</v>
      </c>
      <c r="F625" s="29">
        <v>0</v>
      </c>
      <c r="G625" s="29">
        <v>0</v>
      </c>
      <c r="H625" s="29">
        <v>29</v>
      </c>
      <c r="I625" s="29">
        <v>29</v>
      </c>
      <c r="J625" s="29">
        <v>27</v>
      </c>
      <c r="K625" s="29">
        <v>25</v>
      </c>
      <c r="L625" s="29">
        <v>25</v>
      </c>
      <c r="M625" s="29">
        <v>42</v>
      </c>
      <c r="N625" s="29">
        <v>39</v>
      </c>
      <c r="O625" s="29">
        <v>0</v>
      </c>
      <c r="P625" s="29">
        <v>0</v>
      </c>
      <c r="Q625" s="29">
        <v>0</v>
      </c>
      <c r="R625" s="29">
        <v>0</v>
      </c>
      <c r="S625" s="29">
        <v>0</v>
      </c>
      <c r="T625" s="29">
        <v>0</v>
      </c>
      <c r="V625" s="48">
        <f t="shared" si="72"/>
        <v>216</v>
      </c>
      <c r="W625" s="105">
        <f t="shared" si="73"/>
        <v>1</v>
      </c>
      <c r="X625" s="48">
        <f t="shared" si="74"/>
        <v>0</v>
      </c>
      <c r="Y625" s="33" t="str">
        <f t="shared" si="75"/>
        <v/>
      </c>
      <c r="Z625" s="608">
        <v>2051</v>
      </c>
      <c r="AA625" s="609" t="s">
        <v>955</v>
      </c>
      <c r="AB625" s="608">
        <v>1</v>
      </c>
      <c r="AC625" s="85"/>
      <c r="AD625" s="225">
        <f t="shared" si="76"/>
        <v>1</v>
      </c>
      <c r="AE625" s="85">
        <v>193</v>
      </c>
      <c r="AF625" s="85">
        <v>2047</v>
      </c>
      <c r="AG625" s="213" t="s">
        <v>2453</v>
      </c>
      <c r="AH625" s="85"/>
      <c r="AP625" s="51"/>
    </row>
    <row r="626" spans="1:42" ht="14.1" customHeight="1" x14ac:dyDescent="0.2">
      <c r="A626" s="28">
        <v>617</v>
      </c>
      <c r="B626" s="41">
        <v>190</v>
      </c>
      <c r="C626" s="67">
        <v>2052</v>
      </c>
      <c r="D626" s="46" t="s">
        <v>632</v>
      </c>
      <c r="E626" s="29">
        <v>0</v>
      </c>
      <c r="F626" s="29">
        <v>0</v>
      </c>
      <c r="G626" s="29">
        <v>0</v>
      </c>
      <c r="H626" s="29">
        <v>2</v>
      </c>
      <c r="I626" s="29">
        <v>3</v>
      </c>
      <c r="J626" s="29">
        <v>2</v>
      </c>
      <c r="K626" s="29">
        <v>3</v>
      </c>
      <c r="L626" s="29">
        <v>3</v>
      </c>
      <c r="M626" s="29">
        <v>2</v>
      </c>
      <c r="N626" s="29">
        <v>6</v>
      </c>
      <c r="O626" s="29">
        <v>0</v>
      </c>
      <c r="P626" s="29">
        <v>4</v>
      </c>
      <c r="Q626" s="29">
        <v>2</v>
      </c>
      <c r="R626" s="29">
        <v>3</v>
      </c>
      <c r="S626" s="29">
        <v>4</v>
      </c>
      <c r="T626" s="29">
        <v>0</v>
      </c>
      <c r="V626" s="48">
        <f t="shared" si="72"/>
        <v>34</v>
      </c>
      <c r="W626" s="105">
        <f t="shared" si="73"/>
        <v>1</v>
      </c>
      <c r="X626" s="48">
        <f t="shared" si="74"/>
        <v>0</v>
      </c>
      <c r="Y626" s="33" t="str">
        <f t="shared" si="75"/>
        <v/>
      </c>
      <c r="Z626" s="608">
        <v>2052</v>
      </c>
      <c r="AA626" s="609" t="s">
        <v>632</v>
      </c>
      <c r="AB626" s="608">
        <v>5</v>
      </c>
      <c r="AC626" s="85"/>
      <c r="AD626" s="225">
        <f t="shared" si="76"/>
        <v>1</v>
      </c>
      <c r="AE626" s="85">
        <v>119</v>
      </c>
      <c r="AF626" s="85">
        <v>2048</v>
      </c>
      <c r="AG626" s="213" t="s">
        <v>2550</v>
      </c>
      <c r="AH626" s="85"/>
      <c r="AP626" s="51"/>
    </row>
    <row r="627" spans="1:42" ht="14.1" customHeight="1" x14ac:dyDescent="0.2">
      <c r="A627" s="28">
        <v>618</v>
      </c>
      <c r="B627" s="41">
        <v>105</v>
      </c>
      <c r="C627" s="67">
        <v>2053</v>
      </c>
      <c r="D627" s="46" t="s">
        <v>1953</v>
      </c>
      <c r="E627" s="29">
        <v>0</v>
      </c>
      <c r="F627" s="29">
        <v>0</v>
      </c>
      <c r="G627" s="29">
        <v>0</v>
      </c>
      <c r="H627" s="29">
        <v>29</v>
      </c>
      <c r="I627" s="29">
        <v>29</v>
      </c>
      <c r="J627" s="29">
        <v>33</v>
      </c>
      <c r="K627" s="29">
        <v>26</v>
      </c>
      <c r="L627" s="29">
        <v>28</v>
      </c>
      <c r="M627" s="29">
        <v>38</v>
      </c>
      <c r="N627" s="29">
        <v>51</v>
      </c>
      <c r="O627" s="29">
        <v>34</v>
      </c>
      <c r="P627" s="29">
        <v>45</v>
      </c>
      <c r="Q627" s="29">
        <v>0</v>
      </c>
      <c r="R627" s="29">
        <v>0</v>
      </c>
      <c r="S627" s="29">
        <v>0</v>
      </c>
      <c r="T627" s="29">
        <v>0</v>
      </c>
      <c r="V627" s="48">
        <f t="shared" si="72"/>
        <v>313</v>
      </c>
      <c r="W627" s="105">
        <f t="shared" si="73"/>
        <v>1</v>
      </c>
      <c r="X627" s="48">
        <f t="shared" si="74"/>
        <v>0</v>
      </c>
      <c r="Y627" s="33" t="str">
        <f t="shared" si="75"/>
        <v/>
      </c>
      <c r="Z627" s="608">
        <v>2053</v>
      </c>
      <c r="AA627" s="609" t="s">
        <v>1953</v>
      </c>
      <c r="AB627" s="608">
        <v>1</v>
      </c>
      <c r="AC627" s="85"/>
      <c r="AD627" s="225">
        <f t="shared" si="76"/>
        <v>1</v>
      </c>
      <c r="AE627" s="85">
        <v>191</v>
      </c>
      <c r="AF627" s="85">
        <v>2049</v>
      </c>
      <c r="AG627" s="213" t="s">
        <v>386</v>
      </c>
      <c r="AH627" s="85"/>
      <c r="AP627" s="51"/>
    </row>
    <row r="628" spans="1:42" ht="14.1" customHeight="1" x14ac:dyDescent="0.2">
      <c r="A628" s="28">
        <v>619</v>
      </c>
      <c r="B628" s="41">
        <v>186</v>
      </c>
      <c r="C628" s="67">
        <v>2062</v>
      </c>
      <c r="D628" s="46" t="s">
        <v>2074</v>
      </c>
      <c r="E628" s="29">
        <v>0</v>
      </c>
      <c r="F628" s="29">
        <v>0</v>
      </c>
      <c r="G628" s="29">
        <v>0</v>
      </c>
      <c r="H628" s="29">
        <v>39</v>
      </c>
      <c r="I628" s="29">
        <v>47</v>
      </c>
      <c r="J628" s="29">
        <v>43</v>
      </c>
      <c r="K628" s="29">
        <v>45</v>
      </c>
      <c r="L628" s="29">
        <v>42</v>
      </c>
      <c r="M628" s="29">
        <v>45</v>
      </c>
      <c r="N628" s="29">
        <v>57</v>
      </c>
      <c r="O628" s="29">
        <v>52</v>
      </c>
      <c r="P628" s="29">
        <v>54</v>
      </c>
      <c r="Q628" s="29">
        <v>0</v>
      </c>
      <c r="R628" s="29">
        <v>0</v>
      </c>
      <c r="S628" s="29">
        <v>0</v>
      </c>
      <c r="T628" s="29">
        <v>0</v>
      </c>
      <c r="V628" s="48">
        <f t="shared" si="72"/>
        <v>424</v>
      </c>
      <c r="W628" s="105">
        <f t="shared" si="73"/>
        <v>1</v>
      </c>
      <c r="X628" s="48">
        <f t="shared" si="74"/>
        <v>0</v>
      </c>
      <c r="Y628" s="33" t="str">
        <f t="shared" si="75"/>
        <v/>
      </c>
      <c r="Z628" s="608">
        <v>2062</v>
      </c>
      <c r="AA628" s="609" t="s">
        <v>2074</v>
      </c>
      <c r="AB628" s="608">
        <v>1</v>
      </c>
      <c r="AC628" s="85"/>
      <c r="AD628" s="225">
        <f t="shared" si="76"/>
        <v>1</v>
      </c>
      <c r="AE628" s="85">
        <v>151</v>
      </c>
      <c r="AF628" s="85">
        <v>2050</v>
      </c>
      <c r="AG628" s="213" t="s">
        <v>596</v>
      </c>
      <c r="AH628" s="85"/>
      <c r="AP628" s="51"/>
    </row>
    <row r="629" spans="1:42" ht="14.1" customHeight="1" x14ac:dyDescent="0.2">
      <c r="A629" s="28">
        <v>620</v>
      </c>
      <c r="B629" s="41">
        <v>121</v>
      </c>
      <c r="C629" s="67">
        <v>2063</v>
      </c>
      <c r="D629" s="46" t="s">
        <v>944</v>
      </c>
      <c r="E629" s="29">
        <v>0</v>
      </c>
      <c r="F629" s="29">
        <v>0</v>
      </c>
      <c r="G629" s="29">
        <v>0</v>
      </c>
      <c r="H629" s="29">
        <v>2</v>
      </c>
      <c r="I629" s="29">
        <v>0</v>
      </c>
      <c r="J629" s="29">
        <v>5</v>
      </c>
      <c r="K629" s="29">
        <v>0</v>
      </c>
      <c r="L629" s="29">
        <v>5</v>
      </c>
      <c r="M629" s="29">
        <v>2</v>
      </c>
      <c r="N629" s="29">
        <v>4</v>
      </c>
      <c r="O629" s="29">
        <v>6</v>
      </c>
      <c r="P629" s="29">
        <v>2</v>
      </c>
      <c r="Q629" s="29">
        <v>5</v>
      </c>
      <c r="R629" s="29">
        <v>2</v>
      </c>
      <c r="S629" s="29">
        <v>3</v>
      </c>
      <c r="T629" s="29">
        <v>0</v>
      </c>
      <c r="V629" s="48">
        <f t="shared" si="72"/>
        <v>36</v>
      </c>
      <c r="W629" s="105">
        <f t="shared" si="73"/>
        <v>1</v>
      </c>
      <c r="X629" s="48">
        <f t="shared" si="74"/>
        <v>0</v>
      </c>
      <c r="Y629" s="33" t="str">
        <f t="shared" si="75"/>
        <v/>
      </c>
      <c r="Z629" s="608">
        <v>2063</v>
      </c>
      <c r="AA629" s="609" t="s">
        <v>944</v>
      </c>
      <c r="AB629" s="608">
        <v>5</v>
      </c>
      <c r="AC629" s="85"/>
      <c r="AD629" s="225">
        <f t="shared" si="76"/>
        <v>1</v>
      </c>
      <c r="AE629" s="85">
        <v>174</v>
      </c>
      <c r="AF629" s="85">
        <v>2051</v>
      </c>
      <c r="AG629" s="213" t="s">
        <v>955</v>
      </c>
      <c r="AH629" s="85"/>
      <c r="AP629" s="51"/>
    </row>
    <row r="630" spans="1:42" ht="14.1" customHeight="1" x14ac:dyDescent="0.2">
      <c r="A630" s="28">
        <v>621</v>
      </c>
      <c r="B630" s="41">
        <v>118</v>
      </c>
      <c r="C630" s="67">
        <v>2064</v>
      </c>
      <c r="D630" s="46" t="s">
        <v>2684</v>
      </c>
      <c r="E630" s="29">
        <v>0</v>
      </c>
      <c r="F630" s="29">
        <v>0</v>
      </c>
      <c r="G630" s="29">
        <v>0</v>
      </c>
      <c r="H630" s="29">
        <v>0</v>
      </c>
      <c r="I630" s="29">
        <v>0</v>
      </c>
      <c r="J630" s="29">
        <v>0</v>
      </c>
      <c r="K630" s="29">
        <v>0</v>
      </c>
      <c r="L630" s="29">
        <v>0</v>
      </c>
      <c r="M630" s="29">
        <v>0</v>
      </c>
      <c r="N630" s="29">
        <v>163</v>
      </c>
      <c r="O630" s="29">
        <v>191</v>
      </c>
      <c r="P630" s="29">
        <v>191</v>
      </c>
      <c r="Q630" s="29">
        <v>0</v>
      </c>
      <c r="R630" s="29">
        <v>0</v>
      </c>
      <c r="S630" s="29">
        <v>0</v>
      </c>
      <c r="T630" s="29">
        <v>0</v>
      </c>
      <c r="V630" s="48">
        <f t="shared" si="72"/>
        <v>545</v>
      </c>
      <c r="W630" s="105">
        <f t="shared" si="73"/>
        <v>1</v>
      </c>
      <c r="X630" s="48">
        <f t="shared" si="74"/>
        <v>0</v>
      </c>
      <c r="Y630" s="33" t="str">
        <f t="shared" si="75"/>
        <v/>
      </c>
      <c r="Z630" s="608">
        <v>2064</v>
      </c>
      <c r="AA630" s="609" t="s">
        <v>2684</v>
      </c>
      <c r="AB630" s="608">
        <v>3</v>
      </c>
      <c r="AC630" s="85"/>
      <c r="AD630" s="225">
        <f t="shared" si="76"/>
        <v>1</v>
      </c>
      <c r="AE630" s="85">
        <v>190</v>
      </c>
      <c r="AF630" s="85">
        <v>2052</v>
      </c>
      <c r="AG630" s="213" t="s">
        <v>632</v>
      </c>
      <c r="AH630" s="85"/>
      <c r="AP630" s="51"/>
    </row>
    <row r="631" spans="1:42" ht="14.1" customHeight="1" x14ac:dyDescent="0.2">
      <c r="A631" s="28">
        <v>622</v>
      </c>
      <c r="B631" s="41">
        <v>188</v>
      </c>
      <c r="C631" s="67">
        <v>2065</v>
      </c>
      <c r="D631" s="46" t="s">
        <v>1394</v>
      </c>
      <c r="E631" s="29">
        <v>0</v>
      </c>
      <c r="F631" s="29">
        <v>0</v>
      </c>
      <c r="G631" s="29">
        <v>0</v>
      </c>
      <c r="H631" s="29">
        <v>96</v>
      </c>
      <c r="I631" s="29">
        <v>101</v>
      </c>
      <c r="J631" s="29">
        <v>125</v>
      </c>
      <c r="K631" s="29">
        <v>114</v>
      </c>
      <c r="L631" s="29">
        <v>114</v>
      </c>
      <c r="M631" s="29">
        <v>0</v>
      </c>
      <c r="N631" s="29">
        <v>0</v>
      </c>
      <c r="O631" s="29">
        <v>0</v>
      </c>
      <c r="P631" s="29">
        <v>0</v>
      </c>
      <c r="Q631" s="29">
        <v>0</v>
      </c>
      <c r="R631" s="29">
        <v>0</v>
      </c>
      <c r="S631" s="29">
        <v>0</v>
      </c>
      <c r="T631" s="29">
        <v>0</v>
      </c>
      <c r="V631" s="48">
        <f t="shared" si="72"/>
        <v>550</v>
      </c>
      <c r="W631" s="105">
        <f t="shared" si="73"/>
        <v>1</v>
      </c>
      <c r="X631" s="48">
        <f t="shared" si="74"/>
        <v>0</v>
      </c>
      <c r="Y631" s="33" t="str">
        <f t="shared" si="75"/>
        <v/>
      </c>
      <c r="Z631" s="608">
        <v>2065</v>
      </c>
      <c r="AA631" s="609" t="s">
        <v>1394</v>
      </c>
      <c r="AB631" s="608">
        <v>1</v>
      </c>
      <c r="AC631" s="85"/>
      <c r="AD631" s="225">
        <f t="shared" si="76"/>
        <v>1</v>
      </c>
      <c r="AE631" s="85">
        <v>105</v>
      </c>
      <c r="AF631" s="85">
        <v>2053</v>
      </c>
      <c r="AG631" s="213" t="s">
        <v>1953</v>
      </c>
      <c r="AH631" s="85"/>
      <c r="AP631" s="51"/>
    </row>
    <row r="632" spans="1:42" ht="14.1" customHeight="1" x14ac:dyDescent="0.2">
      <c r="A632" s="28">
        <v>623</v>
      </c>
      <c r="B632" s="41">
        <v>195</v>
      </c>
      <c r="C632" s="67">
        <v>2071</v>
      </c>
      <c r="D632" s="54" t="s">
        <v>2438</v>
      </c>
      <c r="E632" s="29">
        <v>0</v>
      </c>
      <c r="F632" s="29">
        <v>0</v>
      </c>
      <c r="G632" s="29">
        <v>0</v>
      </c>
      <c r="H632" s="29">
        <v>1</v>
      </c>
      <c r="I632" s="29">
        <v>1</v>
      </c>
      <c r="J632" s="29">
        <v>1</v>
      </c>
      <c r="K632" s="29">
        <v>0</v>
      </c>
      <c r="L632" s="29">
        <v>1</v>
      </c>
      <c r="M632" s="29">
        <v>0</v>
      </c>
      <c r="N632" s="29">
        <v>1</v>
      </c>
      <c r="O632" s="29">
        <v>0</v>
      </c>
      <c r="P632" s="29">
        <v>2</v>
      </c>
      <c r="Q632" s="29">
        <v>2</v>
      </c>
      <c r="R632" s="29">
        <v>1</v>
      </c>
      <c r="S632" s="29">
        <v>1</v>
      </c>
      <c r="T632" s="29">
        <v>0</v>
      </c>
      <c r="V632" s="48">
        <f t="shared" si="72"/>
        <v>11</v>
      </c>
      <c r="W632" s="105">
        <f t="shared" si="73"/>
        <v>1</v>
      </c>
      <c r="X632" s="48">
        <f t="shared" si="74"/>
        <v>0</v>
      </c>
      <c r="Y632" s="33" t="str">
        <f t="shared" si="75"/>
        <v/>
      </c>
      <c r="Z632" s="608">
        <v>2071</v>
      </c>
      <c r="AA632" s="609" t="s">
        <v>2438</v>
      </c>
      <c r="AB632" s="608">
        <v>5</v>
      </c>
      <c r="AC632" s="85"/>
      <c r="AD632" s="225">
        <f t="shared" si="76"/>
        <v>1</v>
      </c>
      <c r="AE632" s="85">
        <v>186</v>
      </c>
      <c r="AF632" s="85">
        <v>2062</v>
      </c>
      <c r="AG632" s="213" t="s">
        <v>2074</v>
      </c>
      <c r="AH632" s="85"/>
      <c r="AP632" s="51"/>
    </row>
    <row r="633" spans="1:42" ht="14.1" customHeight="1" x14ac:dyDescent="0.2">
      <c r="A633" s="28">
        <v>624</v>
      </c>
      <c r="B633" s="41">
        <v>193</v>
      </c>
      <c r="C633" s="67">
        <v>2072</v>
      </c>
      <c r="D633" s="46" t="s">
        <v>2446</v>
      </c>
      <c r="E633" s="29">
        <v>0</v>
      </c>
      <c r="F633" s="29">
        <v>0</v>
      </c>
      <c r="G633" s="29">
        <v>0</v>
      </c>
      <c r="H633" s="29">
        <v>7</v>
      </c>
      <c r="I633" s="29">
        <v>10</v>
      </c>
      <c r="J633" s="29">
        <v>4</v>
      </c>
      <c r="K633" s="29">
        <v>9</v>
      </c>
      <c r="L633" s="29">
        <v>9</v>
      </c>
      <c r="M633" s="29">
        <v>6</v>
      </c>
      <c r="N633" s="29">
        <v>5</v>
      </c>
      <c r="O633" s="29">
        <v>8</v>
      </c>
      <c r="P633" s="29">
        <v>9</v>
      </c>
      <c r="Q633" s="29">
        <v>6</v>
      </c>
      <c r="R633" s="29">
        <v>10</v>
      </c>
      <c r="S633" s="29">
        <v>7</v>
      </c>
      <c r="T633" s="29">
        <v>0</v>
      </c>
      <c r="V633" s="48">
        <f t="shared" si="72"/>
        <v>90</v>
      </c>
      <c r="W633" s="105">
        <f t="shared" si="73"/>
        <v>1</v>
      </c>
      <c r="X633" s="48">
        <f t="shared" si="74"/>
        <v>0</v>
      </c>
      <c r="Y633" s="33" t="str">
        <f t="shared" si="75"/>
        <v/>
      </c>
      <c r="Z633" s="608">
        <v>2072</v>
      </c>
      <c r="AA633" s="609" t="s">
        <v>2446</v>
      </c>
      <c r="AB633" s="608">
        <v>1</v>
      </c>
      <c r="AC633" s="85"/>
      <c r="AD633" s="225">
        <f t="shared" si="76"/>
        <v>1</v>
      </c>
      <c r="AE633" s="85">
        <v>121</v>
      </c>
      <c r="AF633" s="85">
        <v>2063</v>
      </c>
      <c r="AG633" s="213" t="s">
        <v>944</v>
      </c>
      <c r="AH633" s="85"/>
      <c r="AP633" s="51"/>
    </row>
    <row r="634" spans="1:42" ht="14.1" customHeight="1" x14ac:dyDescent="0.2">
      <c r="A634" s="28">
        <v>625</v>
      </c>
      <c r="B634" s="41">
        <v>193</v>
      </c>
      <c r="C634" s="67">
        <v>2073</v>
      </c>
      <c r="D634" s="46" t="s">
        <v>630</v>
      </c>
      <c r="E634" s="29">
        <v>0</v>
      </c>
      <c r="F634" s="29">
        <v>0</v>
      </c>
      <c r="G634" s="29">
        <v>0</v>
      </c>
      <c r="H634" s="29">
        <v>5</v>
      </c>
      <c r="I634" s="29">
        <v>4</v>
      </c>
      <c r="J634" s="29">
        <v>0</v>
      </c>
      <c r="K634" s="29">
        <v>5</v>
      </c>
      <c r="L634" s="29">
        <v>3</v>
      </c>
      <c r="M634" s="29">
        <v>2</v>
      </c>
      <c r="N634" s="29">
        <v>3</v>
      </c>
      <c r="O634" s="29">
        <v>4</v>
      </c>
      <c r="P634" s="29">
        <v>6</v>
      </c>
      <c r="Q634" s="29">
        <v>2</v>
      </c>
      <c r="R634" s="29">
        <v>2</v>
      </c>
      <c r="S634" s="29">
        <v>0</v>
      </c>
      <c r="T634" s="29">
        <v>6</v>
      </c>
      <c r="V634" s="48">
        <f t="shared" si="72"/>
        <v>42</v>
      </c>
      <c r="W634" s="105">
        <f t="shared" si="73"/>
        <v>1</v>
      </c>
      <c r="X634" s="48">
        <f t="shared" si="74"/>
        <v>0</v>
      </c>
      <c r="Y634" s="33" t="str">
        <f t="shared" si="75"/>
        <v/>
      </c>
      <c r="Z634" s="608">
        <v>2073</v>
      </c>
      <c r="AA634" s="609" t="s">
        <v>630</v>
      </c>
      <c r="AB634" s="608">
        <v>5</v>
      </c>
      <c r="AC634" s="85"/>
      <c r="AD634" s="225">
        <f t="shared" si="76"/>
        <v>1</v>
      </c>
      <c r="AE634" s="85">
        <v>118</v>
      </c>
      <c r="AF634" s="85">
        <v>2064</v>
      </c>
      <c r="AG634" s="213" t="s">
        <v>2684</v>
      </c>
      <c r="AH634" s="85"/>
      <c r="AP634" s="51"/>
    </row>
    <row r="635" spans="1:42" ht="14.1" customHeight="1" x14ac:dyDescent="0.2">
      <c r="A635" s="28">
        <v>626</v>
      </c>
      <c r="B635" s="41">
        <v>151</v>
      </c>
      <c r="C635" s="67">
        <v>2076</v>
      </c>
      <c r="D635" s="46" t="s">
        <v>599</v>
      </c>
      <c r="E635" s="29">
        <v>0</v>
      </c>
      <c r="F635" s="29">
        <v>0</v>
      </c>
      <c r="G635" s="29">
        <v>0</v>
      </c>
      <c r="H635" s="29">
        <v>0</v>
      </c>
      <c r="I635" s="29">
        <v>0</v>
      </c>
      <c r="J635" s="29">
        <v>0</v>
      </c>
      <c r="K635" s="29">
        <v>0</v>
      </c>
      <c r="L635" s="29">
        <v>0</v>
      </c>
      <c r="M635" s="29">
        <v>0</v>
      </c>
      <c r="N635" s="29">
        <v>0</v>
      </c>
      <c r="O635" s="29">
        <v>53</v>
      </c>
      <c r="P635" s="29">
        <v>44</v>
      </c>
      <c r="Q635" s="29">
        <v>34</v>
      </c>
      <c r="R635" s="29">
        <v>16</v>
      </c>
      <c r="S635" s="29">
        <v>16</v>
      </c>
      <c r="T635" s="29">
        <v>23</v>
      </c>
      <c r="V635" s="48">
        <f t="shared" si="72"/>
        <v>186</v>
      </c>
      <c r="W635" s="105">
        <f t="shared" si="73"/>
        <v>1</v>
      </c>
      <c r="X635" s="48">
        <f t="shared" si="74"/>
        <v>0</v>
      </c>
      <c r="Y635" s="33" t="str">
        <f t="shared" si="75"/>
        <v/>
      </c>
      <c r="Z635" s="608">
        <v>2076</v>
      </c>
      <c r="AA635" s="609" t="s">
        <v>599</v>
      </c>
      <c r="AB635" s="608">
        <v>4</v>
      </c>
      <c r="AC635" s="85"/>
      <c r="AD635" s="225">
        <f t="shared" si="76"/>
        <v>1</v>
      </c>
      <c r="AE635" s="85">
        <v>188</v>
      </c>
      <c r="AF635" s="85">
        <v>2065</v>
      </c>
      <c r="AG635" s="213" t="s">
        <v>1394</v>
      </c>
      <c r="AH635" s="85"/>
      <c r="AP635" s="51"/>
    </row>
    <row r="636" spans="1:42" ht="14.1" customHeight="1" x14ac:dyDescent="0.2">
      <c r="A636" s="28">
        <v>627</v>
      </c>
      <c r="B636" s="41">
        <v>151</v>
      </c>
      <c r="C636" s="67">
        <v>2077</v>
      </c>
      <c r="D636" s="46" t="s">
        <v>1233</v>
      </c>
      <c r="E636" s="29">
        <v>0</v>
      </c>
      <c r="F636" s="29">
        <v>0</v>
      </c>
      <c r="G636" s="29">
        <v>43</v>
      </c>
      <c r="H636" s="29">
        <v>31</v>
      </c>
      <c r="I636" s="29">
        <v>51</v>
      </c>
      <c r="J636" s="29">
        <v>50</v>
      </c>
      <c r="K636" s="29">
        <v>42</v>
      </c>
      <c r="L636" s="29">
        <v>34</v>
      </c>
      <c r="M636" s="29">
        <v>26</v>
      </c>
      <c r="N636" s="29">
        <v>42</v>
      </c>
      <c r="O636" s="29">
        <v>0</v>
      </c>
      <c r="P636" s="29">
        <v>0</v>
      </c>
      <c r="Q636" s="29">
        <v>0</v>
      </c>
      <c r="R636" s="29">
        <v>0</v>
      </c>
      <c r="S636" s="29">
        <v>0</v>
      </c>
      <c r="T636" s="29">
        <v>0</v>
      </c>
      <c r="V636" s="48">
        <f t="shared" si="72"/>
        <v>319</v>
      </c>
      <c r="W636" s="105">
        <f t="shared" si="73"/>
        <v>1</v>
      </c>
      <c r="X636" s="48">
        <f t="shared" si="74"/>
        <v>0</v>
      </c>
      <c r="Y636" s="33" t="str">
        <f t="shared" si="75"/>
        <v/>
      </c>
      <c r="Z636" s="608">
        <v>2077</v>
      </c>
      <c r="AA636" s="609" t="s">
        <v>1233</v>
      </c>
      <c r="AB636" s="608">
        <v>1</v>
      </c>
      <c r="AC636" s="85"/>
      <c r="AD636" s="225">
        <f t="shared" si="76"/>
        <v>1</v>
      </c>
      <c r="AE636" s="85">
        <v>195</v>
      </c>
      <c r="AF636" s="85">
        <v>2071</v>
      </c>
      <c r="AG636" s="213" t="s">
        <v>2438</v>
      </c>
      <c r="AH636" s="85"/>
      <c r="AP636" s="51"/>
    </row>
    <row r="637" spans="1:42" ht="14.1" customHeight="1" x14ac:dyDescent="0.2">
      <c r="A637" s="28">
        <v>628</v>
      </c>
      <c r="B637" s="41">
        <v>140</v>
      </c>
      <c r="C637" s="67">
        <v>2078</v>
      </c>
      <c r="D637" s="46" t="s">
        <v>2902</v>
      </c>
      <c r="E637" s="29">
        <v>0</v>
      </c>
      <c r="F637" s="29">
        <v>0</v>
      </c>
      <c r="G637" s="29">
        <v>0</v>
      </c>
      <c r="H637" s="29">
        <v>5</v>
      </c>
      <c r="I637" s="29">
        <v>5</v>
      </c>
      <c r="J637" s="29">
        <v>7</v>
      </c>
      <c r="K637" s="29">
        <v>8</v>
      </c>
      <c r="L637" s="29">
        <v>4</v>
      </c>
      <c r="M637" s="29">
        <v>6</v>
      </c>
      <c r="N637" s="29">
        <v>9</v>
      </c>
      <c r="O637" s="29">
        <v>4</v>
      </c>
      <c r="P637" s="29">
        <v>8</v>
      </c>
      <c r="Q637" s="29">
        <v>4</v>
      </c>
      <c r="R637" s="29">
        <v>2</v>
      </c>
      <c r="S637" s="29">
        <v>3</v>
      </c>
      <c r="T637" s="29">
        <v>5</v>
      </c>
      <c r="V637" s="48">
        <f t="shared" si="72"/>
        <v>70</v>
      </c>
      <c r="W637" s="105">
        <f t="shared" si="73"/>
        <v>1</v>
      </c>
      <c r="X637" s="48">
        <f t="shared" si="74"/>
        <v>0</v>
      </c>
      <c r="Y637" s="33" t="str">
        <f t="shared" si="75"/>
        <v/>
      </c>
      <c r="Z637" s="608">
        <v>2078</v>
      </c>
      <c r="AA637" s="609" t="s">
        <v>2554</v>
      </c>
      <c r="AB637" s="608">
        <v>1</v>
      </c>
      <c r="AC637" s="85"/>
      <c r="AD637" s="225">
        <f t="shared" si="76"/>
        <v>1</v>
      </c>
      <c r="AE637" s="85">
        <v>193</v>
      </c>
      <c r="AF637" s="85">
        <v>2072</v>
      </c>
      <c r="AG637" s="213" t="s">
        <v>2446</v>
      </c>
      <c r="AH637" s="85"/>
      <c r="AP637" s="51"/>
    </row>
    <row r="638" spans="1:42" ht="14.1" customHeight="1" x14ac:dyDescent="0.2">
      <c r="A638" s="28">
        <v>629</v>
      </c>
      <c r="B638" s="41">
        <v>151</v>
      </c>
      <c r="C638" s="67">
        <v>2079</v>
      </c>
      <c r="D638" s="46" t="s">
        <v>1230</v>
      </c>
      <c r="E638" s="29">
        <v>0</v>
      </c>
      <c r="F638" s="29">
        <v>0</v>
      </c>
      <c r="G638" s="29">
        <v>18</v>
      </c>
      <c r="H638" s="29">
        <v>31</v>
      </c>
      <c r="I638" s="29">
        <v>22</v>
      </c>
      <c r="J638" s="29">
        <v>32</v>
      </c>
      <c r="K638" s="29">
        <v>30</v>
      </c>
      <c r="L638" s="29">
        <v>42</v>
      </c>
      <c r="M638" s="29">
        <v>28</v>
      </c>
      <c r="N638" s="29">
        <v>30</v>
      </c>
      <c r="O638" s="29">
        <v>24</v>
      </c>
      <c r="P638" s="29">
        <v>30</v>
      </c>
      <c r="Q638" s="29">
        <v>9</v>
      </c>
      <c r="R638" s="29">
        <v>18</v>
      </c>
      <c r="S638" s="29">
        <v>12</v>
      </c>
      <c r="T638" s="29">
        <v>3</v>
      </c>
      <c r="V638" s="48">
        <f t="shared" si="72"/>
        <v>329</v>
      </c>
      <c r="W638" s="105">
        <f t="shared" si="73"/>
        <v>1</v>
      </c>
      <c r="X638" s="48">
        <f t="shared" si="74"/>
        <v>0</v>
      </c>
      <c r="Y638" s="33" t="str">
        <f t="shared" si="75"/>
        <v/>
      </c>
      <c r="Z638" s="608">
        <v>2079</v>
      </c>
      <c r="AA638" s="609" t="s">
        <v>1230</v>
      </c>
      <c r="AB638" s="608">
        <v>3</v>
      </c>
      <c r="AC638" s="85"/>
      <c r="AD638" s="225">
        <f t="shared" si="76"/>
        <v>1</v>
      </c>
      <c r="AE638" s="85">
        <v>193</v>
      </c>
      <c r="AF638" s="85">
        <v>2073</v>
      </c>
      <c r="AG638" s="213" t="s">
        <v>630</v>
      </c>
      <c r="AH638" s="85"/>
      <c r="AP638" s="51"/>
    </row>
    <row r="639" spans="1:42" ht="14.1" customHeight="1" x14ac:dyDescent="0.2">
      <c r="A639" s="28">
        <v>630</v>
      </c>
      <c r="B639" s="41">
        <v>154</v>
      </c>
      <c r="C639" s="67">
        <v>2083</v>
      </c>
      <c r="D639" s="46" t="s">
        <v>1338</v>
      </c>
      <c r="E639" s="29">
        <v>0</v>
      </c>
      <c r="F639" s="29">
        <v>0</v>
      </c>
      <c r="G639" s="29">
        <v>0</v>
      </c>
      <c r="H639" s="29">
        <v>37</v>
      </c>
      <c r="I639" s="29">
        <v>40</v>
      </c>
      <c r="J639" s="29">
        <v>32</v>
      </c>
      <c r="K639" s="29">
        <v>43</v>
      </c>
      <c r="L639" s="29">
        <v>31</v>
      </c>
      <c r="M639" s="29">
        <v>26</v>
      </c>
      <c r="N639" s="29">
        <v>35</v>
      </c>
      <c r="O639" s="29">
        <v>0</v>
      </c>
      <c r="P639" s="29">
        <v>0</v>
      </c>
      <c r="Q639" s="29">
        <v>0</v>
      </c>
      <c r="R639" s="29">
        <v>0</v>
      </c>
      <c r="S639" s="29">
        <v>0</v>
      </c>
      <c r="T639" s="29">
        <v>0</v>
      </c>
      <c r="V639" s="48">
        <f t="shared" si="72"/>
        <v>244</v>
      </c>
      <c r="W639" s="105">
        <f t="shared" si="73"/>
        <v>1</v>
      </c>
      <c r="X639" s="48">
        <f t="shared" si="74"/>
        <v>0</v>
      </c>
      <c r="Y639" s="33" t="str">
        <f t="shared" si="75"/>
        <v/>
      </c>
      <c r="Z639" s="608">
        <v>2083</v>
      </c>
      <c r="AA639" s="609" t="s">
        <v>1338</v>
      </c>
      <c r="AB639" s="608">
        <v>2</v>
      </c>
      <c r="AC639" s="85"/>
      <c r="AD639" s="225">
        <f t="shared" si="76"/>
        <v>1</v>
      </c>
      <c r="AE639" s="85">
        <v>151</v>
      </c>
      <c r="AF639" s="85">
        <v>2076</v>
      </c>
      <c r="AG639" s="213" t="s">
        <v>599</v>
      </c>
      <c r="AH639" s="85"/>
      <c r="AP639" s="51"/>
    </row>
    <row r="640" spans="1:42" ht="14.1" customHeight="1" x14ac:dyDescent="0.2">
      <c r="A640" s="28">
        <v>631</v>
      </c>
      <c r="B640" s="41">
        <v>193</v>
      </c>
      <c r="C640" s="67">
        <v>2084</v>
      </c>
      <c r="D640" s="46" t="s">
        <v>362</v>
      </c>
      <c r="E640" s="29">
        <v>0</v>
      </c>
      <c r="F640" s="29">
        <v>0</v>
      </c>
      <c r="G640" s="29">
        <v>0</v>
      </c>
      <c r="H640" s="29">
        <v>2</v>
      </c>
      <c r="I640" s="29">
        <v>2</v>
      </c>
      <c r="J640" s="29">
        <v>0</v>
      </c>
      <c r="K640" s="29">
        <v>1</v>
      </c>
      <c r="L640" s="29">
        <v>6</v>
      </c>
      <c r="M640" s="29">
        <v>0</v>
      </c>
      <c r="N640" s="29">
        <v>4</v>
      </c>
      <c r="O640" s="29">
        <v>0</v>
      </c>
      <c r="P640" s="29">
        <v>4</v>
      </c>
      <c r="Q640" s="29">
        <v>0</v>
      </c>
      <c r="R640" s="29">
        <v>3</v>
      </c>
      <c r="S640" s="29">
        <v>0</v>
      </c>
      <c r="T640" s="29">
        <v>0</v>
      </c>
      <c r="V640" s="48">
        <f t="shared" si="72"/>
        <v>22</v>
      </c>
      <c r="W640" s="105">
        <f t="shared" si="73"/>
        <v>1</v>
      </c>
      <c r="X640" s="48">
        <f t="shared" si="74"/>
        <v>0</v>
      </c>
      <c r="Y640" s="33" t="str">
        <f t="shared" si="75"/>
        <v/>
      </c>
      <c r="Z640" s="608">
        <v>2084</v>
      </c>
      <c r="AA640" s="609" t="s">
        <v>362</v>
      </c>
      <c r="AB640" s="608">
        <v>5</v>
      </c>
      <c r="AC640" s="85"/>
      <c r="AD640" s="225">
        <f t="shared" si="76"/>
        <v>1</v>
      </c>
      <c r="AE640" s="85">
        <v>151</v>
      </c>
      <c r="AF640" s="85">
        <v>2077</v>
      </c>
      <c r="AG640" s="213" t="s">
        <v>1233</v>
      </c>
      <c r="AH640" s="85"/>
      <c r="AP640" s="51"/>
    </row>
    <row r="641" spans="1:42" ht="14.1" customHeight="1" x14ac:dyDescent="0.2">
      <c r="A641" s="28">
        <v>632</v>
      </c>
      <c r="B641" s="41">
        <v>150</v>
      </c>
      <c r="C641" s="67">
        <v>2085</v>
      </c>
      <c r="D641" s="46" t="s">
        <v>808</v>
      </c>
      <c r="E641" s="29">
        <v>0</v>
      </c>
      <c r="F641" s="29">
        <v>0</v>
      </c>
      <c r="G641" s="29">
        <v>0</v>
      </c>
      <c r="H641" s="29">
        <v>0</v>
      </c>
      <c r="I641" s="29">
        <v>0</v>
      </c>
      <c r="J641" s="29">
        <v>0</v>
      </c>
      <c r="K641" s="29">
        <v>0</v>
      </c>
      <c r="L641" s="29">
        <v>0</v>
      </c>
      <c r="M641" s="29">
        <v>0</v>
      </c>
      <c r="N641" s="29">
        <v>0</v>
      </c>
      <c r="O641" s="29">
        <v>0</v>
      </c>
      <c r="P641" s="29">
        <v>0</v>
      </c>
      <c r="Q641" s="29">
        <v>19</v>
      </c>
      <c r="R641" s="29">
        <v>7</v>
      </c>
      <c r="S641" s="29">
        <v>8</v>
      </c>
      <c r="T641" s="29">
        <v>68</v>
      </c>
      <c r="V641" s="48">
        <f t="shared" si="72"/>
        <v>102</v>
      </c>
      <c r="W641" s="105">
        <f t="shared" si="73"/>
        <v>1</v>
      </c>
      <c r="X641" s="48">
        <f t="shared" si="74"/>
        <v>0</v>
      </c>
      <c r="Y641" s="33" t="str">
        <f t="shared" si="75"/>
        <v/>
      </c>
      <c r="Z641" s="608">
        <v>2085</v>
      </c>
      <c r="AA641" s="609" t="s">
        <v>808</v>
      </c>
      <c r="AB641" s="608">
        <v>2</v>
      </c>
      <c r="AC641" s="85"/>
      <c r="AD641" s="225">
        <f t="shared" si="76"/>
        <v>1</v>
      </c>
      <c r="AE641" s="85">
        <v>140</v>
      </c>
      <c r="AF641" s="85">
        <v>2078</v>
      </c>
      <c r="AG641" s="213" t="s">
        <v>2902</v>
      </c>
      <c r="AH641" s="85"/>
      <c r="AP641" s="51"/>
    </row>
    <row r="642" spans="1:42" ht="14.1" customHeight="1" x14ac:dyDescent="0.2">
      <c r="A642" s="28">
        <v>633</v>
      </c>
      <c r="B642" s="41">
        <v>185</v>
      </c>
      <c r="C642" s="67">
        <v>2086</v>
      </c>
      <c r="D642" s="46" t="s">
        <v>2520</v>
      </c>
      <c r="E642" s="29">
        <v>0</v>
      </c>
      <c r="F642" s="29">
        <v>0</v>
      </c>
      <c r="G642" s="29">
        <v>0</v>
      </c>
      <c r="H642" s="29">
        <v>1</v>
      </c>
      <c r="I642" s="29">
        <v>2</v>
      </c>
      <c r="J642" s="29">
        <v>2</v>
      </c>
      <c r="K642" s="29">
        <v>1</v>
      </c>
      <c r="L642" s="29">
        <v>2</v>
      </c>
      <c r="M642" s="29">
        <v>2</v>
      </c>
      <c r="N642" s="29">
        <v>0</v>
      </c>
      <c r="O642" s="29">
        <v>0</v>
      </c>
      <c r="P642" s="29">
        <v>1</v>
      </c>
      <c r="Q642" s="29">
        <v>2</v>
      </c>
      <c r="R642" s="29">
        <v>0</v>
      </c>
      <c r="S642" s="29">
        <v>3</v>
      </c>
      <c r="T642" s="29">
        <v>2</v>
      </c>
      <c r="V642" s="48">
        <f t="shared" si="72"/>
        <v>18</v>
      </c>
      <c r="W642" s="105">
        <f t="shared" si="73"/>
        <v>1</v>
      </c>
      <c r="X642" s="48">
        <f t="shared" si="74"/>
        <v>0</v>
      </c>
      <c r="Y642" s="33" t="str">
        <f t="shared" si="75"/>
        <v/>
      </c>
      <c r="Z642" s="608">
        <v>2086</v>
      </c>
      <c r="AA642" s="609" t="s">
        <v>2520</v>
      </c>
      <c r="AB642" s="608">
        <v>5</v>
      </c>
      <c r="AC642" s="85"/>
      <c r="AD642" s="225">
        <f t="shared" si="76"/>
        <v>1</v>
      </c>
      <c r="AE642" s="85">
        <v>151</v>
      </c>
      <c r="AF642" s="85">
        <v>2079</v>
      </c>
      <c r="AG642" s="213" t="s">
        <v>1230</v>
      </c>
      <c r="AH642" s="85"/>
      <c r="AP642" s="51"/>
    </row>
    <row r="643" spans="1:42" ht="14.1" customHeight="1" x14ac:dyDescent="0.2">
      <c r="A643" s="28">
        <v>634</v>
      </c>
      <c r="B643" s="41">
        <v>190</v>
      </c>
      <c r="C643" s="67">
        <v>2087</v>
      </c>
      <c r="D643" s="46" t="s">
        <v>634</v>
      </c>
      <c r="E643" s="29">
        <v>0</v>
      </c>
      <c r="F643" s="29">
        <v>0</v>
      </c>
      <c r="G643" s="29">
        <v>0</v>
      </c>
      <c r="H643" s="29">
        <v>27</v>
      </c>
      <c r="I643" s="29">
        <v>21</v>
      </c>
      <c r="J643" s="29">
        <v>30</v>
      </c>
      <c r="K643" s="29">
        <v>26</v>
      </c>
      <c r="L643" s="29">
        <v>35</v>
      </c>
      <c r="M643" s="29">
        <v>23</v>
      </c>
      <c r="N643" s="29">
        <v>18</v>
      </c>
      <c r="O643" s="29">
        <v>14</v>
      </c>
      <c r="P643" s="29">
        <v>11</v>
      </c>
      <c r="Q643" s="29">
        <v>0</v>
      </c>
      <c r="R643" s="29">
        <v>0</v>
      </c>
      <c r="S643" s="29">
        <v>0</v>
      </c>
      <c r="T643" s="29">
        <v>0</v>
      </c>
      <c r="V643" s="48">
        <f t="shared" si="72"/>
        <v>205</v>
      </c>
      <c r="W643" s="105">
        <f t="shared" si="73"/>
        <v>1</v>
      </c>
      <c r="X643" s="48">
        <f t="shared" si="74"/>
        <v>0</v>
      </c>
      <c r="Y643" s="33" t="str">
        <f t="shared" si="75"/>
        <v/>
      </c>
      <c r="Z643" s="608">
        <v>2087</v>
      </c>
      <c r="AA643" s="609" t="s">
        <v>634</v>
      </c>
      <c r="AB643" s="608">
        <v>1</v>
      </c>
      <c r="AC643" s="85"/>
      <c r="AD643" s="225">
        <f t="shared" si="76"/>
        <v>1</v>
      </c>
      <c r="AE643" s="85">
        <v>154</v>
      </c>
      <c r="AF643" s="85">
        <v>2083</v>
      </c>
      <c r="AG643" s="213" t="s">
        <v>1338</v>
      </c>
      <c r="AH643" s="85"/>
      <c r="AP643" s="51"/>
    </row>
    <row r="644" spans="1:42" ht="14.1" customHeight="1" x14ac:dyDescent="0.2">
      <c r="A644" s="28">
        <v>635</v>
      </c>
      <c r="B644" s="41">
        <v>193</v>
      </c>
      <c r="C644" s="67">
        <v>2088</v>
      </c>
      <c r="D644" s="46" t="s">
        <v>629</v>
      </c>
      <c r="E644" s="29">
        <v>0</v>
      </c>
      <c r="F644" s="29">
        <v>0</v>
      </c>
      <c r="G644" s="29">
        <v>0</v>
      </c>
      <c r="H644" s="29">
        <v>7</v>
      </c>
      <c r="I644" s="29">
        <v>8</v>
      </c>
      <c r="J644" s="29">
        <v>1</v>
      </c>
      <c r="K644" s="29">
        <v>8</v>
      </c>
      <c r="L644" s="29">
        <v>4</v>
      </c>
      <c r="M644" s="29">
        <v>5</v>
      </c>
      <c r="N644" s="29">
        <v>6</v>
      </c>
      <c r="O644" s="29">
        <v>3</v>
      </c>
      <c r="P644" s="29">
        <v>5</v>
      </c>
      <c r="Q644" s="29">
        <v>3</v>
      </c>
      <c r="R644" s="29">
        <v>2</v>
      </c>
      <c r="S644" s="29">
        <v>4</v>
      </c>
      <c r="T644" s="29">
        <v>0</v>
      </c>
      <c r="V644" s="48">
        <f t="shared" si="72"/>
        <v>56</v>
      </c>
      <c r="W644" s="105">
        <f t="shared" si="73"/>
        <v>1</v>
      </c>
      <c r="X644" s="48">
        <f t="shared" si="74"/>
        <v>0</v>
      </c>
      <c r="Y644" s="33" t="str">
        <f t="shared" si="75"/>
        <v/>
      </c>
      <c r="Z644" s="608">
        <v>2088</v>
      </c>
      <c r="AA644" s="609" t="s">
        <v>629</v>
      </c>
      <c r="AB644" s="608">
        <v>5</v>
      </c>
      <c r="AC644" s="85"/>
      <c r="AD644" s="225">
        <f t="shared" si="76"/>
        <v>1</v>
      </c>
      <c r="AE644" s="85">
        <v>193</v>
      </c>
      <c r="AF644" s="85">
        <v>2084</v>
      </c>
      <c r="AG644" s="213" t="s">
        <v>362</v>
      </c>
      <c r="AH644" s="85"/>
      <c r="AP644" s="51"/>
    </row>
    <row r="645" spans="1:42" ht="14.1" customHeight="1" x14ac:dyDescent="0.2">
      <c r="A645" s="28">
        <v>636</v>
      </c>
      <c r="B645" s="41">
        <v>136</v>
      </c>
      <c r="C645" s="67">
        <v>2089</v>
      </c>
      <c r="D645" s="46" t="s">
        <v>2596</v>
      </c>
      <c r="E645" s="29">
        <v>0</v>
      </c>
      <c r="F645" s="29">
        <v>0</v>
      </c>
      <c r="G645" s="29">
        <v>0</v>
      </c>
      <c r="H645" s="29">
        <v>0</v>
      </c>
      <c r="I645" s="29">
        <v>0</v>
      </c>
      <c r="J645" s="29">
        <v>0</v>
      </c>
      <c r="K645" s="29">
        <v>0</v>
      </c>
      <c r="L645" s="29">
        <v>0</v>
      </c>
      <c r="M645" s="29">
        <v>0</v>
      </c>
      <c r="N645" s="29">
        <v>0</v>
      </c>
      <c r="O645" s="29">
        <v>0</v>
      </c>
      <c r="P645" s="29">
        <v>0</v>
      </c>
      <c r="Q645" s="29">
        <v>103</v>
      </c>
      <c r="R645" s="29">
        <v>76</v>
      </c>
      <c r="S645" s="29">
        <v>91</v>
      </c>
      <c r="T645" s="29">
        <v>92</v>
      </c>
      <c r="V645" s="48">
        <f t="shared" si="72"/>
        <v>362</v>
      </c>
      <c r="W645" s="105">
        <f t="shared" si="73"/>
        <v>1</v>
      </c>
      <c r="X645" s="48">
        <f t="shared" si="74"/>
        <v>0</v>
      </c>
      <c r="Y645" s="33" t="str">
        <f t="shared" si="75"/>
        <v/>
      </c>
      <c r="Z645" s="608">
        <v>2089</v>
      </c>
      <c r="AA645" s="609" t="s">
        <v>2596</v>
      </c>
      <c r="AB645" s="608">
        <v>4</v>
      </c>
      <c r="AC645" s="85"/>
      <c r="AD645" s="225">
        <f t="shared" si="76"/>
        <v>1</v>
      </c>
      <c r="AE645" s="85">
        <v>150</v>
      </c>
      <c r="AF645" s="85">
        <v>2085</v>
      </c>
      <c r="AG645" s="213" t="s">
        <v>808</v>
      </c>
      <c r="AH645" s="85"/>
      <c r="AP645" s="51"/>
    </row>
    <row r="646" spans="1:42" ht="14.1" customHeight="1" x14ac:dyDescent="0.2">
      <c r="A646" s="28">
        <v>637</v>
      </c>
      <c r="B646" s="41">
        <v>140</v>
      </c>
      <c r="C646" s="67">
        <v>2091</v>
      </c>
      <c r="D646" s="46" t="s">
        <v>2906</v>
      </c>
      <c r="E646" s="29">
        <v>0</v>
      </c>
      <c r="F646" s="29">
        <v>0</v>
      </c>
      <c r="G646" s="29">
        <v>6</v>
      </c>
      <c r="H646" s="29">
        <v>8</v>
      </c>
      <c r="I646" s="29">
        <v>2</v>
      </c>
      <c r="J646" s="29">
        <v>3</v>
      </c>
      <c r="K646" s="29">
        <v>4</v>
      </c>
      <c r="L646" s="29">
        <v>7</v>
      </c>
      <c r="M646" s="29">
        <v>2</v>
      </c>
      <c r="N646" s="29">
        <v>6</v>
      </c>
      <c r="O646" s="29">
        <v>6</v>
      </c>
      <c r="P646" s="29">
        <v>3</v>
      </c>
      <c r="Q646" s="29">
        <v>1</v>
      </c>
      <c r="R646" s="29">
        <v>2</v>
      </c>
      <c r="S646" s="29">
        <v>1</v>
      </c>
      <c r="T646" s="29">
        <v>2</v>
      </c>
      <c r="V646" s="48">
        <f t="shared" si="72"/>
        <v>53</v>
      </c>
      <c r="W646" s="105">
        <f t="shared" si="73"/>
        <v>1</v>
      </c>
      <c r="X646" s="48">
        <f t="shared" si="74"/>
        <v>0</v>
      </c>
      <c r="Y646" s="33" t="str">
        <f t="shared" si="75"/>
        <v/>
      </c>
      <c r="Z646" s="608">
        <v>2091</v>
      </c>
      <c r="AA646" s="609" t="s">
        <v>868</v>
      </c>
      <c r="AB646" s="608">
        <v>1</v>
      </c>
      <c r="AC646" s="85"/>
      <c r="AD646" s="225">
        <f t="shared" si="76"/>
        <v>1</v>
      </c>
      <c r="AE646" s="85">
        <v>185</v>
      </c>
      <c r="AF646" s="85">
        <v>2086</v>
      </c>
      <c r="AG646" s="213" t="s">
        <v>2520</v>
      </c>
      <c r="AH646" s="85"/>
      <c r="AP646" s="51"/>
    </row>
    <row r="647" spans="1:42" ht="14.1" customHeight="1" x14ac:dyDescent="0.2">
      <c r="A647" s="28">
        <v>638</v>
      </c>
      <c r="B647" s="41">
        <v>118</v>
      </c>
      <c r="C647" s="67">
        <v>2096</v>
      </c>
      <c r="D647" s="46" t="s">
        <v>3283</v>
      </c>
      <c r="E647" s="29">
        <v>0</v>
      </c>
      <c r="F647" s="29">
        <v>0</v>
      </c>
      <c r="G647" s="29">
        <v>0</v>
      </c>
      <c r="H647" s="29">
        <v>53</v>
      </c>
      <c r="I647" s="29">
        <v>53</v>
      </c>
      <c r="J647" s="29">
        <v>77</v>
      </c>
      <c r="K647" s="29">
        <v>60</v>
      </c>
      <c r="L647" s="29">
        <v>75</v>
      </c>
      <c r="M647" s="29">
        <v>57</v>
      </c>
      <c r="N647" s="29">
        <v>0</v>
      </c>
      <c r="O647" s="29">
        <v>0</v>
      </c>
      <c r="P647" s="29">
        <v>0</v>
      </c>
      <c r="Q647" s="29">
        <v>0</v>
      </c>
      <c r="R647" s="29">
        <v>0</v>
      </c>
      <c r="S647" s="29">
        <v>0</v>
      </c>
      <c r="T647" s="29">
        <v>0</v>
      </c>
      <c r="V647" s="48">
        <f t="shared" si="72"/>
        <v>375</v>
      </c>
      <c r="W647" s="105">
        <f t="shared" si="73"/>
        <v>1</v>
      </c>
      <c r="X647" s="48">
        <f t="shared" si="74"/>
        <v>0</v>
      </c>
      <c r="Y647" s="33" t="str">
        <f t="shared" si="75"/>
        <v/>
      </c>
      <c r="Z647" s="608">
        <v>2096</v>
      </c>
      <c r="AA647" s="609" t="s">
        <v>605</v>
      </c>
      <c r="AB647" s="608">
        <v>1</v>
      </c>
      <c r="AC647" s="85"/>
      <c r="AD647" s="225">
        <f t="shared" si="76"/>
        <v>1</v>
      </c>
      <c r="AE647" s="85">
        <v>190</v>
      </c>
      <c r="AF647" s="85">
        <v>2087</v>
      </c>
      <c r="AG647" s="213" t="s">
        <v>634</v>
      </c>
      <c r="AH647" s="85"/>
      <c r="AP647" s="51"/>
    </row>
    <row r="648" spans="1:42" ht="14.1" customHeight="1" x14ac:dyDescent="0.2">
      <c r="A648" s="28">
        <v>639</v>
      </c>
      <c r="B648" s="41">
        <v>153</v>
      </c>
      <c r="C648" s="67">
        <v>2098</v>
      </c>
      <c r="D648" s="46" t="s">
        <v>784</v>
      </c>
      <c r="E648" s="29">
        <v>0</v>
      </c>
      <c r="F648" s="29">
        <v>0</v>
      </c>
      <c r="G648" s="29">
        <v>0</v>
      </c>
      <c r="H648" s="29">
        <v>0</v>
      </c>
      <c r="I648" s="29">
        <v>1</v>
      </c>
      <c r="J648" s="29">
        <v>3</v>
      </c>
      <c r="K648" s="29">
        <v>2</v>
      </c>
      <c r="L648" s="29">
        <v>0</v>
      </c>
      <c r="M648" s="29">
        <v>2</v>
      </c>
      <c r="N648" s="29">
        <v>0</v>
      </c>
      <c r="O648" s="29">
        <v>2</v>
      </c>
      <c r="P648" s="29">
        <v>3</v>
      </c>
      <c r="Q648" s="29">
        <v>1</v>
      </c>
      <c r="R648" s="29">
        <v>3</v>
      </c>
      <c r="S648" s="29">
        <v>2</v>
      </c>
      <c r="T648" s="29">
        <v>0</v>
      </c>
      <c r="V648" s="48">
        <f t="shared" si="72"/>
        <v>19</v>
      </c>
      <c r="W648" s="105">
        <f t="shared" si="73"/>
        <v>1</v>
      </c>
      <c r="X648" s="48">
        <f t="shared" si="74"/>
        <v>0</v>
      </c>
      <c r="Y648" s="33" t="str">
        <f t="shared" si="75"/>
        <v/>
      </c>
      <c r="Z648" s="608">
        <v>2098</v>
      </c>
      <c r="AA648" s="609" t="s">
        <v>784</v>
      </c>
      <c r="AB648" s="608">
        <v>5</v>
      </c>
      <c r="AC648" s="85"/>
      <c r="AD648" s="225">
        <f t="shared" si="76"/>
        <v>1</v>
      </c>
      <c r="AE648" s="85">
        <v>193</v>
      </c>
      <c r="AF648" s="85">
        <v>2088</v>
      </c>
      <c r="AG648" s="213" t="s">
        <v>629</v>
      </c>
      <c r="AH648" s="85"/>
      <c r="AP648" s="51"/>
    </row>
    <row r="649" spans="1:42" ht="14.1" customHeight="1" x14ac:dyDescent="0.2">
      <c r="A649" s="28">
        <v>640</v>
      </c>
      <c r="B649" s="41">
        <v>186</v>
      </c>
      <c r="C649" s="67">
        <v>2100</v>
      </c>
      <c r="D649" s="46" t="s">
        <v>338</v>
      </c>
      <c r="E649" s="29">
        <v>0</v>
      </c>
      <c r="F649" s="29">
        <v>0</v>
      </c>
      <c r="G649" s="29">
        <v>0</v>
      </c>
      <c r="H649" s="29">
        <v>37</v>
      </c>
      <c r="I649" s="29">
        <v>46</v>
      </c>
      <c r="J649" s="29">
        <v>59</v>
      </c>
      <c r="K649" s="29">
        <v>35</v>
      </c>
      <c r="L649" s="29">
        <v>78</v>
      </c>
      <c r="M649" s="29">
        <v>87</v>
      </c>
      <c r="N649" s="29">
        <v>0</v>
      </c>
      <c r="O649" s="29">
        <v>0</v>
      </c>
      <c r="P649" s="29">
        <v>0</v>
      </c>
      <c r="Q649" s="29">
        <v>0</v>
      </c>
      <c r="R649" s="29">
        <v>0</v>
      </c>
      <c r="S649" s="29">
        <v>0</v>
      </c>
      <c r="T649" s="29">
        <v>0</v>
      </c>
      <c r="V649" s="48">
        <f t="shared" si="72"/>
        <v>342</v>
      </c>
      <c r="W649" s="105">
        <f t="shared" si="73"/>
        <v>1</v>
      </c>
      <c r="X649" s="48">
        <f t="shared" si="74"/>
        <v>0</v>
      </c>
      <c r="Y649" s="33" t="str">
        <f t="shared" si="75"/>
        <v/>
      </c>
      <c r="Z649" s="608">
        <v>2100</v>
      </c>
      <c r="AA649" s="609" t="s">
        <v>338</v>
      </c>
      <c r="AB649" s="608">
        <v>1</v>
      </c>
      <c r="AC649" s="85"/>
      <c r="AD649" s="225">
        <f t="shared" si="76"/>
        <v>1</v>
      </c>
      <c r="AE649" s="85">
        <v>136</v>
      </c>
      <c r="AF649" s="85">
        <v>2089</v>
      </c>
      <c r="AG649" s="213" t="s">
        <v>2596</v>
      </c>
      <c r="AH649" s="85"/>
      <c r="AP649" s="51"/>
    </row>
    <row r="650" spans="1:42" ht="14.1" customHeight="1" x14ac:dyDescent="0.2">
      <c r="A650" s="28">
        <v>641</v>
      </c>
      <c r="B650" s="41">
        <v>140</v>
      </c>
      <c r="C650" s="67">
        <v>2104</v>
      </c>
      <c r="D650" s="46" t="s">
        <v>3098</v>
      </c>
      <c r="E650" s="29">
        <v>0</v>
      </c>
      <c r="F650" s="29">
        <v>0</v>
      </c>
      <c r="G650" s="29">
        <v>4</v>
      </c>
      <c r="H650" s="29">
        <v>3</v>
      </c>
      <c r="I650" s="29">
        <v>4</v>
      </c>
      <c r="J650" s="29">
        <v>2</v>
      </c>
      <c r="K650" s="29">
        <v>6</v>
      </c>
      <c r="L650" s="29">
        <v>7</v>
      </c>
      <c r="M650" s="29">
        <v>7</v>
      </c>
      <c r="N650" s="29">
        <v>1</v>
      </c>
      <c r="O650" s="29">
        <v>9</v>
      </c>
      <c r="P650" s="29">
        <v>1</v>
      </c>
      <c r="Q650" s="29">
        <v>1</v>
      </c>
      <c r="R650" s="29">
        <v>1</v>
      </c>
      <c r="S650" s="29">
        <v>1</v>
      </c>
      <c r="T650" s="29">
        <v>0</v>
      </c>
      <c r="V650" s="48">
        <f t="shared" ref="V650:V693" si="77">SUM(E650:T650)</f>
        <v>47</v>
      </c>
      <c r="W650" s="105">
        <f t="shared" ref="W650:W693" si="78">IF(V650&gt;0,1,0)</f>
        <v>1</v>
      </c>
      <c r="X650" s="48">
        <f t="shared" ref="X650:X693" si="79">E650+F650</f>
        <v>0</v>
      </c>
      <c r="Y650" s="33" t="str">
        <f t="shared" si="75"/>
        <v/>
      </c>
      <c r="Z650" s="608">
        <v>2104</v>
      </c>
      <c r="AA650" s="609" t="s">
        <v>869</v>
      </c>
      <c r="AB650" s="608">
        <v>1</v>
      </c>
      <c r="AC650" s="85"/>
      <c r="AD650" s="225">
        <f t="shared" si="76"/>
        <v>1</v>
      </c>
      <c r="AE650" s="85">
        <v>140</v>
      </c>
      <c r="AF650" s="85">
        <v>2091</v>
      </c>
      <c r="AG650" s="213" t="s">
        <v>2906</v>
      </c>
      <c r="AH650" s="85"/>
      <c r="AP650" s="51"/>
    </row>
    <row r="651" spans="1:42" ht="14.1" customHeight="1" x14ac:dyDescent="0.2">
      <c r="A651" s="28">
        <v>642</v>
      </c>
      <c r="B651" s="41">
        <v>189</v>
      </c>
      <c r="C651" s="67">
        <v>2106</v>
      </c>
      <c r="D651" s="46" t="s">
        <v>2006</v>
      </c>
      <c r="E651" s="29">
        <v>0</v>
      </c>
      <c r="F651" s="29">
        <v>0</v>
      </c>
      <c r="G651" s="29">
        <v>0</v>
      </c>
      <c r="H651" s="29">
        <v>3</v>
      </c>
      <c r="I651" s="29">
        <v>4</v>
      </c>
      <c r="J651" s="29">
        <v>2</v>
      </c>
      <c r="K651" s="29">
        <v>2</v>
      </c>
      <c r="L651" s="29">
        <v>5</v>
      </c>
      <c r="M651" s="29">
        <v>2</v>
      </c>
      <c r="N651" s="29">
        <v>4</v>
      </c>
      <c r="O651" s="29">
        <v>5</v>
      </c>
      <c r="P651" s="29">
        <v>1</v>
      </c>
      <c r="Q651" s="29">
        <v>4</v>
      </c>
      <c r="R651" s="29">
        <v>1</v>
      </c>
      <c r="S651" s="29">
        <v>11</v>
      </c>
      <c r="T651" s="29">
        <v>0</v>
      </c>
      <c r="V651" s="48">
        <f t="shared" si="77"/>
        <v>44</v>
      </c>
      <c r="W651" s="105">
        <f t="shared" si="78"/>
        <v>1</v>
      </c>
      <c r="X651" s="48">
        <f t="shared" si="79"/>
        <v>0</v>
      </c>
      <c r="Y651" s="33" t="str">
        <f t="shared" ref="Y651:Y701" si="80">IF(C651=Z651,"",1)</f>
        <v/>
      </c>
      <c r="Z651" s="608">
        <v>2106</v>
      </c>
      <c r="AA651" s="609" t="s">
        <v>2006</v>
      </c>
      <c r="AB651" s="608">
        <v>5</v>
      </c>
      <c r="AC651" s="85"/>
      <c r="AD651" s="225">
        <f t="shared" ref="AD651:AD695" si="81">IF(D651=AG651,"",1)</f>
        <v>1</v>
      </c>
      <c r="AE651" s="85">
        <v>118</v>
      </c>
      <c r="AF651" s="85">
        <v>2096</v>
      </c>
      <c r="AG651" s="213" t="s">
        <v>605</v>
      </c>
      <c r="AH651" s="85"/>
      <c r="AP651" s="51"/>
    </row>
    <row r="652" spans="1:42" ht="14.1" customHeight="1" x14ac:dyDescent="0.2">
      <c r="A652" s="28">
        <v>643</v>
      </c>
      <c r="B652" s="41">
        <v>114</v>
      </c>
      <c r="C652" s="67">
        <v>2107</v>
      </c>
      <c r="D652" s="46" t="s">
        <v>2622</v>
      </c>
      <c r="E652" s="29">
        <v>0</v>
      </c>
      <c r="F652" s="29">
        <v>0</v>
      </c>
      <c r="G652" s="29">
        <v>0</v>
      </c>
      <c r="H652" s="29">
        <v>0</v>
      </c>
      <c r="I652" s="29">
        <v>0</v>
      </c>
      <c r="J652" s="29">
        <v>0</v>
      </c>
      <c r="K652" s="29">
        <v>0</v>
      </c>
      <c r="L652" s="29">
        <v>0</v>
      </c>
      <c r="M652" s="29">
        <v>0</v>
      </c>
      <c r="N652" s="29">
        <v>117</v>
      </c>
      <c r="O652" s="29">
        <v>92</v>
      </c>
      <c r="P652" s="29">
        <v>103</v>
      </c>
      <c r="Q652" s="29">
        <v>0</v>
      </c>
      <c r="R652" s="29">
        <v>0</v>
      </c>
      <c r="S652" s="29">
        <v>0</v>
      </c>
      <c r="T652" s="29">
        <v>0</v>
      </c>
      <c r="V652" s="48">
        <f t="shared" si="77"/>
        <v>312</v>
      </c>
      <c r="W652" s="105">
        <f t="shared" si="78"/>
        <v>1</v>
      </c>
      <c r="X652" s="48">
        <f t="shared" si="79"/>
        <v>0</v>
      </c>
      <c r="Y652" s="33" t="str">
        <f t="shared" si="80"/>
        <v/>
      </c>
      <c r="Z652" s="608">
        <v>2107</v>
      </c>
      <c r="AA652" s="609" t="s">
        <v>2622</v>
      </c>
      <c r="AB652" s="608">
        <v>3</v>
      </c>
      <c r="AC652" s="85"/>
      <c r="AD652" s="225">
        <f t="shared" si="81"/>
        <v>1</v>
      </c>
      <c r="AE652" s="85">
        <v>153</v>
      </c>
      <c r="AF652" s="85">
        <v>2098</v>
      </c>
      <c r="AG652" s="213" t="s">
        <v>784</v>
      </c>
      <c r="AH652" s="85"/>
      <c r="AP652" s="51"/>
    </row>
    <row r="653" spans="1:42" ht="14.1" customHeight="1" x14ac:dyDescent="0.2">
      <c r="A653" s="28">
        <v>644</v>
      </c>
      <c r="B653" s="41">
        <v>154</v>
      </c>
      <c r="C653" s="67">
        <v>2111</v>
      </c>
      <c r="D653" s="137" t="s">
        <v>1343</v>
      </c>
      <c r="E653" s="29">
        <v>0</v>
      </c>
      <c r="F653" s="29">
        <v>0</v>
      </c>
      <c r="G653" s="29">
        <v>0</v>
      </c>
      <c r="H653" s="29">
        <v>0</v>
      </c>
      <c r="I653" s="29">
        <v>5</v>
      </c>
      <c r="J653" s="29">
        <v>1</v>
      </c>
      <c r="K653" s="29">
        <v>2</v>
      </c>
      <c r="L653" s="29">
        <v>5</v>
      </c>
      <c r="M653" s="29">
        <v>1</v>
      </c>
      <c r="N653" s="29">
        <v>2</v>
      </c>
      <c r="O653" s="29">
        <v>4</v>
      </c>
      <c r="P653" s="29">
        <v>0</v>
      </c>
      <c r="Q653" s="29">
        <v>2</v>
      </c>
      <c r="R653" s="29">
        <v>3</v>
      </c>
      <c r="S653" s="29">
        <v>1</v>
      </c>
      <c r="T653" s="29">
        <v>2</v>
      </c>
      <c r="V653" s="48">
        <f t="shared" si="77"/>
        <v>28</v>
      </c>
      <c r="W653" s="105">
        <f t="shared" si="78"/>
        <v>1</v>
      </c>
      <c r="X653" s="48">
        <f t="shared" si="79"/>
        <v>0</v>
      </c>
      <c r="Y653" s="33" t="str">
        <f t="shared" si="80"/>
        <v/>
      </c>
      <c r="Z653" s="608">
        <v>2111</v>
      </c>
      <c r="AA653" s="609" t="s">
        <v>1343</v>
      </c>
      <c r="AB653" s="608">
        <v>5</v>
      </c>
      <c r="AC653" s="85"/>
      <c r="AD653" s="225">
        <f t="shared" si="81"/>
        <v>1</v>
      </c>
      <c r="AE653" s="85">
        <v>186</v>
      </c>
      <c r="AF653" s="85">
        <v>2100</v>
      </c>
      <c r="AG653" s="213" t="s">
        <v>338</v>
      </c>
      <c r="AH653" s="85"/>
      <c r="AP653" s="51"/>
    </row>
    <row r="654" spans="1:42" ht="14.1" customHeight="1" x14ac:dyDescent="0.2">
      <c r="A654" s="28">
        <v>645</v>
      </c>
      <c r="B654" s="41">
        <v>155</v>
      </c>
      <c r="C654" s="67">
        <v>2113</v>
      </c>
      <c r="D654" s="46" t="s">
        <v>829</v>
      </c>
      <c r="E654" s="29">
        <v>0</v>
      </c>
      <c r="F654" s="29">
        <v>0</v>
      </c>
      <c r="G654" s="29">
        <v>0</v>
      </c>
      <c r="H654" s="29">
        <v>2</v>
      </c>
      <c r="I654" s="29">
        <v>4</v>
      </c>
      <c r="J654" s="29">
        <v>4</v>
      </c>
      <c r="K654" s="29">
        <v>4</v>
      </c>
      <c r="L654" s="29">
        <v>1</v>
      </c>
      <c r="M654" s="29">
        <v>2</v>
      </c>
      <c r="N654" s="29">
        <v>2</v>
      </c>
      <c r="O654" s="29">
        <v>3</v>
      </c>
      <c r="P654" s="29">
        <v>1</v>
      </c>
      <c r="Q654" s="29">
        <v>1</v>
      </c>
      <c r="R654" s="29">
        <v>3</v>
      </c>
      <c r="S654" s="29">
        <v>1</v>
      </c>
      <c r="T654" s="29">
        <v>2</v>
      </c>
      <c r="V654" s="48">
        <f t="shared" si="77"/>
        <v>30</v>
      </c>
      <c r="W654" s="105">
        <f t="shared" si="78"/>
        <v>1</v>
      </c>
      <c r="X654" s="48">
        <f t="shared" si="79"/>
        <v>0</v>
      </c>
      <c r="Y654" s="33" t="str">
        <f t="shared" si="80"/>
        <v/>
      </c>
      <c r="Z654" s="608">
        <v>2113</v>
      </c>
      <c r="AA654" s="609" t="s">
        <v>829</v>
      </c>
      <c r="AB654" s="608">
        <v>5</v>
      </c>
      <c r="AC654" s="85"/>
      <c r="AD654" s="225">
        <f t="shared" si="81"/>
        <v>1</v>
      </c>
      <c r="AE654" s="85">
        <v>140</v>
      </c>
      <c r="AF654" s="85">
        <v>2104</v>
      </c>
      <c r="AG654" s="213" t="s">
        <v>869</v>
      </c>
      <c r="AH654" s="85"/>
      <c r="AP654" s="51"/>
    </row>
    <row r="655" spans="1:42" ht="14.1" customHeight="1" x14ac:dyDescent="0.2">
      <c r="A655" s="28">
        <v>646</v>
      </c>
      <c r="B655" s="41">
        <v>136</v>
      </c>
      <c r="C655" s="67">
        <v>2115</v>
      </c>
      <c r="D655" s="46" t="s">
        <v>2592</v>
      </c>
      <c r="E655" s="29">
        <v>0</v>
      </c>
      <c r="F655" s="29">
        <v>0</v>
      </c>
      <c r="G655" s="29">
        <v>0</v>
      </c>
      <c r="H655" s="29">
        <v>0</v>
      </c>
      <c r="I655" s="29">
        <v>0</v>
      </c>
      <c r="J655" s="29">
        <v>0</v>
      </c>
      <c r="K655" s="29">
        <v>0</v>
      </c>
      <c r="L655" s="29">
        <v>0</v>
      </c>
      <c r="M655" s="29">
        <v>52</v>
      </c>
      <c r="N655" s="29">
        <v>47</v>
      </c>
      <c r="O655" s="29">
        <v>40</v>
      </c>
      <c r="P655" s="29">
        <v>49</v>
      </c>
      <c r="Q655" s="29">
        <v>0</v>
      </c>
      <c r="R655" s="29">
        <v>0</v>
      </c>
      <c r="S655" s="29">
        <v>0</v>
      </c>
      <c r="T655" s="29">
        <v>0</v>
      </c>
      <c r="V655" s="48">
        <f t="shared" si="77"/>
        <v>188</v>
      </c>
      <c r="W655" s="105">
        <f t="shared" si="78"/>
        <v>1</v>
      </c>
      <c r="X655" s="48">
        <f t="shared" si="79"/>
        <v>0</v>
      </c>
      <c r="Y655" s="33" t="str">
        <f t="shared" si="80"/>
        <v/>
      </c>
      <c r="Z655" s="608">
        <v>2115</v>
      </c>
      <c r="AA655" s="609" t="s">
        <v>2592</v>
      </c>
      <c r="AB655" s="608">
        <v>3</v>
      </c>
      <c r="AC655" s="85"/>
      <c r="AD655" s="225">
        <f t="shared" si="81"/>
        <v>1</v>
      </c>
      <c r="AE655" s="85">
        <v>189</v>
      </c>
      <c r="AF655" s="85">
        <v>2106</v>
      </c>
      <c r="AG655" s="213" t="s">
        <v>2006</v>
      </c>
      <c r="AH655" s="85"/>
      <c r="AP655" s="51"/>
    </row>
    <row r="656" spans="1:42" ht="14.1" customHeight="1" x14ac:dyDescent="0.2">
      <c r="A656" s="28">
        <v>647</v>
      </c>
      <c r="B656" s="41">
        <v>149</v>
      </c>
      <c r="C656" s="67">
        <v>2116</v>
      </c>
      <c r="D656" s="46" t="s">
        <v>1328</v>
      </c>
      <c r="E656" s="29">
        <v>0</v>
      </c>
      <c r="F656" s="29">
        <v>0</v>
      </c>
      <c r="G656" s="29">
        <v>0</v>
      </c>
      <c r="H656" s="29">
        <v>15</v>
      </c>
      <c r="I656" s="29">
        <v>11</v>
      </c>
      <c r="J656" s="29">
        <v>17</v>
      </c>
      <c r="K656" s="29">
        <v>11</v>
      </c>
      <c r="L656" s="29">
        <v>16</v>
      </c>
      <c r="M656" s="29">
        <v>0</v>
      </c>
      <c r="N656" s="29">
        <v>0</v>
      </c>
      <c r="O656" s="29">
        <v>0</v>
      </c>
      <c r="P656" s="29">
        <v>0</v>
      </c>
      <c r="Q656" s="29">
        <v>0</v>
      </c>
      <c r="R656" s="29">
        <v>0</v>
      </c>
      <c r="S656" s="29">
        <v>0</v>
      </c>
      <c r="T656" s="29">
        <v>0</v>
      </c>
      <c r="V656" s="48">
        <f t="shared" si="77"/>
        <v>70</v>
      </c>
      <c r="W656" s="105">
        <f t="shared" si="78"/>
        <v>1</v>
      </c>
      <c r="X656" s="48">
        <f t="shared" si="79"/>
        <v>0</v>
      </c>
      <c r="Y656" s="33" t="str">
        <f t="shared" si="80"/>
        <v/>
      </c>
      <c r="Z656" s="608">
        <v>2116</v>
      </c>
      <c r="AA656" s="609" t="s">
        <v>1328</v>
      </c>
      <c r="AB656" s="608">
        <v>1</v>
      </c>
      <c r="AC656" s="85"/>
      <c r="AD656" s="225">
        <f t="shared" si="81"/>
        <v>1</v>
      </c>
      <c r="AE656" s="85">
        <v>114</v>
      </c>
      <c r="AF656" s="85">
        <v>2107</v>
      </c>
      <c r="AG656" s="213" t="s">
        <v>2622</v>
      </c>
      <c r="AH656" s="85"/>
      <c r="AP656" s="51"/>
    </row>
    <row r="657" spans="1:42" ht="14.1" customHeight="1" x14ac:dyDescent="0.2">
      <c r="A657" s="28">
        <v>648</v>
      </c>
      <c r="B657" s="41">
        <v>192</v>
      </c>
      <c r="C657" s="67">
        <v>2118</v>
      </c>
      <c r="D657" s="46" t="s">
        <v>1437</v>
      </c>
      <c r="E657" s="29">
        <v>0</v>
      </c>
      <c r="F657" s="29">
        <v>0</v>
      </c>
      <c r="G657" s="29">
        <v>1</v>
      </c>
      <c r="H657" s="29">
        <v>2</v>
      </c>
      <c r="I657" s="29">
        <v>1</v>
      </c>
      <c r="J657" s="29">
        <v>2</v>
      </c>
      <c r="K657" s="29">
        <v>4</v>
      </c>
      <c r="L657" s="29">
        <v>1</v>
      </c>
      <c r="M657" s="29">
        <v>1</v>
      </c>
      <c r="N657" s="29">
        <v>2</v>
      </c>
      <c r="O657" s="29">
        <v>1</v>
      </c>
      <c r="P657" s="29">
        <v>1</v>
      </c>
      <c r="Q657" s="29">
        <v>1</v>
      </c>
      <c r="R657" s="29">
        <v>0</v>
      </c>
      <c r="S657" s="29">
        <v>0</v>
      </c>
      <c r="T657" s="29">
        <v>0</v>
      </c>
      <c r="V657" s="48">
        <f t="shared" si="77"/>
        <v>17</v>
      </c>
      <c r="W657" s="105">
        <f t="shared" si="78"/>
        <v>1</v>
      </c>
      <c r="X657" s="48">
        <f t="shared" si="79"/>
        <v>0</v>
      </c>
      <c r="Y657" s="33" t="str">
        <f t="shared" si="80"/>
        <v/>
      </c>
      <c r="Z657" s="608">
        <v>2118</v>
      </c>
      <c r="AA657" s="609" t="s">
        <v>1437</v>
      </c>
      <c r="AB657" s="608">
        <v>7</v>
      </c>
      <c r="AC657" s="85"/>
      <c r="AD657" s="225">
        <f t="shared" si="81"/>
        <v>1</v>
      </c>
      <c r="AE657" s="85">
        <v>154</v>
      </c>
      <c r="AF657" s="85">
        <v>2111</v>
      </c>
      <c r="AG657" s="213" t="s">
        <v>1343</v>
      </c>
      <c r="AH657" s="85"/>
      <c r="AP657" s="51"/>
    </row>
    <row r="658" spans="1:42" ht="14.1" customHeight="1" x14ac:dyDescent="0.2">
      <c r="A658" s="28">
        <v>649</v>
      </c>
      <c r="B658" s="41">
        <v>103</v>
      </c>
      <c r="C658" s="67">
        <v>2121</v>
      </c>
      <c r="D658" s="46" t="s">
        <v>814</v>
      </c>
      <c r="E658" s="29">
        <v>0</v>
      </c>
      <c r="F658" s="29">
        <v>0</v>
      </c>
      <c r="G658" s="29">
        <v>0</v>
      </c>
      <c r="H658" s="29">
        <v>2</v>
      </c>
      <c r="I658" s="29">
        <v>2</v>
      </c>
      <c r="J658" s="29">
        <v>2</v>
      </c>
      <c r="K658" s="29">
        <v>3</v>
      </c>
      <c r="L658" s="29">
        <v>3</v>
      </c>
      <c r="M658" s="29">
        <v>0</v>
      </c>
      <c r="N658" s="29">
        <v>1</v>
      </c>
      <c r="O658" s="29">
        <v>0</v>
      </c>
      <c r="P658" s="29">
        <v>1</v>
      </c>
      <c r="Q658" s="29">
        <v>1</v>
      </c>
      <c r="R658" s="29">
        <v>0</v>
      </c>
      <c r="S658" s="29">
        <v>1</v>
      </c>
      <c r="T658" s="29">
        <v>0</v>
      </c>
      <c r="V658" s="48">
        <f t="shared" si="77"/>
        <v>16</v>
      </c>
      <c r="W658" s="105">
        <f t="shared" si="78"/>
        <v>1</v>
      </c>
      <c r="X658" s="48">
        <f t="shared" si="79"/>
        <v>0</v>
      </c>
      <c r="Y658" s="33" t="str">
        <f t="shared" si="80"/>
        <v/>
      </c>
      <c r="Z658" s="608">
        <v>2121</v>
      </c>
      <c r="AA658" s="609" t="s">
        <v>814</v>
      </c>
      <c r="AB658" s="608">
        <v>5</v>
      </c>
      <c r="AC658" s="85"/>
      <c r="AD658" s="225">
        <f t="shared" si="81"/>
        <v>1</v>
      </c>
      <c r="AE658" s="85">
        <v>155</v>
      </c>
      <c r="AF658" s="85">
        <v>2113</v>
      </c>
      <c r="AG658" s="213" t="s">
        <v>829</v>
      </c>
      <c r="AH658" s="85"/>
      <c r="AP658" s="51"/>
    </row>
    <row r="659" spans="1:42" ht="14.1" customHeight="1" x14ac:dyDescent="0.2">
      <c r="A659" s="28">
        <v>650</v>
      </c>
      <c r="B659" s="41">
        <v>185</v>
      </c>
      <c r="C659" s="67">
        <v>2122</v>
      </c>
      <c r="D659" s="46" t="s">
        <v>2526</v>
      </c>
      <c r="E659" s="29">
        <v>0</v>
      </c>
      <c r="F659" s="29">
        <v>0</v>
      </c>
      <c r="G659" s="29">
        <v>0</v>
      </c>
      <c r="H659" s="29">
        <v>2</v>
      </c>
      <c r="I659" s="29">
        <v>1</v>
      </c>
      <c r="J659" s="29">
        <v>4</v>
      </c>
      <c r="K659" s="29">
        <v>0</v>
      </c>
      <c r="L659" s="29">
        <v>1</v>
      </c>
      <c r="M659" s="29">
        <v>3</v>
      </c>
      <c r="N659" s="29">
        <v>1</v>
      </c>
      <c r="O659" s="29">
        <v>3</v>
      </c>
      <c r="P659" s="29">
        <v>1</v>
      </c>
      <c r="Q659" s="29">
        <v>0</v>
      </c>
      <c r="R659" s="29">
        <v>3</v>
      </c>
      <c r="S659" s="29">
        <v>3</v>
      </c>
      <c r="T659" s="29">
        <v>1</v>
      </c>
      <c r="V659" s="48">
        <f t="shared" si="77"/>
        <v>23</v>
      </c>
      <c r="W659" s="105">
        <f t="shared" si="78"/>
        <v>1</v>
      </c>
      <c r="X659" s="48">
        <f t="shared" si="79"/>
        <v>0</v>
      </c>
      <c r="Y659" s="33" t="str">
        <f t="shared" si="80"/>
        <v/>
      </c>
      <c r="Z659" s="608">
        <v>2122</v>
      </c>
      <c r="AA659" s="609" t="s">
        <v>2526</v>
      </c>
      <c r="AB659" s="608">
        <v>5</v>
      </c>
      <c r="AC659" s="85"/>
      <c r="AD659" s="225">
        <f t="shared" si="81"/>
        <v>1</v>
      </c>
      <c r="AE659" s="85">
        <v>136</v>
      </c>
      <c r="AF659" s="85">
        <v>2115</v>
      </c>
      <c r="AG659" s="213" t="s">
        <v>2592</v>
      </c>
      <c r="AH659" s="85"/>
      <c r="AP659" s="51"/>
    </row>
    <row r="660" spans="1:42" ht="14.1" customHeight="1" x14ac:dyDescent="0.2">
      <c r="A660" s="28">
        <v>651</v>
      </c>
      <c r="B660" s="41">
        <v>185</v>
      </c>
      <c r="C660" s="67">
        <v>2123</v>
      </c>
      <c r="D660" s="46" t="s">
        <v>2527</v>
      </c>
      <c r="E660" s="29">
        <v>0</v>
      </c>
      <c r="F660" s="29">
        <v>0</v>
      </c>
      <c r="G660" s="29">
        <v>0</v>
      </c>
      <c r="H660" s="29">
        <v>0</v>
      </c>
      <c r="I660" s="29">
        <v>2</v>
      </c>
      <c r="J660" s="29">
        <v>3</v>
      </c>
      <c r="K660" s="29">
        <v>1</v>
      </c>
      <c r="L660" s="29">
        <v>2</v>
      </c>
      <c r="M660" s="29">
        <v>1</v>
      </c>
      <c r="N660" s="29">
        <v>1</v>
      </c>
      <c r="O660" s="29">
        <v>2</v>
      </c>
      <c r="P660" s="29">
        <v>1</v>
      </c>
      <c r="Q660" s="29">
        <v>0</v>
      </c>
      <c r="R660" s="29">
        <v>2</v>
      </c>
      <c r="S660" s="29">
        <v>1</v>
      </c>
      <c r="T660" s="29">
        <v>0</v>
      </c>
      <c r="V660" s="48">
        <f t="shared" si="77"/>
        <v>16</v>
      </c>
      <c r="W660" s="105">
        <f t="shared" si="78"/>
        <v>1</v>
      </c>
      <c r="X660" s="48">
        <f t="shared" si="79"/>
        <v>0</v>
      </c>
      <c r="Y660" s="33" t="str">
        <f t="shared" si="80"/>
        <v/>
      </c>
      <c r="Z660" s="608">
        <v>2123</v>
      </c>
      <c r="AA660" s="609" t="s">
        <v>2527</v>
      </c>
      <c r="AB660" s="608">
        <v>5</v>
      </c>
      <c r="AC660" s="85"/>
      <c r="AD660" s="225">
        <f t="shared" si="81"/>
        <v>1</v>
      </c>
      <c r="AE660" s="85">
        <v>149</v>
      </c>
      <c r="AF660" s="85">
        <v>2116</v>
      </c>
      <c r="AG660" s="213" t="s">
        <v>1328</v>
      </c>
      <c r="AH660" s="85"/>
      <c r="AP660" s="51"/>
    </row>
    <row r="661" spans="1:42" ht="14.1" customHeight="1" x14ac:dyDescent="0.2">
      <c r="A661" s="28">
        <v>652</v>
      </c>
      <c r="B661" s="41">
        <v>118</v>
      </c>
      <c r="C661" s="67">
        <v>2126</v>
      </c>
      <c r="D661" s="46" t="s">
        <v>2872</v>
      </c>
      <c r="E661" s="29">
        <v>0</v>
      </c>
      <c r="F661" s="29">
        <v>0</v>
      </c>
      <c r="G661" s="29">
        <v>0</v>
      </c>
      <c r="H661" s="29">
        <v>0</v>
      </c>
      <c r="I661" s="29">
        <v>0</v>
      </c>
      <c r="J661" s="29">
        <v>0</v>
      </c>
      <c r="K661" s="29">
        <v>0</v>
      </c>
      <c r="L661" s="29">
        <v>0</v>
      </c>
      <c r="M661" s="29">
        <v>0</v>
      </c>
      <c r="N661" s="29">
        <v>146</v>
      </c>
      <c r="O661" s="29">
        <v>138</v>
      </c>
      <c r="P661" s="29">
        <v>145</v>
      </c>
      <c r="Q661" s="29">
        <v>0</v>
      </c>
      <c r="R661" s="29">
        <v>0</v>
      </c>
      <c r="S661" s="29">
        <v>0</v>
      </c>
      <c r="T661" s="29">
        <v>0</v>
      </c>
      <c r="V661" s="48">
        <f t="shared" si="77"/>
        <v>429</v>
      </c>
      <c r="W661" s="105">
        <f t="shared" si="78"/>
        <v>1</v>
      </c>
      <c r="X661" s="48">
        <f t="shared" si="79"/>
        <v>0</v>
      </c>
      <c r="Y661" s="33" t="str">
        <f t="shared" si="80"/>
        <v/>
      </c>
      <c r="Z661" s="608">
        <v>2126</v>
      </c>
      <c r="AA661" s="609" t="s">
        <v>620</v>
      </c>
      <c r="AB661" s="608">
        <v>3</v>
      </c>
      <c r="AC661" s="85"/>
      <c r="AD661" s="225">
        <f t="shared" si="81"/>
        <v>1</v>
      </c>
      <c r="AE661" s="85">
        <v>192</v>
      </c>
      <c r="AF661" s="85">
        <v>2118</v>
      </c>
      <c r="AG661" s="213" t="s">
        <v>1437</v>
      </c>
      <c r="AH661" s="85"/>
      <c r="AP661" s="51"/>
    </row>
    <row r="662" spans="1:42" ht="14.1" customHeight="1" x14ac:dyDescent="0.2">
      <c r="A662" s="28">
        <v>653</v>
      </c>
      <c r="B662" s="41">
        <v>153</v>
      </c>
      <c r="C662" s="67">
        <v>2127</v>
      </c>
      <c r="D662" s="46" t="s">
        <v>793</v>
      </c>
      <c r="E662" s="29">
        <v>0</v>
      </c>
      <c r="F662" s="29">
        <v>0</v>
      </c>
      <c r="G662" s="29">
        <v>0</v>
      </c>
      <c r="H662" s="29">
        <v>1</v>
      </c>
      <c r="I662" s="29">
        <v>2</v>
      </c>
      <c r="J662" s="29">
        <v>0</v>
      </c>
      <c r="K662" s="29">
        <v>0</v>
      </c>
      <c r="L662" s="29">
        <v>2</v>
      </c>
      <c r="M662" s="29">
        <v>3</v>
      </c>
      <c r="N662" s="29">
        <v>0</v>
      </c>
      <c r="O662" s="29">
        <v>1</v>
      </c>
      <c r="P662" s="29">
        <v>1</v>
      </c>
      <c r="Q662" s="29">
        <v>4</v>
      </c>
      <c r="R662" s="29">
        <v>2</v>
      </c>
      <c r="S662" s="29">
        <v>1</v>
      </c>
      <c r="T662" s="29">
        <v>0</v>
      </c>
      <c r="V662" s="48">
        <f t="shared" si="77"/>
        <v>17</v>
      </c>
      <c r="W662" s="105">
        <f t="shared" si="78"/>
        <v>1</v>
      </c>
      <c r="X662" s="48">
        <f t="shared" si="79"/>
        <v>0</v>
      </c>
      <c r="Y662" s="33" t="str">
        <f t="shared" si="80"/>
        <v/>
      </c>
      <c r="Z662" s="608">
        <v>2127</v>
      </c>
      <c r="AA662" s="609" t="s">
        <v>793</v>
      </c>
      <c r="AB662" s="608">
        <v>5</v>
      </c>
      <c r="AC662" s="85"/>
      <c r="AD662" s="225">
        <f t="shared" si="81"/>
        <v>1</v>
      </c>
      <c r="AE662" s="85">
        <v>103</v>
      </c>
      <c r="AF662" s="85">
        <v>2121</v>
      </c>
      <c r="AG662" s="213" t="s">
        <v>814</v>
      </c>
      <c r="AH662" s="85"/>
      <c r="AP662" s="51"/>
    </row>
    <row r="663" spans="1:42" ht="14.1" customHeight="1" x14ac:dyDescent="0.2">
      <c r="A663" s="28">
        <v>654</v>
      </c>
      <c r="B663" s="41">
        <v>188</v>
      </c>
      <c r="C663" s="67">
        <v>2132</v>
      </c>
      <c r="D663" s="46" t="s">
        <v>2426</v>
      </c>
      <c r="E663" s="29">
        <v>0</v>
      </c>
      <c r="F663" s="29">
        <v>0</v>
      </c>
      <c r="G663" s="29">
        <v>0</v>
      </c>
      <c r="H663" s="29">
        <v>0</v>
      </c>
      <c r="I663" s="29">
        <v>0</v>
      </c>
      <c r="J663" s="29">
        <v>0</v>
      </c>
      <c r="K663" s="29">
        <v>0</v>
      </c>
      <c r="L663" s="29">
        <v>0</v>
      </c>
      <c r="M663" s="29">
        <v>133</v>
      </c>
      <c r="N663" s="29">
        <v>104</v>
      </c>
      <c r="O663" s="29">
        <v>152</v>
      </c>
      <c r="P663" s="29">
        <v>102</v>
      </c>
      <c r="Q663" s="29">
        <v>123</v>
      </c>
      <c r="R663" s="29">
        <v>0</v>
      </c>
      <c r="S663" s="29">
        <v>0</v>
      </c>
      <c r="T663" s="29">
        <v>0</v>
      </c>
      <c r="V663" s="48">
        <f t="shared" si="77"/>
        <v>614</v>
      </c>
      <c r="W663" s="105">
        <f t="shared" si="78"/>
        <v>1</v>
      </c>
      <c r="X663" s="48">
        <f t="shared" si="79"/>
        <v>0</v>
      </c>
      <c r="Y663" s="33" t="str">
        <f t="shared" si="80"/>
        <v/>
      </c>
      <c r="Z663" s="608">
        <v>2132</v>
      </c>
      <c r="AA663" s="609" t="s">
        <v>2426</v>
      </c>
      <c r="AB663" s="608">
        <v>3</v>
      </c>
      <c r="AC663" s="85"/>
      <c r="AD663" s="225">
        <f t="shared" si="81"/>
        <v>1</v>
      </c>
      <c r="AE663" s="85">
        <v>185</v>
      </c>
      <c r="AF663" s="85">
        <v>2122</v>
      </c>
      <c r="AG663" s="213" t="s">
        <v>2526</v>
      </c>
      <c r="AH663" s="85"/>
      <c r="AP663" s="51"/>
    </row>
    <row r="664" spans="1:42" ht="14.1" customHeight="1" x14ac:dyDescent="0.2">
      <c r="A664" s="28">
        <v>655</v>
      </c>
      <c r="B664" s="41">
        <v>144</v>
      </c>
      <c r="C664" s="67">
        <v>2133</v>
      </c>
      <c r="D664" s="46" t="s">
        <v>804</v>
      </c>
      <c r="E664" s="29">
        <v>0</v>
      </c>
      <c r="F664" s="29">
        <v>0</v>
      </c>
      <c r="G664" s="29">
        <v>0</v>
      </c>
      <c r="H664" s="29">
        <v>13</v>
      </c>
      <c r="I664" s="29">
        <v>16</v>
      </c>
      <c r="J664" s="29">
        <v>15</v>
      </c>
      <c r="K664" s="29">
        <v>13</v>
      </c>
      <c r="L664" s="29">
        <v>16</v>
      </c>
      <c r="M664" s="29">
        <v>16</v>
      </c>
      <c r="N664" s="29">
        <v>14</v>
      </c>
      <c r="O664" s="29">
        <v>19</v>
      </c>
      <c r="P664" s="29">
        <v>17</v>
      </c>
      <c r="Q664" s="29">
        <v>0</v>
      </c>
      <c r="R664" s="29">
        <v>0</v>
      </c>
      <c r="S664" s="29">
        <v>0</v>
      </c>
      <c r="T664" s="29">
        <v>0</v>
      </c>
      <c r="V664" s="48">
        <f t="shared" si="77"/>
        <v>139</v>
      </c>
      <c r="W664" s="105">
        <f t="shared" si="78"/>
        <v>1</v>
      </c>
      <c r="X664" s="48">
        <f t="shared" si="79"/>
        <v>0</v>
      </c>
      <c r="Y664" s="33" t="str">
        <f t="shared" si="80"/>
        <v/>
      </c>
      <c r="Z664" s="608">
        <v>2133</v>
      </c>
      <c r="AA664" s="609" t="s">
        <v>804</v>
      </c>
      <c r="AB664" s="608">
        <v>1</v>
      </c>
      <c r="AC664" s="85"/>
      <c r="AD664" s="225">
        <f t="shared" si="81"/>
        <v>1</v>
      </c>
      <c r="AE664" s="85">
        <v>185</v>
      </c>
      <c r="AF664" s="85">
        <v>2123</v>
      </c>
      <c r="AG664" s="213" t="s">
        <v>2527</v>
      </c>
      <c r="AH664" s="85"/>
      <c r="AP664" s="51"/>
    </row>
    <row r="665" spans="1:42" ht="14.1" customHeight="1" x14ac:dyDescent="0.2">
      <c r="A665" s="28">
        <v>656</v>
      </c>
      <c r="B665" s="41">
        <v>121</v>
      </c>
      <c r="C665" s="67">
        <v>2134</v>
      </c>
      <c r="D665" s="46" t="s">
        <v>1414</v>
      </c>
      <c r="E665" s="29">
        <v>0</v>
      </c>
      <c r="F665" s="29">
        <v>0</v>
      </c>
      <c r="G665" s="29">
        <v>0</v>
      </c>
      <c r="H665" s="29">
        <v>0</v>
      </c>
      <c r="I665" s="29">
        <v>2</v>
      </c>
      <c r="J665" s="29">
        <v>1</v>
      </c>
      <c r="K665" s="29">
        <v>2</v>
      </c>
      <c r="L665" s="29">
        <v>2</v>
      </c>
      <c r="M665" s="29">
        <v>1</v>
      </c>
      <c r="N665" s="29">
        <v>1</v>
      </c>
      <c r="O665" s="29">
        <v>2</v>
      </c>
      <c r="P665" s="29">
        <v>2</v>
      </c>
      <c r="Q665" s="29">
        <v>1</v>
      </c>
      <c r="R665" s="29">
        <v>1</v>
      </c>
      <c r="S665" s="29">
        <v>2</v>
      </c>
      <c r="T665" s="29">
        <v>0</v>
      </c>
      <c r="V665" s="48">
        <f t="shared" si="77"/>
        <v>17</v>
      </c>
      <c r="W665" s="105">
        <f t="shared" si="78"/>
        <v>1</v>
      </c>
      <c r="X665" s="48">
        <f t="shared" si="79"/>
        <v>0</v>
      </c>
      <c r="Y665" s="33" t="str">
        <f t="shared" si="80"/>
        <v/>
      </c>
      <c r="Z665" s="608">
        <v>2134</v>
      </c>
      <c r="AA665" s="609" t="s">
        <v>1414</v>
      </c>
      <c r="AB665" s="608">
        <v>5</v>
      </c>
      <c r="AC665" s="85"/>
      <c r="AD665" s="225">
        <f t="shared" si="81"/>
        <v>1</v>
      </c>
      <c r="AE665" s="85">
        <v>118</v>
      </c>
      <c r="AF665" s="85">
        <v>2126</v>
      </c>
      <c r="AG665" s="213" t="s">
        <v>2872</v>
      </c>
      <c r="AH665" s="85"/>
      <c r="AP665" s="51"/>
    </row>
    <row r="666" spans="1:42" ht="14.1" customHeight="1" x14ac:dyDescent="0.2">
      <c r="A666" s="28">
        <v>657</v>
      </c>
      <c r="B666" s="41">
        <v>196</v>
      </c>
      <c r="C666" s="67">
        <v>2136</v>
      </c>
      <c r="D666" s="46" t="s">
        <v>972</v>
      </c>
      <c r="E666" s="29">
        <v>0</v>
      </c>
      <c r="F666" s="29">
        <v>0</v>
      </c>
      <c r="G666" s="29">
        <v>0</v>
      </c>
      <c r="H666" s="29">
        <v>0</v>
      </c>
      <c r="I666" s="29">
        <v>0</v>
      </c>
      <c r="J666" s="29">
        <v>0</v>
      </c>
      <c r="K666" s="29">
        <v>0</v>
      </c>
      <c r="L666" s="29">
        <v>0</v>
      </c>
      <c r="M666" s="29">
        <v>0</v>
      </c>
      <c r="N666" s="29">
        <v>0</v>
      </c>
      <c r="O666" s="29">
        <v>2</v>
      </c>
      <c r="P666" s="29">
        <v>8</v>
      </c>
      <c r="Q666" s="29">
        <v>2</v>
      </c>
      <c r="R666" s="29">
        <v>9</v>
      </c>
      <c r="S666" s="29">
        <v>3</v>
      </c>
      <c r="T666" s="29">
        <v>7</v>
      </c>
      <c r="V666" s="48">
        <f t="shared" si="77"/>
        <v>31</v>
      </c>
      <c r="W666" s="105">
        <f t="shared" si="78"/>
        <v>1</v>
      </c>
      <c r="X666" s="48">
        <f t="shared" si="79"/>
        <v>0</v>
      </c>
      <c r="Y666" s="33" t="str">
        <f t="shared" si="80"/>
        <v/>
      </c>
      <c r="Z666" s="608">
        <v>2136</v>
      </c>
      <c r="AA666" s="609" t="s">
        <v>972</v>
      </c>
      <c r="AB666" s="608">
        <v>6</v>
      </c>
      <c r="AC666" s="85"/>
      <c r="AD666" s="225">
        <f t="shared" si="81"/>
        <v>1</v>
      </c>
      <c r="AE666" s="85">
        <v>153</v>
      </c>
      <c r="AF666" s="85">
        <v>2127</v>
      </c>
      <c r="AG666" s="213" t="s">
        <v>793</v>
      </c>
      <c r="AH666" s="85"/>
      <c r="AP666" s="51"/>
    </row>
    <row r="667" spans="1:42" ht="14.1" customHeight="1" x14ac:dyDescent="0.2">
      <c r="A667" s="28">
        <v>658</v>
      </c>
      <c r="B667" s="41">
        <v>136</v>
      </c>
      <c r="C667" s="67">
        <v>2138</v>
      </c>
      <c r="D667" s="46" t="s">
        <v>2589</v>
      </c>
      <c r="E667" s="29">
        <v>0</v>
      </c>
      <c r="F667" s="29">
        <v>0</v>
      </c>
      <c r="G667" s="29">
        <v>0</v>
      </c>
      <c r="H667" s="29">
        <v>31</v>
      </c>
      <c r="I667" s="29">
        <v>30</v>
      </c>
      <c r="J667" s="29">
        <v>35</v>
      </c>
      <c r="K667" s="29">
        <v>33</v>
      </c>
      <c r="L667" s="29">
        <v>36</v>
      </c>
      <c r="M667" s="29">
        <v>28</v>
      </c>
      <c r="N667" s="29">
        <v>49</v>
      </c>
      <c r="O667" s="29">
        <v>32</v>
      </c>
      <c r="P667" s="29">
        <v>37</v>
      </c>
      <c r="Q667" s="29">
        <v>0</v>
      </c>
      <c r="R667" s="29">
        <v>0</v>
      </c>
      <c r="S667" s="29">
        <v>0</v>
      </c>
      <c r="T667" s="29">
        <v>0</v>
      </c>
      <c r="V667" s="48">
        <f t="shared" si="77"/>
        <v>311</v>
      </c>
      <c r="W667" s="105">
        <f t="shared" si="78"/>
        <v>1</v>
      </c>
      <c r="X667" s="48">
        <f t="shared" si="79"/>
        <v>0</v>
      </c>
      <c r="Y667" s="33" t="str">
        <f t="shared" si="80"/>
        <v/>
      </c>
      <c r="Z667" s="608">
        <v>2138</v>
      </c>
      <c r="AA667" s="609" t="s">
        <v>2589</v>
      </c>
      <c r="AB667" s="608">
        <v>1</v>
      </c>
      <c r="AC667" s="85"/>
      <c r="AD667" s="225">
        <f t="shared" si="81"/>
        <v>1</v>
      </c>
      <c r="AE667" s="85">
        <v>188</v>
      </c>
      <c r="AF667" s="85">
        <v>2132</v>
      </c>
      <c r="AG667" s="213" t="s">
        <v>2426</v>
      </c>
      <c r="AH667" s="85"/>
      <c r="AP667" s="51"/>
    </row>
    <row r="668" spans="1:42" ht="14.1" customHeight="1" x14ac:dyDescent="0.2">
      <c r="A668" s="28">
        <v>659</v>
      </c>
      <c r="B668" s="41">
        <v>156</v>
      </c>
      <c r="C668" s="67">
        <v>2139</v>
      </c>
      <c r="D668" s="46" t="s">
        <v>2578</v>
      </c>
      <c r="E668" s="29">
        <v>0</v>
      </c>
      <c r="F668" s="29">
        <v>0</v>
      </c>
      <c r="G668" s="29">
        <v>0</v>
      </c>
      <c r="H668" s="29">
        <v>1</v>
      </c>
      <c r="I668" s="29">
        <v>1</v>
      </c>
      <c r="J668" s="29">
        <v>0</v>
      </c>
      <c r="K668" s="29">
        <v>0</v>
      </c>
      <c r="L668" s="29">
        <v>0</v>
      </c>
      <c r="M668" s="29">
        <v>0</v>
      </c>
      <c r="N668" s="29">
        <v>0</v>
      </c>
      <c r="O668" s="29">
        <v>0</v>
      </c>
      <c r="P668" s="29">
        <v>0</v>
      </c>
      <c r="Q668" s="29">
        <v>0</v>
      </c>
      <c r="R668" s="29">
        <v>0</v>
      </c>
      <c r="S668" s="29">
        <v>0</v>
      </c>
      <c r="T668" s="29">
        <v>2</v>
      </c>
      <c r="V668" s="48">
        <f t="shared" si="77"/>
        <v>4</v>
      </c>
      <c r="W668" s="105">
        <f t="shared" si="78"/>
        <v>1</v>
      </c>
      <c r="X668" s="48">
        <f t="shared" si="79"/>
        <v>0</v>
      </c>
      <c r="Y668" s="33" t="str">
        <f t="shared" si="80"/>
        <v/>
      </c>
      <c r="Z668" s="608">
        <v>2139</v>
      </c>
      <c r="AA668" s="609" t="s">
        <v>2578</v>
      </c>
      <c r="AB668" s="608">
        <v>5</v>
      </c>
      <c r="AC668" s="85"/>
      <c r="AD668" s="225">
        <f t="shared" si="81"/>
        <v>1</v>
      </c>
      <c r="AE668" s="85">
        <v>144</v>
      </c>
      <c r="AF668" s="85">
        <v>2133</v>
      </c>
      <c r="AG668" s="213" t="s">
        <v>804</v>
      </c>
      <c r="AH668" s="85"/>
      <c r="AP668" s="51"/>
    </row>
    <row r="669" spans="1:42" ht="14.1" customHeight="1" x14ac:dyDescent="0.2">
      <c r="A669" s="28">
        <v>660</v>
      </c>
      <c r="B669" s="41">
        <v>155</v>
      </c>
      <c r="C669" s="67">
        <v>2143</v>
      </c>
      <c r="D669" s="46" t="s">
        <v>826</v>
      </c>
      <c r="E669" s="29">
        <v>0</v>
      </c>
      <c r="F669" s="29">
        <v>0</v>
      </c>
      <c r="G669" s="29">
        <v>0</v>
      </c>
      <c r="H669" s="29">
        <v>0</v>
      </c>
      <c r="I669" s="29">
        <v>2</v>
      </c>
      <c r="J669" s="29">
        <v>3</v>
      </c>
      <c r="K669" s="29">
        <v>2</v>
      </c>
      <c r="L669" s="29">
        <v>1</v>
      </c>
      <c r="M669" s="29">
        <v>3</v>
      </c>
      <c r="N669" s="29">
        <v>2</v>
      </c>
      <c r="O669" s="29">
        <v>3</v>
      </c>
      <c r="P669" s="29">
        <v>2</v>
      </c>
      <c r="Q669" s="29">
        <v>0</v>
      </c>
      <c r="R669" s="29">
        <v>3</v>
      </c>
      <c r="S669" s="29">
        <v>4</v>
      </c>
      <c r="T669" s="29">
        <v>5</v>
      </c>
      <c r="V669" s="48">
        <f t="shared" si="77"/>
        <v>30</v>
      </c>
      <c r="W669" s="105">
        <f t="shared" si="78"/>
        <v>1</v>
      </c>
      <c r="X669" s="48">
        <f t="shared" si="79"/>
        <v>0</v>
      </c>
      <c r="Y669" s="33" t="str">
        <f t="shared" si="80"/>
        <v/>
      </c>
      <c r="Z669" s="608">
        <v>2143</v>
      </c>
      <c r="AA669" s="609" t="s">
        <v>826</v>
      </c>
      <c r="AB669" s="608">
        <v>5</v>
      </c>
      <c r="AC669" s="85"/>
      <c r="AD669" s="225">
        <f t="shared" si="81"/>
        <v>1</v>
      </c>
      <c r="AE669" s="85">
        <v>121</v>
      </c>
      <c r="AF669" s="85">
        <v>2134</v>
      </c>
      <c r="AG669" s="213" t="s">
        <v>1414</v>
      </c>
      <c r="AH669" s="85"/>
      <c r="AP669" s="51"/>
    </row>
    <row r="670" spans="1:42" ht="14.1" customHeight="1" x14ac:dyDescent="0.2">
      <c r="A670" s="28">
        <v>661</v>
      </c>
      <c r="B670" s="41">
        <v>140</v>
      </c>
      <c r="C670" s="67">
        <v>2147</v>
      </c>
      <c r="D670" s="46" t="s">
        <v>2903</v>
      </c>
      <c r="E670" s="29">
        <v>0</v>
      </c>
      <c r="F670" s="29">
        <v>0</v>
      </c>
      <c r="G670" s="29">
        <v>8</v>
      </c>
      <c r="H670" s="29">
        <v>6</v>
      </c>
      <c r="I670" s="29">
        <v>6</v>
      </c>
      <c r="J670" s="29">
        <v>8</v>
      </c>
      <c r="K670" s="29">
        <v>3</v>
      </c>
      <c r="L670" s="29">
        <v>5</v>
      </c>
      <c r="M670" s="29">
        <v>2</v>
      </c>
      <c r="N670" s="29">
        <v>3</v>
      </c>
      <c r="O670" s="29">
        <v>3</v>
      </c>
      <c r="P670" s="29">
        <v>5</v>
      </c>
      <c r="Q670" s="29">
        <v>4</v>
      </c>
      <c r="R670" s="29">
        <v>2</v>
      </c>
      <c r="S670" s="29">
        <v>3</v>
      </c>
      <c r="T670" s="29">
        <v>2</v>
      </c>
      <c r="V670" s="48">
        <f t="shared" si="77"/>
        <v>60</v>
      </c>
      <c r="W670" s="105">
        <f t="shared" si="78"/>
        <v>1</v>
      </c>
      <c r="X670" s="48">
        <f t="shared" si="79"/>
        <v>0</v>
      </c>
      <c r="Y670" s="33" t="str">
        <f t="shared" si="80"/>
        <v/>
      </c>
      <c r="Z670" s="608">
        <v>2147</v>
      </c>
      <c r="AA670" s="609" t="s">
        <v>2555</v>
      </c>
      <c r="AB670" s="608">
        <v>1</v>
      </c>
      <c r="AC670" s="85"/>
      <c r="AD670" s="225">
        <f t="shared" si="81"/>
        <v>1</v>
      </c>
      <c r="AE670" s="85">
        <v>196</v>
      </c>
      <c r="AF670" s="85">
        <v>2136</v>
      </c>
      <c r="AG670" s="213" t="s">
        <v>972</v>
      </c>
      <c r="AH670" s="85"/>
      <c r="AP670" s="51"/>
    </row>
    <row r="671" spans="1:42" ht="14.1" customHeight="1" x14ac:dyDescent="0.2">
      <c r="A671" s="28">
        <v>662</v>
      </c>
      <c r="B671" s="41">
        <v>186</v>
      </c>
      <c r="C671" s="67">
        <v>2152</v>
      </c>
      <c r="D671" s="46" t="s">
        <v>2075</v>
      </c>
      <c r="E671" s="29">
        <v>0</v>
      </c>
      <c r="F671" s="29">
        <v>0</v>
      </c>
      <c r="G671" s="29">
        <v>0</v>
      </c>
      <c r="H671" s="29">
        <v>24</v>
      </c>
      <c r="I671" s="29">
        <v>40</v>
      </c>
      <c r="J671" s="29">
        <v>37</v>
      </c>
      <c r="K671" s="29">
        <v>42</v>
      </c>
      <c r="L671" s="29">
        <v>51</v>
      </c>
      <c r="M671" s="29">
        <v>51</v>
      </c>
      <c r="N671" s="29">
        <v>57</v>
      </c>
      <c r="O671" s="29">
        <v>65</v>
      </c>
      <c r="P671" s="29">
        <v>84</v>
      </c>
      <c r="Q671" s="29">
        <v>0</v>
      </c>
      <c r="R671" s="29">
        <v>0</v>
      </c>
      <c r="S671" s="29">
        <v>0</v>
      </c>
      <c r="T671" s="29">
        <v>0</v>
      </c>
      <c r="V671" s="48">
        <f t="shared" si="77"/>
        <v>451</v>
      </c>
      <c r="W671" s="105">
        <f t="shared" si="78"/>
        <v>1</v>
      </c>
      <c r="X671" s="48">
        <f t="shared" si="79"/>
        <v>0</v>
      </c>
      <c r="Y671" s="33" t="str">
        <f t="shared" si="80"/>
        <v/>
      </c>
      <c r="Z671" s="608">
        <v>2152</v>
      </c>
      <c r="AA671" s="609" t="s">
        <v>2075</v>
      </c>
      <c r="AB671" s="608">
        <v>1</v>
      </c>
      <c r="AC671" s="85"/>
      <c r="AD671" s="225">
        <f t="shared" si="81"/>
        <v>1</v>
      </c>
      <c r="AE671" s="85">
        <v>136</v>
      </c>
      <c r="AF671" s="85">
        <v>2138</v>
      </c>
      <c r="AG671" s="213" t="s">
        <v>2589</v>
      </c>
      <c r="AH671" s="85"/>
      <c r="AP671" s="51"/>
    </row>
    <row r="672" spans="1:42" ht="14.1" customHeight="1" x14ac:dyDescent="0.2">
      <c r="A672" s="28">
        <v>663</v>
      </c>
      <c r="B672" s="41">
        <v>153</v>
      </c>
      <c r="C672" s="67">
        <v>2202</v>
      </c>
      <c r="D672" s="46" t="s">
        <v>781</v>
      </c>
      <c r="E672" s="29">
        <v>0</v>
      </c>
      <c r="F672" s="29">
        <v>0</v>
      </c>
      <c r="G672" s="29">
        <v>0</v>
      </c>
      <c r="H672" s="29">
        <v>2</v>
      </c>
      <c r="I672" s="29">
        <v>3</v>
      </c>
      <c r="J672" s="29">
        <v>4</v>
      </c>
      <c r="K672" s="29">
        <v>4</v>
      </c>
      <c r="L672" s="29">
        <v>2</v>
      </c>
      <c r="M672" s="29">
        <v>1</v>
      </c>
      <c r="N672" s="29">
        <v>2</v>
      </c>
      <c r="O672" s="29">
        <v>2</v>
      </c>
      <c r="P672" s="29">
        <v>3</v>
      </c>
      <c r="Q672" s="29">
        <v>0</v>
      </c>
      <c r="R672" s="29">
        <v>2</v>
      </c>
      <c r="S672" s="29">
        <v>2</v>
      </c>
      <c r="T672" s="29">
        <v>2</v>
      </c>
      <c r="V672" s="48">
        <f t="shared" si="77"/>
        <v>29</v>
      </c>
      <c r="W672" s="105">
        <f t="shared" si="78"/>
        <v>1</v>
      </c>
      <c r="X672" s="48">
        <f t="shared" si="79"/>
        <v>0</v>
      </c>
      <c r="Y672" s="33" t="str">
        <f t="shared" si="80"/>
        <v/>
      </c>
      <c r="Z672" s="608">
        <v>2202</v>
      </c>
      <c r="AA672" s="609" t="s">
        <v>781</v>
      </c>
      <c r="AB672" s="608">
        <v>5</v>
      </c>
      <c r="AC672" s="85"/>
      <c r="AD672" s="225">
        <f t="shared" si="81"/>
        <v>1</v>
      </c>
      <c r="AE672" s="85">
        <v>156</v>
      </c>
      <c r="AF672" s="85">
        <v>2139</v>
      </c>
      <c r="AG672" s="213" t="s">
        <v>2578</v>
      </c>
      <c r="AH672" s="85"/>
      <c r="AP672" s="51"/>
    </row>
    <row r="673" spans="1:42" ht="14.1" customHeight="1" x14ac:dyDescent="0.2">
      <c r="A673" s="28">
        <v>664</v>
      </c>
      <c r="B673" s="41">
        <v>140</v>
      </c>
      <c r="C673" s="67">
        <v>2211</v>
      </c>
      <c r="D673" s="46" t="s">
        <v>877</v>
      </c>
      <c r="E673" s="29">
        <v>0</v>
      </c>
      <c r="F673" s="29">
        <v>0</v>
      </c>
      <c r="G673" s="29">
        <v>0</v>
      </c>
      <c r="H673" s="29">
        <v>23</v>
      </c>
      <c r="I673" s="29">
        <v>21</v>
      </c>
      <c r="J673" s="29">
        <v>27</v>
      </c>
      <c r="K673" s="29">
        <v>18</v>
      </c>
      <c r="L673" s="29">
        <v>24</v>
      </c>
      <c r="M673" s="29">
        <v>22</v>
      </c>
      <c r="N673" s="29">
        <v>15</v>
      </c>
      <c r="O673" s="29">
        <v>14</v>
      </c>
      <c r="P673" s="29">
        <v>19</v>
      </c>
      <c r="Q673" s="29">
        <v>0</v>
      </c>
      <c r="R673" s="29">
        <v>0</v>
      </c>
      <c r="S673" s="29">
        <v>0</v>
      </c>
      <c r="T673" s="29">
        <v>0</v>
      </c>
      <c r="V673" s="48">
        <f t="shared" si="77"/>
        <v>183</v>
      </c>
      <c r="W673" s="105">
        <f t="shared" si="78"/>
        <v>1</v>
      </c>
      <c r="X673" s="48">
        <f t="shared" si="79"/>
        <v>0</v>
      </c>
      <c r="Y673" s="33" t="str">
        <f t="shared" si="80"/>
        <v/>
      </c>
      <c r="Z673" s="608">
        <v>2211</v>
      </c>
      <c r="AA673" s="609" t="s">
        <v>877</v>
      </c>
      <c r="AB673" s="608">
        <v>1</v>
      </c>
      <c r="AC673" s="85"/>
      <c r="AD673" s="225">
        <f t="shared" si="81"/>
        <v>1</v>
      </c>
      <c r="AE673" s="85">
        <v>155</v>
      </c>
      <c r="AF673" s="85">
        <v>2143</v>
      </c>
      <c r="AG673" s="213" t="s">
        <v>826</v>
      </c>
      <c r="AH673" s="85"/>
      <c r="AP673" s="51"/>
    </row>
    <row r="674" spans="1:42" ht="14.1" customHeight="1" x14ac:dyDescent="0.2">
      <c r="A674" s="28">
        <v>665</v>
      </c>
      <c r="B674" s="41">
        <v>144</v>
      </c>
      <c r="C674" s="67">
        <v>2212</v>
      </c>
      <c r="D674" s="46" t="s">
        <v>805</v>
      </c>
      <c r="E674" s="29">
        <v>0</v>
      </c>
      <c r="F674" s="29">
        <v>0</v>
      </c>
      <c r="G674" s="29">
        <v>0</v>
      </c>
      <c r="H674" s="29">
        <v>49</v>
      </c>
      <c r="I674" s="29">
        <v>47</v>
      </c>
      <c r="J674" s="29">
        <v>47</v>
      </c>
      <c r="K674" s="29">
        <v>47</v>
      </c>
      <c r="L674" s="29">
        <v>43</v>
      </c>
      <c r="M674" s="29">
        <v>0</v>
      </c>
      <c r="N674" s="29">
        <v>0</v>
      </c>
      <c r="O674" s="29">
        <v>0</v>
      </c>
      <c r="P674" s="29">
        <v>0</v>
      </c>
      <c r="Q674" s="29">
        <v>0</v>
      </c>
      <c r="R674" s="29">
        <v>0</v>
      </c>
      <c r="S674" s="29">
        <v>0</v>
      </c>
      <c r="T674" s="29">
        <v>0</v>
      </c>
      <c r="V674" s="48">
        <f t="shared" si="77"/>
        <v>233</v>
      </c>
      <c r="W674" s="105">
        <f t="shared" si="78"/>
        <v>1</v>
      </c>
      <c r="X674" s="48">
        <f t="shared" si="79"/>
        <v>0</v>
      </c>
      <c r="Y674" s="33" t="str">
        <f t="shared" si="80"/>
        <v/>
      </c>
      <c r="Z674" s="608">
        <v>2212</v>
      </c>
      <c r="AA674" s="609" t="s">
        <v>805</v>
      </c>
      <c r="AB674" s="608">
        <v>1</v>
      </c>
      <c r="AC674" s="85"/>
      <c r="AD674" s="225">
        <f t="shared" si="81"/>
        <v>1</v>
      </c>
      <c r="AE674" s="85">
        <v>140</v>
      </c>
      <c r="AF674" s="85">
        <v>2147</v>
      </c>
      <c r="AG674" s="213" t="s">
        <v>2903</v>
      </c>
      <c r="AH674" s="85"/>
      <c r="AP674" s="51"/>
    </row>
    <row r="675" spans="1:42" ht="14.1" customHeight="1" x14ac:dyDescent="0.2">
      <c r="A675" s="28">
        <v>666</v>
      </c>
      <c r="B675" s="41">
        <v>192</v>
      </c>
      <c r="C675" s="67">
        <v>2213</v>
      </c>
      <c r="D675" s="46" t="s">
        <v>255</v>
      </c>
      <c r="E675" s="29">
        <v>0</v>
      </c>
      <c r="F675" s="29">
        <v>0</v>
      </c>
      <c r="G675" s="29">
        <v>0</v>
      </c>
      <c r="H675" s="29">
        <v>0</v>
      </c>
      <c r="I675" s="29">
        <v>0</v>
      </c>
      <c r="J675" s="29">
        <v>0</v>
      </c>
      <c r="K675" s="29">
        <v>0</v>
      </c>
      <c r="L675" s="29">
        <v>0</v>
      </c>
      <c r="M675" s="29">
        <v>0</v>
      </c>
      <c r="N675" s="29">
        <v>0</v>
      </c>
      <c r="O675" s="29">
        <v>0</v>
      </c>
      <c r="P675" s="29">
        <v>1</v>
      </c>
      <c r="Q675" s="29">
        <v>0</v>
      </c>
      <c r="R675" s="29">
        <v>1</v>
      </c>
      <c r="S675" s="29">
        <v>2</v>
      </c>
      <c r="T675" s="29">
        <v>0</v>
      </c>
      <c r="V675" s="48">
        <f t="shared" si="77"/>
        <v>4</v>
      </c>
      <c r="W675" s="105">
        <f t="shared" si="78"/>
        <v>1</v>
      </c>
      <c r="X675" s="48">
        <f t="shared" si="79"/>
        <v>0</v>
      </c>
      <c r="Y675" s="33" t="str">
        <f t="shared" si="80"/>
        <v/>
      </c>
      <c r="Z675" s="608">
        <v>2213</v>
      </c>
      <c r="AA675" s="609" t="s">
        <v>255</v>
      </c>
      <c r="AB675" s="608">
        <v>7</v>
      </c>
      <c r="AC675" s="85"/>
      <c r="AD675" s="225">
        <f t="shared" si="81"/>
        <v>1</v>
      </c>
      <c r="AE675" s="85">
        <v>186</v>
      </c>
      <c r="AF675" s="85">
        <v>2152</v>
      </c>
      <c r="AG675" s="213" t="s">
        <v>2075</v>
      </c>
      <c r="AH675" s="85"/>
      <c r="AP675" s="51"/>
    </row>
    <row r="676" spans="1:42" ht="14.1" customHeight="1" x14ac:dyDescent="0.2">
      <c r="A676" s="28">
        <v>667</v>
      </c>
      <c r="B676" s="41">
        <v>174</v>
      </c>
      <c r="C676" s="67">
        <v>2229</v>
      </c>
      <c r="D676" s="46" t="s">
        <v>957</v>
      </c>
      <c r="E676" s="29">
        <v>0</v>
      </c>
      <c r="F676" s="29">
        <v>0</v>
      </c>
      <c r="G676" s="29">
        <v>0</v>
      </c>
      <c r="H676" s="29">
        <v>0</v>
      </c>
      <c r="I676" s="29">
        <v>0</v>
      </c>
      <c r="J676" s="29">
        <v>0</v>
      </c>
      <c r="K676" s="29">
        <v>0</v>
      </c>
      <c r="L676" s="29">
        <v>0</v>
      </c>
      <c r="M676" s="29">
        <v>93</v>
      </c>
      <c r="N676" s="29">
        <v>81</v>
      </c>
      <c r="O676" s="29">
        <v>86</v>
      </c>
      <c r="P676" s="29">
        <v>77</v>
      </c>
      <c r="Q676" s="29">
        <v>0</v>
      </c>
      <c r="R676" s="29">
        <v>0</v>
      </c>
      <c r="S676" s="29">
        <v>0</v>
      </c>
      <c r="T676" s="29">
        <v>0</v>
      </c>
      <c r="V676" s="48">
        <f t="shared" si="77"/>
        <v>337</v>
      </c>
      <c r="W676" s="105">
        <f t="shared" si="78"/>
        <v>1</v>
      </c>
      <c r="X676" s="48">
        <f t="shared" si="79"/>
        <v>0</v>
      </c>
      <c r="Y676" s="33" t="str">
        <f t="shared" si="80"/>
        <v/>
      </c>
      <c r="Z676" s="608">
        <v>2229</v>
      </c>
      <c r="AA676" s="609" t="s">
        <v>957</v>
      </c>
      <c r="AB676" s="608">
        <v>3</v>
      </c>
      <c r="AC676" s="85"/>
      <c r="AD676" s="225">
        <f t="shared" si="81"/>
        <v>1</v>
      </c>
      <c r="AE676" s="85">
        <v>120</v>
      </c>
      <c r="AF676" s="85">
        <v>2153</v>
      </c>
      <c r="AG676" s="213" t="s">
        <v>569</v>
      </c>
      <c r="AH676" s="85"/>
      <c r="AP676" s="51"/>
    </row>
    <row r="677" spans="1:42" ht="14.1" customHeight="1" x14ac:dyDescent="0.2">
      <c r="A677" s="28">
        <v>668</v>
      </c>
      <c r="B677" s="41">
        <v>140</v>
      </c>
      <c r="C677" s="67">
        <v>2231</v>
      </c>
      <c r="D677" s="46" t="s">
        <v>870</v>
      </c>
      <c r="E677" s="29">
        <v>0</v>
      </c>
      <c r="F677" s="29">
        <v>0</v>
      </c>
      <c r="G677" s="29">
        <v>0</v>
      </c>
      <c r="H677" s="29">
        <v>23</v>
      </c>
      <c r="I677" s="29">
        <v>30</v>
      </c>
      <c r="J677" s="29">
        <v>18</v>
      </c>
      <c r="K677" s="29">
        <v>15</v>
      </c>
      <c r="L677" s="29">
        <v>15</v>
      </c>
      <c r="M677" s="29">
        <v>19</v>
      </c>
      <c r="N677" s="29">
        <v>15</v>
      </c>
      <c r="O677" s="29">
        <v>22</v>
      </c>
      <c r="P677" s="29">
        <v>13</v>
      </c>
      <c r="Q677" s="29">
        <v>7</v>
      </c>
      <c r="R677" s="29">
        <v>6</v>
      </c>
      <c r="S677" s="29">
        <v>5</v>
      </c>
      <c r="T677" s="29">
        <v>3</v>
      </c>
      <c r="V677" s="48">
        <f t="shared" si="77"/>
        <v>191</v>
      </c>
      <c r="W677" s="105">
        <f t="shared" si="78"/>
        <v>1</v>
      </c>
      <c r="X677" s="48">
        <f t="shared" si="79"/>
        <v>0</v>
      </c>
      <c r="Y677" s="33" t="str">
        <f t="shared" si="80"/>
        <v/>
      </c>
      <c r="Z677" s="608">
        <v>2231</v>
      </c>
      <c r="AA677" s="609" t="s">
        <v>870</v>
      </c>
      <c r="AB677" s="608">
        <v>1</v>
      </c>
      <c r="AC677" s="85"/>
      <c r="AD677" s="225">
        <f t="shared" si="81"/>
        <v>1</v>
      </c>
      <c r="AE677" s="85">
        <v>153</v>
      </c>
      <c r="AF677" s="85">
        <v>2202</v>
      </c>
      <c r="AG677" s="213" t="s">
        <v>781</v>
      </c>
      <c r="AH677" s="85"/>
      <c r="AP677" s="51"/>
    </row>
    <row r="678" spans="1:42" ht="14.1" customHeight="1" x14ac:dyDescent="0.2">
      <c r="A678" s="28">
        <v>669</v>
      </c>
      <c r="B678" s="41">
        <v>192</v>
      </c>
      <c r="C678" s="67">
        <v>2232</v>
      </c>
      <c r="D678" s="46" t="s">
        <v>1428</v>
      </c>
      <c r="E678" s="29">
        <v>0</v>
      </c>
      <c r="F678" s="29">
        <v>0</v>
      </c>
      <c r="G678" s="29">
        <v>74</v>
      </c>
      <c r="H678" s="29">
        <v>72</v>
      </c>
      <c r="I678" s="29">
        <v>102</v>
      </c>
      <c r="J678" s="29">
        <v>78</v>
      </c>
      <c r="K678" s="29">
        <v>79</v>
      </c>
      <c r="L678" s="29">
        <v>81</v>
      </c>
      <c r="M678" s="29">
        <v>88</v>
      </c>
      <c r="N678" s="29">
        <v>88</v>
      </c>
      <c r="O678" s="29">
        <v>82</v>
      </c>
      <c r="P678" s="29">
        <v>123</v>
      </c>
      <c r="Q678" s="29">
        <v>135</v>
      </c>
      <c r="R678" s="29">
        <v>120</v>
      </c>
      <c r="S678" s="29">
        <v>81</v>
      </c>
      <c r="T678" s="29">
        <v>102</v>
      </c>
      <c r="V678" s="48">
        <f t="shared" si="77"/>
        <v>1305</v>
      </c>
      <c r="W678" s="105">
        <f t="shared" si="78"/>
        <v>1</v>
      </c>
      <c r="X678" s="48">
        <f t="shared" si="79"/>
        <v>0</v>
      </c>
      <c r="Y678" s="33" t="str">
        <f t="shared" si="80"/>
        <v/>
      </c>
      <c r="Z678" s="608">
        <v>2232</v>
      </c>
      <c r="AA678" s="609" t="s">
        <v>1428</v>
      </c>
      <c r="AB678" s="608">
        <v>7</v>
      </c>
      <c r="AC678" s="85"/>
      <c r="AD678" s="225">
        <f t="shared" si="81"/>
        <v>1</v>
      </c>
      <c r="AE678" s="85">
        <v>140</v>
      </c>
      <c r="AF678" s="85">
        <v>2211</v>
      </c>
      <c r="AG678" s="213" t="s">
        <v>877</v>
      </c>
      <c r="AH678" s="85"/>
      <c r="AP678" s="51"/>
    </row>
    <row r="679" spans="1:42" ht="14.1" customHeight="1" x14ac:dyDescent="0.2">
      <c r="A679" s="28">
        <v>670</v>
      </c>
      <c r="B679" s="41">
        <v>153</v>
      </c>
      <c r="C679" s="67">
        <v>2236</v>
      </c>
      <c r="D679" s="137" t="s">
        <v>791</v>
      </c>
      <c r="E679" s="29">
        <v>0</v>
      </c>
      <c r="F679" s="29">
        <v>0</v>
      </c>
      <c r="G679" s="29">
        <v>0</v>
      </c>
      <c r="H679" s="29">
        <v>2</v>
      </c>
      <c r="I679" s="29">
        <v>1</v>
      </c>
      <c r="J679" s="29">
        <v>1</v>
      </c>
      <c r="K679" s="29">
        <v>2</v>
      </c>
      <c r="L679" s="29">
        <v>2</v>
      </c>
      <c r="M679" s="29">
        <v>3</v>
      </c>
      <c r="N679" s="29">
        <v>1</v>
      </c>
      <c r="O679" s="29">
        <v>1</v>
      </c>
      <c r="P679" s="29">
        <v>0</v>
      </c>
      <c r="Q679" s="29">
        <v>1</v>
      </c>
      <c r="R679" s="29">
        <v>2</v>
      </c>
      <c r="S679" s="29">
        <v>0</v>
      </c>
      <c r="T679" s="29">
        <v>1</v>
      </c>
      <c r="V679" s="48">
        <f t="shared" si="77"/>
        <v>17</v>
      </c>
      <c r="W679" s="105">
        <f t="shared" si="78"/>
        <v>1</v>
      </c>
      <c r="X679" s="48">
        <f t="shared" si="79"/>
        <v>0</v>
      </c>
      <c r="Y679" s="33" t="str">
        <f t="shared" si="80"/>
        <v/>
      </c>
      <c r="Z679" s="608">
        <v>2236</v>
      </c>
      <c r="AA679" s="609" t="s">
        <v>791</v>
      </c>
      <c r="AB679" s="608">
        <v>5</v>
      </c>
      <c r="AC679" s="85"/>
      <c r="AD679" s="225">
        <f t="shared" si="81"/>
        <v>1</v>
      </c>
      <c r="AE679" s="85">
        <v>144</v>
      </c>
      <c r="AF679" s="85">
        <v>2212</v>
      </c>
      <c r="AG679" s="213" t="s">
        <v>805</v>
      </c>
      <c r="AH679" s="85"/>
      <c r="AP679" s="51"/>
    </row>
    <row r="680" spans="1:42" ht="14.1" customHeight="1" x14ac:dyDescent="0.2">
      <c r="A680" s="28">
        <v>671</v>
      </c>
      <c r="B680" s="41">
        <v>141</v>
      </c>
      <c r="C680" s="67">
        <v>2238</v>
      </c>
      <c r="D680" s="46" t="s">
        <v>574</v>
      </c>
      <c r="E680" s="29">
        <v>0</v>
      </c>
      <c r="F680" s="29">
        <v>0</v>
      </c>
      <c r="G680" s="29">
        <v>0</v>
      </c>
      <c r="H680" s="29">
        <v>0</v>
      </c>
      <c r="I680" s="29">
        <v>0</v>
      </c>
      <c r="J680" s="29">
        <v>0</v>
      </c>
      <c r="K680" s="29">
        <v>4</v>
      </c>
      <c r="L680" s="29">
        <v>0</v>
      </c>
      <c r="M680" s="29">
        <v>0</v>
      </c>
      <c r="N680" s="29">
        <v>0</v>
      </c>
      <c r="O680" s="29">
        <v>4</v>
      </c>
      <c r="P680" s="29">
        <v>2</v>
      </c>
      <c r="Q680" s="29">
        <v>1</v>
      </c>
      <c r="R680" s="29">
        <v>4</v>
      </c>
      <c r="S680" s="29">
        <v>1</v>
      </c>
      <c r="T680" s="29">
        <v>0</v>
      </c>
      <c r="V680" s="48">
        <f t="shared" si="77"/>
        <v>16</v>
      </c>
      <c r="W680" s="105">
        <f t="shared" si="78"/>
        <v>1</v>
      </c>
      <c r="X680" s="48">
        <f t="shared" si="79"/>
        <v>0</v>
      </c>
      <c r="Y680" s="33" t="str">
        <f t="shared" si="80"/>
        <v/>
      </c>
      <c r="Z680" s="608">
        <v>2238</v>
      </c>
      <c r="AA680" s="609" t="s">
        <v>574</v>
      </c>
      <c r="AB680" s="608">
        <v>5</v>
      </c>
      <c r="AC680" s="85"/>
      <c r="AD680" s="225">
        <f t="shared" si="81"/>
        <v>1</v>
      </c>
      <c r="AE680" s="85">
        <v>192</v>
      </c>
      <c r="AF680" s="85">
        <v>2213</v>
      </c>
      <c r="AG680" s="213" t="s">
        <v>255</v>
      </c>
      <c r="AH680" s="85"/>
      <c r="AP680" s="51"/>
    </row>
    <row r="681" spans="1:42" ht="14.1" customHeight="1" x14ac:dyDescent="0.2">
      <c r="A681" s="28">
        <v>672</v>
      </c>
      <c r="B681" s="41">
        <v>105</v>
      </c>
      <c r="C681" s="67">
        <v>2248</v>
      </c>
      <c r="D681" s="46" t="s">
        <v>2349</v>
      </c>
      <c r="E681" s="29">
        <v>0</v>
      </c>
      <c r="F681" s="29">
        <v>0</v>
      </c>
      <c r="G681" s="29">
        <v>0</v>
      </c>
      <c r="H681" s="29">
        <v>0</v>
      </c>
      <c r="I681" s="29">
        <v>0</v>
      </c>
      <c r="J681" s="29">
        <v>0</v>
      </c>
      <c r="K681" s="29">
        <v>0</v>
      </c>
      <c r="L681" s="29">
        <v>79</v>
      </c>
      <c r="M681" s="29">
        <v>76</v>
      </c>
      <c r="N681" s="29">
        <v>87</v>
      </c>
      <c r="O681" s="29">
        <v>73</v>
      </c>
      <c r="P681" s="29">
        <v>82</v>
      </c>
      <c r="Q681" s="29">
        <v>0</v>
      </c>
      <c r="R681" s="29">
        <v>0</v>
      </c>
      <c r="S681" s="29">
        <v>0</v>
      </c>
      <c r="T681" s="29">
        <v>0</v>
      </c>
      <c r="V681" s="48">
        <f t="shared" si="77"/>
        <v>397</v>
      </c>
      <c r="W681" s="105">
        <f t="shared" si="78"/>
        <v>1</v>
      </c>
      <c r="X681" s="48">
        <f t="shared" si="79"/>
        <v>0</v>
      </c>
      <c r="Y681" s="33" t="str">
        <f t="shared" si="80"/>
        <v/>
      </c>
      <c r="Z681" s="608">
        <v>2248</v>
      </c>
      <c r="AA681" s="609" t="s">
        <v>2349</v>
      </c>
      <c r="AB681" s="608">
        <v>3</v>
      </c>
      <c r="AC681" s="85"/>
      <c r="AD681" s="225">
        <f t="shared" si="81"/>
        <v>1</v>
      </c>
      <c r="AE681" s="85">
        <v>174</v>
      </c>
      <c r="AF681" s="85">
        <v>2229</v>
      </c>
      <c r="AG681" s="213" t="s">
        <v>957</v>
      </c>
      <c r="AH681" s="85"/>
      <c r="AP681" s="51"/>
    </row>
    <row r="682" spans="1:42" ht="14.1" customHeight="1" x14ac:dyDescent="0.2">
      <c r="A682" s="28">
        <v>673</v>
      </c>
      <c r="B682" s="41">
        <v>140</v>
      </c>
      <c r="C682" s="67">
        <v>2255</v>
      </c>
      <c r="D682" s="46" t="s">
        <v>2900</v>
      </c>
      <c r="E682" s="29">
        <v>0</v>
      </c>
      <c r="F682" s="29">
        <v>0</v>
      </c>
      <c r="G682" s="29">
        <v>0</v>
      </c>
      <c r="H682" s="29">
        <v>0</v>
      </c>
      <c r="I682" s="29">
        <v>0</v>
      </c>
      <c r="J682" s="29">
        <v>0</v>
      </c>
      <c r="K682" s="29">
        <v>0</v>
      </c>
      <c r="L682" s="29">
        <v>0</v>
      </c>
      <c r="M682" s="29">
        <v>0</v>
      </c>
      <c r="N682" s="29">
        <v>0</v>
      </c>
      <c r="O682" s="29">
        <v>0</v>
      </c>
      <c r="P682" s="29">
        <v>0</v>
      </c>
      <c r="Q682" s="29">
        <v>92</v>
      </c>
      <c r="R682" s="29">
        <v>97</v>
      </c>
      <c r="S682" s="29">
        <v>79</v>
      </c>
      <c r="T682" s="29">
        <v>87</v>
      </c>
      <c r="V682" s="48">
        <f t="shared" si="77"/>
        <v>355</v>
      </c>
      <c r="W682" s="105">
        <f t="shared" si="78"/>
        <v>1</v>
      </c>
      <c r="X682" s="48">
        <f t="shared" si="79"/>
        <v>0</v>
      </c>
      <c r="Y682" s="33" t="str">
        <f t="shared" si="80"/>
        <v/>
      </c>
      <c r="Z682" s="608">
        <v>2255</v>
      </c>
      <c r="AA682" s="609" t="s">
        <v>2122</v>
      </c>
      <c r="AB682" s="608">
        <v>3</v>
      </c>
      <c r="AC682" s="85"/>
      <c r="AD682" s="225">
        <f t="shared" si="81"/>
        <v>1</v>
      </c>
      <c r="AE682" s="85">
        <v>140</v>
      </c>
      <c r="AF682" s="85">
        <v>2231</v>
      </c>
      <c r="AG682" s="213" t="s">
        <v>870</v>
      </c>
      <c r="AH682" s="85"/>
      <c r="AP682" s="51"/>
    </row>
    <row r="683" spans="1:42" ht="14.1" customHeight="1" x14ac:dyDescent="0.2">
      <c r="A683" s="28">
        <v>674</v>
      </c>
      <c r="B683" s="41">
        <v>154</v>
      </c>
      <c r="C683" s="67">
        <v>2256</v>
      </c>
      <c r="D683" s="46" t="s">
        <v>2124</v>
      </c>
      <c r="E683" s="29">
        <v>0</v>
      </c>
      <c r="F683" s="29">
        <v>0</v>
      </c>
      <c r="G683" s="29">
        <v>0</v>
      </c>
      <c r="H683" s="29">
        <v>0</v>
      </c>
      <c r="I683" s="29">
        <v>0</v>
      </c>
      <c r="J683" s="29">
        <v>0</v>
      </c>
      <c r="K683" s="29">
        <v>0</v>
      </c>
      <c r="L683" s="29">
        <v>0</v>
      </c>
      <c r="M683" s="29">
        <v>63</v>
      </c>
      <c r="N683" s="29">
        <v>60</v>
      </c>
      <c r="O683" s="29">
        <v>72</v>
      </c>
      <c r="P683" s="29">
        <v>59</v>
      </c>
      <c r="Q683" s="29">
        <v>51</v>
      </c>
      <c r="R683" s="29">
        <v>0</v>
      </c>
      <c r="S683" s="29">
        <v>0</v>
      </c>
      <c r="T683" s="29">
        <v>0</v>
      </c>
      <c r="V683" s="48">
        <f t="shared" si="77"/>
        <v>305</v>
      </c>
      <c r="W683" s="105">
        <f t="shared" si="78"/>
        <v>1</v>
      </c>
      <c r="X683" s="48">
        <f t="shared" si="79"/>
        <v>0</v>
      </c>
      <c r="Y683" s="33" t="str">
        <f t="shared" si="80"/>
        <v/>
      </c>
      <c r="Z683" s="608">
        <v>2256</v>
      </c>
      <c r="AA683" s="609" t="s">
        <v>2124</v>
      </c>
      <c r="AB683" s="608">
        <v>3</v>
      </c>
      <c r="AC683" s="85"/>
      <c r="AD683" s="225">
        <f t="shared" si="81"/>
        <v>1</v>
      </c>
      <c r="AE683" s="85">
        <v>192</v>
      </c>
      <c r="AF683" s="85">
        <v>2232</v>
      </c>
      <c r="AG683" s="213" t="s">
        <v>1428</v>
      </c>
      <c r="AH683" s="85"/>
      <c r="AP683" s="51"/>
    </row>
    <row r="684" spans="1:42" ht="14.1" customHeight="1" x14ac:dyDescent="0.2">
      <c r="A684" s="28">
        <v>675</v>
      </c>
      <c r="B684" s="41">
        <v>118</v>
      </c>
      <c r="C684" s="67">
        <v>2259</v>
      </c>
      <c r="D684" s="46" t="s">
        <v>1131</v>
      </c>
      <c r="E684" s="29">
        <v>0</v>
      </c>
      <c r="F684" s="29">
        <v>0</v>
      </c>
      <c r="G684" s="29">
        <v>0</v>
      </c>
      <c r="H684" s="29">
        <v>0</v>
      </c>
      <c r="I684" s="29">
        <v>0</v>
      </c>
      <c r="J684" s="29">
        <v>0</v>
      </c>
      <c r="K684" s="29">
        <v>0</v>
      </c>
      <c r="L684" s="29">
        <v>0</v>
      </c>
      <c r="M684" s="29">
        <v>0</v>
      </c>
      <c r="N684" s="29">
        <v>130</v>
      </c>
      <c r="O684" s="29">
        <v>117</v>
      </c>
      <c r="P684" s="29">
        <v>143</v>
      </c>
      <c r="Q684" s="29">
        <v>0</v>
      </c>
      <c r="R684" s="29">
        <v>0</v>
      </c>
      <c r="S684" s="29">
        <v>0</v>
      </c>
      <c r="T684" s="29">
        <v>0</v>
      </c>
      <c r="V684" s="48">
        <f t="shared" si="77"/>
        <v>390</v>
      </c>
      <c r="W684" s="105">
        <f t="shared" si="78"/>
        <v>1</v>
      </c>
      <c r="X684" s="48">
        <f t="shared" si="79"/>
        <v>0</v>
      </c>
      <c r="Y684" s="33" t="str">
        <f t="shared" si="80"/>
        <v/>
      </c>
      <c r="Z684" s="608">
        <v>2259</v>
      </c>
      <c r="AA684" s="609" t="s">
        <v>1131</v>
      </c>
      <c r="AB684" s="608">
        <v>3</v>
      </c>
      <c r="AC684" s="85"/>
      <c r="AD684" s="225">
        <f t="shared" si="81"/>
        <v>1</v>
      </c>
      <c r="AE684" s="85">
        <v>153</v>
      </c>
      <c r="AF684" s="85">
        <v>2236</v>
      </c>
      <c r="AG684" s="213" t="s">
        <v>791</v>
      </c>
      <c r="AH684" s="85"/>
      <c r="AP684" s="51"/>
    </row>
    <row r="685" spans="1:42" ht="14.1" customHeight="1" x14ac:dyDescent="0.2">
      <c r="A685" s="28">
        <v>676</v>
      </c>
      <c r="B685" s="41">
        <v>114</v>
      </c>
      <c r="C685" s="67">
        <v>2260</v>
      </c>
      <c r="D685" s="46" t="s">
        <v>1132</v>
      </c>
      <c r="E685" s="29">
        <v>0</v>
      </c>
      <c r="F685" s="29">
        <v>0</v>
      </c>
      <c r="G685" s="29">
        <v>0</v>
      </c>
      <c r="H685" s="29">
        <v>0</v>
      </c>
      <c r="I685" s="29">
        <v>0</v>
      </c>
      <c r="J685" s="29">
        <v>0</v>
      </c>
      <c r="K685" s="29">
        <v>0</v>
      </c>
      <c r="L685" s="29">
        <v>0</v>
      </c>
      <c r="M685" s="29">
        <v>0</v>
      </c>
      <c r="N685" s="29">
        <v>0</v>
      </c>
      <c r="O685" s="29">
        <v>0</v>
      </c>
      <c r="P685" s="29">
        <v>0</v>
      </c>
      <c r="Q685" s="29">
        <v>0</v>
      </c>
      <c r="R685" s="29">
        <v>1</v>
      </c>
      <c r="S685" s="29">
        <v>19</v>
      </c>
      <c r="T685" s="29">
        <v>70</v>
      </c>
      <c r="V685" s="48">
        <f t="shared" si="77"/>
        <v>90</v>
      </c>
      <c r="W685" s="105">
        <f t="shared" si="78"/>
        <v>1</v>
      </c>
      <c r="X685" s="48">
        <f t="shared" si="79"/>
        <v>0</v>
      </c>
      <c r="Y685" s="33" t="str">
        <f t="shared" si="80"/>
        <v/>
      </c>
      <c r="Z685" s="608">
        <v>2260</v>
      </c>
      <c r="AA685" s="609" t="s">
        <v>1132</v>
      </c>
      <c r="AB685" s="608">
        <v>2</v>
      </c>
      <c r="AC685" s="85"/>
      <c r="AD685" s="225">
        <f t="shared" si="81"/>
        <v>1</v>
      </c>
      <c r="AE685" s="85">
        <v>141</v>
      </c>
      <c r="AF685" s="85">
        <v>2238</v>
      </c>
      <c r="AG685" s="213" t="s">
        <v>574</v>
      </c>
      <c r="AH685" s="85"/>
      <c r="AP685" s="51"/>
    </row>
    <row r="686" spans="1:42" ht="14.1" customHeight="1" x14ac:dyDescent="0.2">
      <c r="A686" s="28">
        <v>677</v>
      </c>
      <c r="B686" s="41">
        <v>140</v>
      </c>
      <c r="C686" s="67">
        <v>2267</v>
      </c>
      <c r="D686" s="46" t="s">
        <v>2904</v>
      </c>
      <c r="E686" s="29">
        <v>0</v>
      </c>
      <c r="F686" s="29">
        <v>0</v>
      </c>
      <c r="G686" s="29">
        <v>0</v>
      </c>
      <c r="H686" s="29">
        <v>10</v>
      </c>
      <c r="I686" s="29">
        <v>14</v>
      </c>
      <c r="J686" s="29">
        <v>13</v>
      </c>
      <c r="K686" s="29">
        <v>8</v>
      </c>
      <c r="L686" s="29">
        <v>8</v>
      </c>
      <c r="M686" s="29">
        <v>7</v>
      </c>
      <c r="N686" s="29">
        <v>13</v>
      </c>
      <c r="O686" s="29">
        <v>13</v>
      </c>
      <c r="P686" s="29">
        <v>7</v>
      </c>
      <c r="Q686" s="29">
        <v>0</v>
      </c>
      <c r="R686" s="29">
        <v>3</v>
      </c>
      <c r="S686" s="29">
        <v>3</v>
      </c>
      <c r="T686" s="29">
        <v>0</v>
      </c>
      <c r="V686" s="48">
        <f t="shared" si="77"/>
        <v>99</v>
      </c>
      <c r="W686" s="105">
        <f t="shared" si="78"/>
        <v>1</v>
      </c>
      <c r="X686" s="48">
        <f t="shared" si="79"/>
        <v>0</v>
      </c>
      <c r="Y686" s="33" t="str">
        <f t="shared" si="80"/>
        <v/>
      </c>
      <c r="Z686" s="608">
        <v>2267</v>
      </c>
      <c r="AA686" s="609" t="s">
        <v>262</v>
      </c>
      <c r="AB686" s="608">
        <v>1</v>
      </c>
      <c r="AC686" s="85"/>
      <c r="AD686" s="225">
        <f t="shared" si="81"/>
        <v>1</v>
      </c>
      <c r="AE686" s="85">
        <v>105</v>
      </c>
      <c r="AF686" s="85">
        <v>2248</v>
      </c>
      <c r="AG686" s="213" t="s">
        <v>2349</v>
      </c>
      <c r="AH686" s="85"/>
      <c r="AP686" s="51"/>
    </row>
    <row r="687" spans="1:42" ht="14.1" customHeight="1" x14ac:dyDescent="0.2">
      <c r="A687" s="28">
        <v>678</v>
      </c>
      <c r="B687" s="41">
        <v>105</v>
      </c>
      <c r="C687" s="67">
        <v>2275</v>
      </c>
      <c r="D687" s="46" t="s">
        <v>2729</v>
      </c>
      <c r="E687" s="29">
        <v>0</v>
      </c>
      <c r="F687" s="29">
        <v>0</v>
      </c>
      <c r="G687" s="29">
        <v>0</v>
      </c>
      <c r="H687" s="29">
        <v>0</v>
      </c>
      <c r="I687" s="29">
        <v>0</v>
      </c>
      <c r="J687" s="29">
        <v>0</v>
      </c>
      <c r="K687" s="29">
        <v>0</v>
      </c>
      <c r="L687" s="29">
        <v>64</v>
      </c>
      <c r="M687" s="29">
        <v>70</v>
      </c>
      <c r="N687" s="29">
        <v>62</v>
      </c>
      <c r="O687" s="29">
        <v>62</v>
      </c>
      <c r="P687" s="29">
        <v>80</v>
      </c>
      <c r="Q687" s="29">
        <v>0</v>
      </c>
      <c r="R687" s="29">
        <v>0</v>
      </c>
      <c r="S687" s="29">
        <v>0</v>
      </c>
      <c r="T687" s="29">
        <v>0</v>
      </c>
      <c r="V687" s="48">
        <f t="shared" si="77"/>
        <v>338</v>
      </c>
      <c r="W687" s="105">
        <f t="shared" si="78"/>
        <v>1</v>
      </c>
      <c r="X687" s="48">
        <f t="shared" si="79"/>
        <v>0</v>
      </c>
      <c r="Y687" s="33" t="str">
        <f t="shared" si="80"/>
        <v/>
      </c>
      <c r="Z687" s="608">
        <v>2275</v>
      </c>
      <c r="AA687" s="609" t="s">
        <v>2729</v>
      </c>
      <c r="AB687" s="608">
        <v>3</v>
      </c>
      <c r="AC687" s="85"/>
      <c r="AD687" s="225">
        <f t="shared" si="81"/>
        <v>1</v>
      </c>
      <c r="AE687" s="85">
        <v>140</v>
      </c>
      <c r="AF687" s="85">
        <v>2255</v>
      </c>
      <c r="AG687" s="213" t="s">
        <v>2900</v>
      </c>
      <c r="AH687" s="85"/>
      <c r="AP687" s="51"/>
    </row>
    <row r="688" spans="1:42" ht="14.1" customHeight="1" x14ac:dyDescent="0.2">
      <c r="A688" s="28">
        <v>679</v>
      </c>
      <c r="B688" s="41">
        <v>195</v>
      </c>
      <c r="C688" s="67">
        <v>2276</v>
      </c>
      <c r="D688" s="46" t="s">
        <v>2731</v>
      </c>
      <c r="E688" s="29">
        <v>0</v>
      </c>
      <c r="F688" s="29">
        <v>0</v>
      </c>
      <c r="G688" s="29">
        <v>0</v>
      </c>
      <c r="H688" s="29">
        <v>1</v>
      </c>
      <c r="I688" s="29">
        <v>4</v>
      </c>
      <c r="J688" s="29">
        <v>2</v>
      </c>
      <c r="K688" s="29">
        <v>4</v>
      </c>
      <c r="L688" s="29">
        <v>3</v>
      </c>
      <c r="M688" s="29">
        <v>4</v>
      </c>
      <c r="N688" s="29">
        <v>2</v>
      </c>
      <c r="O688" s="29">
        <v>2</v>
      </c>
      <c r="P688" s="29">
        <v>0</v>
      </c>
      <c r="Q688" s="29">
        <v>0</v>
      </c>
      <c r="R688" s="29">
        <v>0</v>
      </c>
      <c r="S688" s="29">
        <v>0</v>
      </c>
      <c r="T688" s="29">
        <v>0</v>
      </c>
      <c r="V688" s="48">
        <f t="shared" si="77"/>
        <v>22</v>
      </c>
      <c r="W688" s="105">
        <f t="shared" si="78"/>
        <v>1</v>
      </c>
      <c r="X688" s="48">
        <f t="shared" si="79"/>
        <v>0</v>
      </c>
      <c r="Y688" s="33" t="str">
        <f t="shared" si="80"/>
        <v/>
      </c>
      <c r="Z688" s="608">
        <v>2276</v>
      </c>
      <c r="AA688" s="609" t="s">
        <v>2731</v>
      </c>
      <c r="AB688" s="608">
        <v>5</v>
      </c>
      <c r="AC688" s="85"/>
      <c r="AD688" s="225">
        <f t="shared" si="81"/>
        <v>1</v>
      </c>
      <c r="AE688" s="85">
        <v>154</v>
      </c>
      <c r="AF688" s="85">
        <v>2256</v>
      </c>
      <c r="AG688" s="213" t="s">
        <v>2124</v>
      </c>
      <c r="AH688" s="85"/>
      <c r="AP688" s="51"/>
    </row>
    <row r="689" spans="1:42" ht="14.1" customHeight="1" x14ac:dyDescent="0.2">
      <c r="A689" s="28">
        <v>680</v>
      </c>
      <c r="B689" s="41">
        <v>193</v>
      </c>
      <c r="C689" s="67">
        <v>2278</v>
      </c>
      <c r="D689" s="46" t="s">
        <v>2732</v>
      </c>
      <c r="E689" s="29">
        <v>0</v>
      </c>
      <c r="F689" s="29">
        <v>0</v>
      </c>
      <c r="G689" s="29">
        <v>0</v>
      </c>
      <c r="H689" s="29">
        <v>0</v>
      </c>
      <c r="I689" s="29">
        <v>0</v>
      </c>
      <c r="J689" s="29">
        <v>0</v>
      </c>
      <c r="K689" s="29">
        <v>1</v>
      </c>
      <c r="L689" s="29">
        <v>0</v>
      </c>
      <c r="M689" s="29">
        <v>1</v>
      </c>
      <c r="N689" s="29">
        <v>0</v>
      </c>
      <c r="O689" s="29">
        <v>0</v>
      </c>
      <c r="P689" s="29">
        <v>2</v>
      </c>
      <c r="Q689" s="29">
        <v>0</v>
      </c>
      <c r="R689" s="29">
        <v>2</v>
      </c>
      <c r="S689" s="29">
        <v>0</v>
      </c>
      <c r="T689" s="29">
        <v>4</v>
      </c>
      <c r="V689" s="48">
        <f t="shared" si="77"/>
        <v>10</v>
      </c>
      <c r="W689" s="105">
        <f t="shared" si="78"/>
        <v>1</v>
      </c>
      <c r="X689" s="48">
        <f t="shared" si="79"/>
        <v>0</v>
      </c>
      <c r="Y689" s="33" t="str">
        <f t="shared" si="80"/>
        <v/>
      </c>
      <c r="Z689" s="608">
        <v>2278</v>
      </c>
      <c r="AA689" s="609" t="s">
        <v>2732</v>
      </c>
      <c r="AB689" s="608">
        <v>5</v>
      </c>
      <c r="AC689" s="85"/>
      <c r="AD689" s="225">
        <f t="shared" si="81"/>
        <v>1</v>
      </c>
      <c r="AE689" s="85">
        <v>118</v>
      </c>
      <c r="AF689" s="85">
        <v>2259</v>
      </c>
      <c r="AG689" s="213" t="s">
        <v>1131</v>
      </c>
      <c r="AH689" s="85"/>
      <c r="AP689" s="51"/>
    </row>
    <row r="690" spans="1:42" ht="14.1" customHeight="1" x14ac:dyDescent="0.2">
      <c r="A690" s="28">
        <v>681</v>
      </c>
      <c r="B690" s="41">
        <v>174</v>
      </c>
      <c r="C690" s="67">
        <v>2282</v>
      </c>
      <c r="D690" s="46" t="s">
        <v>2855</v>
      </c>
      <c r="E690" s="29">
        <v>0</v>
      </c>
      <c r="F690" s="29">
        <v>0</v>
      </c>
      <c r="G690" s="29">
        <v>0</v>
      </c>
      <c r="H690" s="29">
        <v>0</v>
      </c>
      <c r="I690" s="29">
        <v>0</v>
      </c>
      <c r="J690" s="29">
        <v>0</v>
      </c>
      <c r="K690" s="29">
        <v>0</v>
      </c>
      <c r="L690" s="29">
        <v>0</v>
      </c>
      <c r="M690" s="29">
        <v>145</v>
      </c>
      <c r="N690" s="29">
        <v>152</v>
      </c>
      <c r="O690" s="29">
        <v>149</v>
      </c>
      <c r="P690" s="29">
        <v>158</v>
      </c>
      <c r="Q690" s="29">
        <v>0</v>
      </c>
      <c r="R690" s="29">
        <v>0</v>
      </c>
      <c r="S690" s="29">
        <v>0</v>
      </c>
      <c r="T690" s="29">
        <v>0</v>
      </c>
      <c r="V690" s="48">
        <f t="shared" si="77"/>
        <v>604</v>
      </c>
      <c r="W690" s="105">
        <f t="shared" si="78"/>
        <v>1</v>
      </c>
      <c r="X690" s="48">
        <f t="shared" si="79"/>
        <v>0</v>
      </c>
      <c r="Y690" s="33" t="str">
        <f t="shared" si="80"/>
        <v/>
      </c>
      <c r="Z690" s="608">
        <v>2282</v>
      </c>
      <c r="AA690" s="609" t="s">
        <v>2855</v>
      </c>
      <c r="AB690" s="608">
        <v>3</v>
      </c>
      <c r="AC690" s="85"/>
      <c r="AD690" s="225">
        <f t="shared" si="81"/>
        <v>1</v>
      </c>
      <c r="AE690" s="85">
        <v>114</v>
      </c>
      <c r="AF690" s="85">
        <v>2260</v>
      </c>
      <c r="AG690" s="213" t="s">
        <v>1132</v>
      </c>
      <c r="AH690" s="85"/>
      <c r="AP690" s="51"/>
    </row>
    <row r="691" spans="1:42" ht="14.1" customHeight="1" x14ac:dyDescent="0.2">
      <c r="A691" s="28">
        <v>682</v>
      </c>
      <c r="B691" s="41">
        <v>127</v>
      </c>
      <c r="C691" s="67">
        <v>2283</v>
      </c>
      <c r="D691" s="46" t="s">
        <v>2856</v>
      </c>
      <c r="E691" s="29">
        <v>0</v>
      </c>
      <c r="F691" s="29">
        <v>0</v>
      </c>
      <c r="G691" s="29">
        <v>0</v>
      </c>
      <c r="H691" s="29">
        <v>2</v>
      </c>
      <c r="I691" s="29">
        <v>1</v>
      </c>
      <c r="J691" s="29">
        <v>4</v>
      </c>
      <c r="K691" s="29">
        <v>1</v>
      </c>
      <c r="L691" s="29">
        <v>1</v>
      </c>
      <c r="M691" s="29">
        <v>2</v>
      </c>
      <c r="N691" s="29">
        <v>3</v>
      </c>
      <c r="O691" s="29">
        <v>1</v>
      </c>
      <c r="P691" s="29">
        <v>0</v>
      </c>
      <c r="Q691" s="29">
        <v>1</v>
      </c>
      <c r="R691" s="29">
        <v>1</v>
      </c>
      <c r="S691" s="29">
        <v>1</v>
      </c>
      <c r="T691" s="29">
        <v>2</v>
      </c>
      <c r="V691" s="48">
        <f t="shared" si="77"/>
        <v>20</v>
      </c>
      <c r="W691" s="105">
        <f t="shared" si="78"/>
        <v>1</v>
      </c>
      <c r="X691" s="48">
        <f t="shared" si="79"/>
        <v>0</v>
      </c>
      <c r="Y691" s="33" t="str">
        <f t="shared" si="80"/>
        <v/>
      </c>
      <c r="Z691" s="578">
        <v>2283</v>
      </c>
      <c r="AA691" s="613" t="s">
        <v>2856</v>
      </c>
      <c r="AB691" s="578">
        <v>5</v>
      </c>
      <c r="AC691" s="85"/>
      <c r="AD691" s="225">
        <f t="shared" si="81"/>
        <v>1</v>
      </c>
      <c r="AE691" s="41">
        <v>140</v>
      </c>
      <c r="AF691" s="41">
        <v>2267</v>
      </c>
      <c r="AG691" s="49" t="s">
        <v>2904</v>
      </c>
      <c r="AH691" s="85"/>
      <c r="AP691" s="51"/>
    </row>
    <row r="692" spans="1:42" ht="14.1" customHeight="1" x14ac:dyDescent="0.2">
      <c r="A692" s="28">
        <v>683</v>
      </c>
      <c r="B692" s="41">
        <v>105</v>
      </c>
      <c r="C692" s="67">
        <v>2285</v>
      </c>
      <c r="D692" s="46" t="s">
        <v>2916</v>
      </c>
      <c r="E692" s="29">
        <v>0</v>
      </c>
      <c r="F692" s="29">
        <v>0</v>
      </c>
      <c r="G692" s="29">
        <v>0</v>
      </c>
      <c r="H692" s="29">
        <v>0</v>
      </c>
      <c r="I692" s="29">
        <v>0</v>
      </c>
      <c r="J692" s="29">
        <v>0</v>
      </c>
      <c r="K692" s="29">
        <v>0</v>
      </c>
      <c r="L692" s="29">
        <v>0</v>
      </c>
      <c r="M692" s="29">
        <v>0</v>
      </c>
      <c r="N692" s="29">
        <v>0</v>
      </c>
      <c r="O692" s="29">
        <v>0</v>
      </c>
      <c r="P692" s="29">
        <v>0</v>
      </c>
      <c r="Q692" s="29">
        <v>145</v>
      </c>
      <c r="R692" s="29">
        <v>150</v>
      </c>
      <c r="S692" s="29">
        <v>148</v>
      </c>
      <c r="T692" s="29">
        <v>186</v>
      </c>
      <c r="V692" s="48">
        <f t="shared" si="77"/>
        <v>629</v>
      </c>
      <c r="W692" s="105">
        <f t="shared" si="78"/>
        <v>1</v>
      </c>
      <c r="X692" s="48">
        <f t="shared" si="79"/>
        <v>0</v>
      </c>
      <c r="Y692" s="33" t="str">
        <f t="shared" si="80"/>
        <v/>
      </c>
      <c r="Z692" s="614">
        <v>2285</v>
      </c>
      <c r="AA692" s="615" t="s">
        <v>2916</v>
      </c>
      <c r="AB692" s="578">
        <v>4</v>
      </c>
      <c r="AC692" s="85"/>
      <c r="AD692" s="225">
        <f t="shared" si="81"/>
        <v>1</v>
      </c>
      <c r="AE692" s="203">
        <v>105</v>
      </c>
      <c r="AF692" s="203">
        <v>2275</v>
      </c>
      <c r="AG692" s="229" t="s">
        <v>2729</v>
      </c>
      <c r="AH692" s="85"/>
      <c r="AP692" s="51"/>
    </row>
    <row r="693" spans="1:42" ht="14.1" customHeight="1" x14ac:dyDescent="0.2">
      <c r="A693" s="28">
        <v>684</v>
      </c>
      <c r="B693" s="41">
        <v>185</v>
      </c>
      <c r="C693" s="67">
        <v>2286</v>
      </c>
      <c r="D693" s="46" t="s">
        <v>2914</v>
      </c>
      <c r="E693" s="29">
        <v>0</v>
      </c>
      <c r="F693" s="29">
        <v>0</v>
      </c>
      <c r="G693" s="29">
        <v>0</v>
      </c>
      <c r="H693" s="29">
        <v>0</v>
      </c>
      <c r="I693" s="29">
        <v>1</v>
      </c>
      <c r="J693" s="29">
        <v>1</v>
      </c>
      <c r="K693" s="29">
        <v>2</v>
      </c>
      <c r="L693" s="29">
        <v>1</v>
      </c>
      <c r="M693" s="29">
        <v>1</v>
      </c>
      <c r="N693" s="29">
        <v>1</v>
      </c>
      <c r="O693" s="29">
        <v>2</v>
      </c>
      <c r="P693" s="29">
        <v>0</v>
      </c>
      <c r="Q693" s="29">
        <v>1</v>
      </c>
      <c r="R693" s="29">
        <v>1</v>
      </c>
      <c r="S693" s="29">
        <v>4</v>
      </c>
      <c r="T693" s="29">
        <v>0</v>
      </c>
      <c r="V693" s="48">
        <f t="shared" si="77"/>
        <v>15</v>
      </c>
      <c r="W693" s="105">
        <f t="shared" si="78"/>
        <v>1</v>
      </c>
      <c r="X693" s="48">
        <f t="shared" si="79"/>
        <v>0</v>
      </c>
      <c r="Y693" s="33" t="str">
        <f t="shared" si="80"/>
        <v/>
      </c>
      <c r="Z693" s="614">
        <v>2286</v>
      </c>
      <c r="AA693" s="615" t="s">
        <v>2914</v>
      </c>
      <c r="AB693" s="578">
        <v>5</v>
      </c>
      <c r="AC693" s="41"/>
      <c r="AD693" s="225">
        <f t="shared" si="81"/>
        <v>1</v>
      </c>
      <c r="AE693" s="203">
        <v>195</v>
      </c>
      <c r="AF693" s="203">
        <v>2276</v>
      </c>
      <c r="AG693" s="229" t="s">
        <v>2731</v>
      </c>
      <c r="AH693" s="41"/>
      <c r="AP693" s="51"/>
    </row>
    <row r="694" spans="1:42" ht="14.1" customHeight="1" x14ac:dyDescent="0.2">
      <c r="A694" s="28">
        <v>685</v>
      </c>
      <c r="B694" s="41">
        <v>185</v>
      </c>
      <c r="C694" s="67">
        <v>2290</v>
      </c>
      <c r="D694" s="46" t="s">
        <v>3106</v>
      </c>
      <c r="E694" s="29">
        <v>0</v>
      </c>
      <c r="F694" s="29">
        <v>0</v>
      </c>
      <c r="G694" s="29">
        <v>0</v>
      </c>
      <c r="H694" s="29">
        <v>3</v>
      </c>
      <c r="I694" s="29">
        <v>1</v>
      </c>
      <c r="J694" s="29">
        <v>5</v>
      </c>
      <c r="K694" s="29">
        <v>0</v>
      </c>
      <c r="L694" s="29">
        <v>2</v>
      </c>
      <c r="M694" s="29">
        <v>1</v>
      </c>
      <c r="N694" s="29">
        <v>3</v>
      </c>
      <c r="O694" s="29">
        <v>1</v>
      </c>
      <c r="P694" s="29">
        <v>2</v>
      </c>
      <c r="Q694" s="29">
        <v>0</v>
      </c>
      <c r="R694" s="29">
        <v>2</v>
      </c>
      <c r="S694" s="29">
        <v>1</v>
      </c>
      <c r="T694" s="29">
        <v>1</v>
      </c>
      <c r="V694" s="48">
        <f>SUM(E694:T694)</f>
        <v>22</v>
      </c>
      <c r="W694" s="105">
        <f>IF(V694&gt;0,1,0)</f>
        <v>1</v>
      </c>
      <c r="X694" s="48">
        <f>E694+F694</f>
        <v>0</v>
      </c>
      <c r="Y694" s="33" t="str">
        <f t="shared" si="80"/>
        <v/>
      </c>
      <c r="Z694" s="614">
        <v>2290</v>
      </c>
      <c r="AA694" s="615" t="s">
        <v>3106</v>
      </c>
      <c r="AB694" s="578">
        <v>5</v>
      </c>
      <c r="AC694" s="176"/>
      <c r="AD694" s="225">
        <f t="shared" si="81"/>
        <v>1</v>
      </c>
      <c r="AE694" s="203">
        <v>193</v>
      </c>
      <c r="AF694" s="203">
        <v>2278</v>
      </c>
      <c r="AG694" s="229" t="s">
        <v>2732</v>
      </c>
      <c r="AH694" s="176"/>
      <c r="AP694" s="51"/>
    </row>
    <row r="695" spans="1:42" ht="14.1" customHeight="1" x14ac:dyDescent="0.2">
      <c r="A695" s="28">
        <v>686</v>
      </c>
      <c r="B695" s="41">
        <v>118</v>
      </c>
      <c r="C695" s="67">
        <v>2294</v>
      </c>
      <c r="D695" s="46" t="s">
        <v>3147</v>
      </c>
      <c r="E695" s="29">
        <v>0</v>
      </c>
      <c r="F695" s="29">
        <v>0</v>
      </c>
      <c r="G695" s="29">
        <v>0</v>
      </c>
      <c r="H695" s="29">
        <v>83</v>
      </c>
      <c r="I695" s="29">
        <v>95</v>
      </c>
      <c r="J695" s="29">
        <v>91</v>
      </c>
      <c r="K695" s="29">
        <v>112</v>
      </c>
      <c r="L695" s="29">
        <v>94</v>
      </c>
      <c r="M695" s="29">
        <v>89</v>
      </c>
      <c r="N695" s="29">
        <v>100</v>
      </c>
      <c r="O695" s="29">
        <v>75</v>
      </c>
      <c r="P695" s="29">
        <v>72</v>
      </c>
      <c r="Q695" s="29">
        <v>0</v>
      </c>
      <c r="R695" s="29">
        <v>0</v>
      </c>
      <c r="S695" s="29">
        <v>0</v>
      </c>
      <c r="T695" s="29">
        <v>0</v>
      </c>
      <c r="V695" s="48">
        <f>SUM(E695:T695)</f>
        <v>811</v>
      </c>
      <c r="W695" s="105">
        <f>IF(V695&gt;0,1,0)</f>
        <v>1</v>
      </c>
      <c r="X695" s="48">
        <f>E695+F695</f>
        <v>0</v>
      </c>
      <c r="Y695" s="33" t="str">
        <f t="shared" si="80"/>
        <v/>
      </c>
      <c r="Z695" s="578">
        <v>2294</v>
      </c>
      <c r="AA695" s="534" t="s">
        <v>3147</v>
      </c>
      <c r="AB695" s="578">
        <v>1</v>
      </c>
      <c r="AC695" s="176"/>
      <c r="AD695" s="225">
        <f t="shared" si="81"/>
        <v>1</v>
      </c>
      <c r="AE695" s="203">
        <v>174</v>
      </c>
      <c r="AF695" s="203">
        <v>2282</v>
      </c>
      <c r="AG695" s="229" t="s">
        <v>2855</v>
      </c>
      <c r="AH695" s="176"/>
      <c r="AP695" s="51"/>
    </row>
    <row r="696" spans="1:42" ht="14.1" customHeight="1" x14ac:dyDescent="0.2">
      <c r="A696" s="28">
        <v>687</v>
      </c>
      <c r="B696" s="41">
        <v>156</v>
      </c>
      <c r="C696" s="67">
        <v>2297</v>
      </c>
      <c r="D696" s="46" t="s">
        <v>3148</v>
      </c>
      <c r="E696" s="29">
        <v>0</v>
      </c>
      <c r="F696" s="29">
        <v>0</v>
      </c>
      <c r="G696" s="29">
        <v>0</v>
      </c>
      <c r="H696" s="29">
        <v>1</v>
      </c>
      <c r="I696" s="29">
        <v>2</v>
      </c>
      <c r="J696" s="29">
        <v>2</v>
      </c>
      <c r="K696" s="29">
        <v>1</v>
      </c>
      <c r="L696" s="29">
        <v>0</v>
      </c>
      <c r="M696" s="29">
        <v>0</v>
      </c>
      <c r="N696" s="29">
        <v>0</v>
      </c>
      <c r="O696" s="29">
        <v>1</v>
      </c>
      <c r="P696" s="29">
        <v>0</v>
      </c>
      <c r="Q696" s="29">
        <v>2</v>
      </c>
      <c r="R696" s="29">
        <v>0</v>
      </c>
      <c r="S696" s="29">
        <v>2</v>
      </c>
      <c r="T696" s="29">
        <v>1</v>
      </c>
      <c r="V696" s="48">
        <f>SUM(E696:T696)</f>
        <v>12</v>
      </c>
      <c r="W696" s="105">
        <f>IF(V696&gt;0,1,0)</f>
        <v>1</v>
      </c>
      <c r="X696" s="48">
        <f>E696+F696</f>
        <v>0</v>
      </c>
      <c r="Y696" s="33" t="str">
        <f t="shared" si="80"/>
        <v/>
      </c>
      <c r="Z696" s="578">
        <v>2297</v>
      </c>
      <c r="AA696" s="534" t="s">
        <v>3148</v>
      </c>
      <c r="AB696" s="578">
        <v>5</v>
      </c>
      <c r="AC696" s="176"/>
      <c r="AD696" s="225"/>
      <c r="AE696" s="203">
        <v>127</v>
      </c>
      <c r="AF696" s="203">
        <v>2283</v>
      </c>
      <c r="AG696" s="229" t="s">
        <v>2856</v>
      </c>
      <c r="AH696" s="176"/>
      <c r="AP696" s="51"/>
    </row>
    <row r="697" spans="1:42" ht="14.1" customHeight="1" x14ac:dyDescent="0.2">
      <c r="A697" s="28">
        <v>688</v>
      </c>
      <c r="B697" s="41">
        <v>118</v>
      </c>
      <c r="C697" s="67">
        <v>2298</v>
      </c>
      <c r="D697" s="46" t="s">
        <v>3149</v>
      </c>
      <c r="E697" s="29">
        <v>0</v>
      </c>
      <c r="F697" s="29">
        <v>0</v>
      </c>
      <c r="G697" s="29">
        <v>0</v>
      </c>
      <c r="H697" s="29">
        <v>0</v>
      </c>
      <c r="I697" s="29">
        <v>0</v>
      </c>
      <c r="J697" s="29">
        <v>0</v>
      </c>
      <c r="K697" s="29">
        <v>0</v>
      </c>
      <c r="L697" s="29">
        <v>0</v>
      </c>
      <c r="M697" s="29">
        <v>0</v>
      </c>
      <c r="N697" s="29">
        <v>0</v>
      </c>
      <c r="O697" s="29">
        <v>0</v>
      </c>
      <c r="P697" s="29">
        <v>0</v>
      </c>
      <c r="Q697" s="29">
        <v>31</v>
      </c>
      <c r="R697" s="29">
        <v>31</v>
      </c>
      <c r="S697" s="29">
        <v>25</v>
      </c>
      <c r="T697" s="29">
        <v>27</v>
      </c>
      <c r="V697" s="48">
        <f>SUM(E697:T697)</f>
        <v>114</v>
      </c>
      <c r="W697" s="105">
        <f>IF(V697&gt;0,1,0)</f>
        <v>1</v>
      </c>
      <c r="X697" s="48">
        <f>E697+F697</f>
        <v>0</v>
      </c>
      <c r="Y697" s="33" t="str">
        <f t="shared" si="80"/>
        <v/>
      </c>
      <c r="Z697" s="578">
        <v>2298</v>
      </c>
      <c r="AA697" s="613" t="s">
        <v>3149</v>
      </c>
      <c r="AB697" s="578">
        <v>4</v>
      </c>
      <c r="AC697" s="41"/>
      <c r="AH697" s="41"/>
      <c r="AP697" s="51"/>
    </row>
    <row r="698" spans="1:42" ht="14.1" customHeight="1" x14ac:dyDescent="0.2">
      <c r="A698" s="28">
        <v>689</v>
      </c>
      <c r="B698" s="41">
        <v>155</v>
      </c>
      <c r="C698" s="67">
        <v>2299</v>
      </c>
      <c r="D698" s="46" t="s">
        <v>3150</v>
      </c>
      <c r="E698" s="29">
        <v>0</v>
      </c>
      <c r="F698" s="29">
        <v>0</v>
      </c>
      <c r="G698" s="29">
        <v>0</v>
      </c>
      <c r="H698" s="29">
        <v>3</v>
      </c>
      <c r="I698" s="29">
        <v>2</v>
      </c>
      <c r="J698" s="29">
        <v>1</v>
      </c>
      <c r="K698" s="29">
        <v>0</v>
      </c>
      <c r="L698" s="29">
        <v>2</v>
      </c>
      <c r="M698" s="29">
        <v>1</v>
      </c>
      <c r="N698" s="29">
        <v>1</v>
      </c>
      <c r="O698" s="29">
        <v>1</v>
      </c>
      <c r="P698" s="29">
        <v>2</v>
      </c>
      <c r="Q698" s="29">
        <v>0</v>
      </c>
      <c r="R698" s="29">
        <v>2</v>
      </c>
      <c r="S698" s="29">
        <v>1</v>
      </c>
      <c r="T698" s="29">
        <v>7</v>
      </c>
      <c r="V698" s="48">
        <f t="shared" ref="V698:V701" si="82">SUM(E698:T698)</f>
        <v>23</v>
      </c>
      <c r="W698" s="105">
        <f t="shared" ref="W698:W700" si="83">IF(V698&gt;0,1,0)</f>
        <v>1</v>
      </c>
      <c r="X698" s="48">
        <f t="shared" ref="X698:X700" si="84">E698+F698</f>
        <v>0</v>
      </c>
      <c r="Y698" s="33" t="str">
        <f t="shared" si="80"/>
        <v/>
      </c>
      <c r="Z698" s="578">
        <v>2299</v>
      </c>
      <c r="AA698" s="613" t="s">
        <v>3150</v>
      </c>
      <c r="AB698" s="578">
        <v>5</v>
      </c>
      <c r="AC698" s="41"/>
      <c r="AH698" s="41"/>
      <c r="AP698" s="51"/>
    </row>
    <row r="699" spans="1:42" ht="14.1" customHeight="1" x14ac:dyDescent="0.2">
      <c r="A699" s="28">
        <v>690</v>
      </c>
      <c r="B699" s="41">
        <v>188</v>
      </c>
      <c r="C699" s="67">
        <v>2302</v>
      </c>
      <c r="D699" s="46" t="s">
        <v>3188</v>
      </c>
      <c r="E699" s="29">
        <v>0</v>
      </c>
      <c r="F699" s="29">
        <v>0</v>
      </c>
      <c r="G699" s="29">
        <v>0</v>
      </c>
      <c r="H699" s="29">
        <v>102</v>
      </c>
      <c r="I699" s="29">
        <v>100</v>
      </c>
      <c r="J699" s="29">
        <v>121</v>
      </c>
      <c r="K699" s="29">
        <v>101</v>
      </c>
      <c r="L699" s="29">
        <v>115</v>
      </c>
      <c r="M699" s="29">
        <v>115</v>
      </c>
      <c r="N699" s="29">
        <v>99</v>
      </c>
      <c r="O699" s="29">
        <v>103</v>
      </c>
      <c r="P699" s="29">
        <v>85</v>
      </c>
      <c r="Q699" s="29">
        <v>0</v>
      </c>
      <c r="R699" s="29">
        <v>0</v>
      </c>
      <c r="S699" s="29">
        <v>0</v>
      </c>
      <c r="T699" s="29">
        <v>0</v>
      </c>
      <c r="V699" s="48">
        <f t="shared" si="82"/>
        <v>941</v>
      </c>
      <c r="W699" s="105">
        <f t="shared" si="83"/>
        <v>1</v>
      </c>
      <c r="X699" s="48">
        <f t="shared" si="84"/>
        <v>0</v>
      </c>
      <c r="Y699" s="33" t="str">
        <f t="shared" si="80"/>
        <v/>
      </c>
      <c r="Z699" s="578">
        <v>2302</v>
      </c>
      <c r="AA699" s="613" t="s">
        <v>3188</v>
      </c>
      <c r="AB699" s="578">
        <v>1</v>
      </c>
      <c r="AC699" s="41"/>
      <c r="AH699" s="41"/>
      <c r="AP699" s="51"/>
    </row>
    <row r="700" spans="1:42" ht="14.1" customHeight="1" x14ac:dyDescent="0.2">
      <c r="A700" s="28">
        <v>691</v>
      </c>
      <c r="B700" s="41">
        <v>118</v>
      </c>
      <c r="C700" s="67">
        <v>2303</v>
      </c>
      <c r="D700" s="46" t="s">
        <v>3189</v>
      </c>
      <c r="E700" s="29">
        <v>0</v>
      </c>
      <c r="F700" s="29">
        <v>0</v>
      </c>
      <c r="G700" s="29">
        <v>0</v>
      </c>
      <c r="H700" s="29">
        <v>85</v>
      </c>
      <c r="I700" s="29">
        <v>93</v>
      </c>
      <c r="J700" s="29">
        <v>60</v>
      </c>
      <c r="K700" s="29">
        <v>83</v>
      </c>
      <c r="L700" s="29">
        <v>67</v>
      </c>
      <c r="M700" s="29">
        <v>46</v>
      </c>
      <c r="N700" s="29">
        <v>0</v>
      </c>
      <c r="O700" s="29">
        <v>0</v>
      </c>
      <c r="P700" s="29">
        <v>0</v>
      </c>
      <c r="Q700" s="29">
        <v>0</v>
      </c>
      <c r="R700" s="29">
        <v>0</v>
      </c>
      <c r="S700" s="29">
        <v>0</v>
      </c>
      <c r="T700" s="29">
        <v>0</v>
      </c>
      <c r="V700" s="48">
        <f t="shared" si="82"/>
        <v>434</v>
      </c>
      <c r="W700" s="105">
        <f t="shared" si="83"/>
        <v>1</v>
      </c>
      <c r="X700" s="48">
        <f t="shared" si="84"/>
        <v>0</v>
      </c>
      <c r="Y700" s="33" t="str">
        <f t="shared" si="80"/>
        <v/>
      </c>
      <c r="Z700" s="578">
        <v>2303</v>
      </c>
      <c r="AA700" s="613" t="s">
        <v>3189</v>
      </c>
      <c r="AB700" s="578">
        <v>1</v>
      </c>
      <c r="AC700" s="41"/>
      <c r="AH700" s="41"/>
      <c r="AP700" s="51"/>
    </row>
    <row r="701" spans="1:42" ht="14.1" customHeight="1" x14ac:dyDescent="0.2">
      <c r="A701" s="28">
        <v>692</v>
      </c>
      <c r="B701" s="41">
        <v>188</v>
      </c>
      <c r="C701" s="67">
        <v>2304</v>
      </c>
      <c r="D701" s="46" t="s">
        <v>3190</v>
      </c>
      <c r="E701" s="29">
        <v>0</v>
      </c>
      <c r="F701" s="29">
        <v>0</v>
      </c>
      <c r="G701" s="29">
        <v>0</v>
      </c>
      <c r="H701" s="29">
        <v>0</v>
      </c>
      <c r="I701" s="29">
        <v>0</v>
      </c>
      <c r="J701" s="29">
        <v>0</v>
      </c>
      <c r="K701" s="29">
        <v>0</v>
      </c>
      <c r="L701" s="29">
        <v>0</v>
      </c>
      <c r="M701" s="29">
        <v>0</v>
      </c>
      <c r="N701" s="29">
        <v>0</v>
      </c>
      <c r="O701" s="29">
        <v>0</v>
      </c>
      <c r="P701" s="29">
        <v>0</v>
      </c>
      <c r="Q701" s="29">
        <v>0</v>
      </c>
      <c r="R701" s="29">
        <v>0</v>
      </c>
      <c r="S701" s="29">
        <v>0</v>
      </c>
      <c r="T701" s="29">
        <v>46</v>
      </c>
      <c r="V701" s="48">
        <f t="shared" si="82"/>
        <v>46</v>
      </c>
      <c r="W701" s="105">
        <f>IF(V701&gt;0,1,0)</f>
        <v>1</v>
      </c>
      <c r="X701" s="48">
        <f>E701+F701</f>
        <v>0</v>
      </c>
      <c r="Y701" s="33" t="str">
        <f t="shared" si="80"/>
        <v/>
      </c>
      <c r="Z701" s="578">
        <v>2304</v>
      </c>
      <c r="AA701" s="534" t="s">
        <v>3190</v>
      </c>
      <c r="AB701" s="578">
        <v>4</v>
      </c>
      <c r="AP701" s="51"/>
    </row>
    <row r="702" spans="1:42" ht="14.1" customHeight="1" x14ac:dyDescent="0.2">
      <c r="A702" s="28">
        <v>693</v>
      </c>
      <c r="B702" s="41">
        <v>118</v>
      </c>
      <c r="C702" s="67">
        <v>2306</v>
      </c>
      <c r="D702" s="46" t="s">
        <v>3284</v>
      </c>
      <c r="E702" s="29">
        <v>0</v>
      </c>
      <c r="F702" s="29">
        <v>0</v>
      </c>
      <c r="G702" s="29">
        <v>0</v>
      </c>
      <c r="H702" s="29">
        <v>0</v>
      </c>
      <c r="I702" s="29">
        <v>0</v>
      </c>
      <c r="J702" s="29">
        <v>0</v>
      </c>
      <c r="K702" s="29">
        <v>0</v>
      </c>
      <c r="L702" s="29">
        <v>0</v>
      </c>
      <c r="M702" s="29">
        <v>0</v>
      </c>
      <c r="N702" s="29">
        <v>0</v>
      </c>
      <c r="O702" s="29">
        <v>0</v>
      </c>
      <c r="P702" s="29">
        <v>0</v>
      </c>
      <c r="Q702" s="29">
        <v>44</v>
      </c>
      <c r="R702" s="29">
        <v>29</v>
      </c>
      <c r="S702" s="29">
        <v>32</v>
      </c>
      <c r="T702" s="29">
        <v>41</v>
      </c>
      <c r="V702" s="48">
        <f t="shared" ref="V702:V703" si="85">SUM(E702:T702)</f>
        <v>146</v>
      </c>
      <c r="W702" s="105">
        <f t="shared" ref="W702:W703" si="86">IF(V702&gt;0,1,0)</f>
        <v>1</v>
      </c>
      <c r="X702" s="48">
        <f t="shared" ref="X702:X703" si="87">E702+F702</f>
        <v>0</v>
      </c>
      <c r="Y702" s="33" t="str">
        <f t="shared" ref="Y702:Y703" si="88">IF(C702=Z702,"",1)</f>
        <v/>
      </c>
      <c r="Z702" s="608">
        <v>2306</v>
      </c>
      <c r="AA702" s="609" t="s">
        <v>3149</v>
      </c>
      <c r="AB702" s="608">
        <v>4</v>
      </c>
      <c r="AC702" s="48"/>
      <c r="AD702" s="226"/>
      <c r="AE702" s="48"/>
      <c r="AF702" s="48"/>
      <c r="AG702" s="212"/>
      <c r="AH702" s="48"/>
      <c r="AP702" s="51"/>
    </row>
    <row r="703" spans="1:42" ht="14.1" customHeight="1" x14ac:dyDescent="0.2">
      <c r="A703" s="28">
        <v>694</v>
      </c>
      <c r="B703" s="41">
        <v>186</v>
      </c>
      <c r="C703" s="67">
        <v>2310</v>
      </c>
      <c r="D703" s="46" t="s">
        <v>3285</v>
      </c>
      <c r="E703" s="29">
        <v>0</v>
      </c>
      <c r="F703" s="29">
        <v>0</v>
      </c>
      <c r="G703" s="29">
        <v>0</v>
      </c>
      <c r="H703" s="29">
        <v>119</v>
      </c>
      <c r="I703" s="29">
        <v>104</v>
      </c>
      <c r="J703" s="29">
        <v>118</v>
      </c>
      <c r="K703" s="29">
        <v>123</v>
      </c>
      <c r="L703" s="29">
        <v>80</v>
      </c>
      <c r="M703" s="29">
        <v>91</v>
      </c>
      <c r="N703" s="29">
        <v>70</v>
      </c>
      <c r="O703" s="29">
        <v>0</v>
      </c>
      <c r="P703" s="29">
        <v>0</v>
      </c>
      <c r="Q703" s="29">
        <v>0</v>
      </c>
      <c r="R703" s="29">
        <v>0</v>
      </c>
      <c r="S703" s="29">
        <v>0</v>
      </c>
      <c r="T703" s="29">
        <v>0</v>
      </c>
      <c r="V703" s="48">
        <f t="shared" si="85"/>
        <v>705</v>
      </c>
      <c r="W703" s="105">
        <f t="shared" si="86"/>
        <v>1</v>
      </c>
      <c r="X703" s="48">
        <f t="shared" si="87"/>
        <v>0</v>
      </c>
      <c r="Y703" s="33" t="str">
        <f t="shared" si="88"/>
        <v/>
      </c>
      <c r="Z703" s="608">
        <v>2310</v>
      </c>
      <c r="AA703" s="609" t="s">
        <v>3285</v>
      </c>
      <c r="AB703" s="608">
        <v>1</v>
      </c>
      <c r="AC703" s="48"/>
      <c r="AD703" s="226"/>
      <c r="AE703" s="48"/>
      <c r="AF703" s="48"/>
      <c r="AG703" s="212"/>
      <c r="AH703" s="48"/>
      <c r="AP703" s="51"/>
    </row>
    <row r="704" spans="1:42" ht="14.1" customHeight="1" x14ac:dyDescent="0.2">
      <c r="A704" s="28">
        <v>695</v>
      </c>
      <c r="B704" s="41">
        <v>195</v>
      </c>
      <c r="C704" s="67">
        <v>2312</v>
      </c>
      <c r="D704" s="46" t="s">
        <v>3286</v>
      </c>
      <c r="E704" s="29">
        <v>0</v>
      </c>
      <c r="F704" s="29">
        <v>0</v>
      </c>
      <c r="G704" s="29">
        <v>0</v>
      </c>
      <c r="H704" s="29">
        <v>4</v>
      </c>
      <c r="I704" s="29">
        <v>5</v>
      </c>
      <c r="J704" s="29">
        <v>0</v>
      </c>
      <c r="K704" s="29">
        <v>2</v>
      </c>
      <c r="L704" s="29">
        <v>2</v>
      </c>
      <c r="M704" s="29">
        <v>2</v>
      </c>
      <c r="N704" s="29">
        <v>4</v>
      </c>
      <c r="O704" s="29">
        <v>1</v>
      </c>
      <c r="P704" s="29">
        <v>3</v>
      </c>
      <c r="Q704" s="29">
        <v>2</v>
      </c>
      <c r="R704" s="29">
        <v>3</v>
      </c>
      <c r="S704" s="29">
        <v>2</v>
      </c>
      <c r="T704" s="29">
        <v>1</v>
      </c>
      <c r="V704" s="48">
        <f t="shared" ref="V704:V708" si="89">SUM(E704:T704)</f>
        <v>31</v>
      </c>
      <c r="W704" s="105">
        <f t="shared" ref="W704:W708" si="90">IF(V704&gt;0,1,0)</f>
        <v>1</v>
      </c>
      <c r="X704" s="48">
        <f t="shared" ref="X704:X708" si="91">E704+F704</f>
        <v>0</v>
      </c>
      <c r="Y704" s="33"/>
      <c r="Z704" s="608">
        <v>2312</v>
      </c>
      <c r="AA704" s="609" t="s">
        <v>3286</v>
      </c>
      <c r="AB704" s="608">
        <v>5</v>
      </c>
      <c r="AC704" s="48"/>
      <c r="AD704" s="226"/>
      <c r="AE704" s="48"/>
      <c r="AF704" s="48"/>
      <c r="AG704" s="212"/>
      <c r="AH704" s="48"/>
      <c r="AP704" s="51"/>
    </row>
    <row r="705" spans="1:42" ht="14.1" customHeight="1" x14ac:dyDescent="0.2">
      <c r="A705" s="28">
        <v>696</v>
      </c>
      <c r="B705" s="41">
        <v>194</v>
      </c>
      <c r="C705" s="67">
        <v>2313</v>
      </c>
      <c r="D705" s="46" t="s">
        <v>3287</v>
      </c>
      <c r="E705" s="29">
        <v>0</v>
      </c>
      <c r="F705" s="29">
        <v>0</v>
      </c>
      <c r="G705" s="29">
        <v>0</v>
      </c>
      <c r="H705" s="29">
        <v>2</v>
      </c>
      <c r="I705" s="29">
        <v>0</v>
      </c>
      <c r="J705" s="29">
        <v>1</v>
      </c>
      <c r="K705" s="29">
        <v>2</v>
      </c>
      <c r="L705" s="29">
        <v>2</v>
      </c>
      <c r="M705" s="29">
        <v>1</v>
      </c>
      <c r="N705" s="29">
        <v>2</v>
      </c>
      <c r="O705" s="29">
        <v>3</v>
      </c>
      <c r="P705" s="29">
        <v>1</v>
      </c>
      <c r="Q705" s="29">
        <v>1</v>
      </c>
      <c r="R705" s="29">
        <v>0</v>
      </c>
      <c r="S705" s="29">
        <v>0</v>
      </c>
      <c r="T705" s="29">
        <v>2</v>
      </c>
      <c r="V705" s="48">
        <f t="shared" si="89"/>
        <v>17</v>
      </c>
      <c r="W705" s="105">
        <f t="shared" si="90"/>
        <v>1</v>
      </c>
      <c r="X705" s="48">
        <f t="shared" si="91"/>
        <v>0</v>
      </c>
      <c r="Y705" s="33"/>
      <c r="Z705" s="608">
        <v>2313</v>
      </c>
      <c r="AA705" s="609" t="s">
        <v>3287</v>
      </c>
      <c r="AB705" s="608">
        <v>5</v>
      </c>
      <c r="AC705" s="48"/>
      <c r="AD705" s="226"/>
      <c r="AE705" s="48"/>
      <c r="AF705" s="48"/>
      <c r="AG705" s="212"/>
      <c r="AH705" s="48"/>
      <c r="AP705" s="51"/>
    </row>
    <row r="706" spans="1:42" ht="14.1" customHeight="1" x14ac:dyDescent="0.2">
      <c r="A706" s="28">
        <v>697</v>
      </c>
      <c r="B706" s="41">
        <v>191</v>
      </c>
      <c r="C706" s="67">
        <v>2314</v>
      </c>
      <c r="D706" s="46" t="s">
        <v>3288</v>
      </c>
      <c r="E706" s="29">
        <v>0</v>
      </c>
      <c r="F706" s="29">
        <v>0</v>
      </c>
      <c r="G706" s="29">
        <v>0</v>
      </c>
      <c r="H706" s="29">
        <v>1</v>
      </c>
      <c r="I706" s="29">
        <v>0</v>
      </c>
      <c r="J706" s="29">
        <v>2</v>
      </c>
      <c r="K706" s="29">
        <v>0</v>
      </c>
      <c r="L706" s="29">
        <v>2</v>
      </c>
      <c r="M706" s="29">
        <v>0</v>
      </c>
      <c r="N706" s="29">
        <v>0</v>
      </c>
      <c r="O706" s="29">
        <v>0</v>
      </c>
      <c r="P706" s="29">
        <v>3</v>
      </c>
      <c r="Q706" s="29">
        <v>0</v>
      </c>
      <c r="R706" s="29">
        <v>2</v>
      </c>
      <c r="S706" s="29">
        <v>1</v>
      </c>
      <c r="T706" s="29">
        <v>2</v>
      </c>
      <c r="V706" s="48">
        <f t="shared" si="89"/>
        <v>13</v>
      </c>
      <c r="W706" s="105">
        <f t="shared" si="90"/>
        <v>1</v>
      </c>
      <c r="X706" s="48">
        <f t="shared" si="91"/>
        <v>0</v>
      </c>
      <c r="Y706" s="33"/>
      <c r="Z706" s="608">
        <v>2314</v>
      </c>
      <c r="AA706" s="609" t="s">
        <v>3288</v>
      </c>
      <c r="AB706" s="608">
        <v>5</v>
      </c>
      <c r="AC706" s="48"/>
      <c r="AD706" s="226"/>
      <c r="AE706" s="48"/>
      <c r="AF706" s="48"/>
      <c r="AG706" s="212"/>
      <c r="AH706" s="48"/>
      <c r="AP706" s="51"/>
    </row>
    <row r="707" spans="1:42" ht="14.1" customHeight="1" x14ac:dyDescent="0.2">
      <c r="A707" s="28">
        <v>698</v>
      </c>
      <c r="B707" s="41">
        <v>105</v>
      </c>
      <c r="C707" s="67">
        <v>2316</v>
      </c>
      <c r="D707" s="46" t="s">
        <v>3371</v>
      </c>
      <c r="E707" s="29">
        <v>0</v>
      </c>
      <c r="F707" s="29">
        <v>0</v>
      </c>
      <c r="G707" s="29">
        <v>0</v>
      </c>
      <c r="H707" s="29">
        <v>77</v>
      </c>
      <c r="I707" s="29">
        <v>89</v>
      </c>
      <c r="J707" s="29">
        <v>73</v>
      </c>
      <c r="K707" s="29">
        <v>71</v>
      </c>
      <c r="L707" s="29">
        <v>70</v>
      </c>
      <c r="M707" s="29">
        <v>58</v>
      </c>
      <c r="N707" s="29">
        <v>47</v>
      </c>
      <c r="O707" s="29">
        <v>59</v>
      </c>
      <c r="P707" s="29">
        <v>43</v>
      </c>
      <c r="Q707" s="29">
        <v>0</v>
      </c>
      <c r="R707" s="29">
        <v>0</v>
      </c>
      <c r="S707" s="29">
        <v>0</v>
      </c>
      <c r="T707" s="29">
        <v>0</v>
      </c>
      <c r="V707" s="48">
        <f t="shared" si="89"/>
        <v>587</v>
      </c>
      <c r="W707" s="105">
        <f t="shared" si="90"/>
        <v>1</v>
      </c>
      <c r="X707" s="48">
        <f t="shared" si="91"/>
        <v>0</v>
      </c>
      <c r="Y707" s="33"/>
      <c r="Z707" s="608">
        <v>2316</v>
      </c>
      <c r="AA707" s="609" t="s">
        <v>3371</v>
      </c>
      <c r="AB707" s="608">
        <v>1</v>
      </c>
      <c r="AC707" s="48"/>
      <c r="AD707" s="226"/>
      <c r="AE707" s="48"/>
      <c r="AF707" s="48"/>
      <c r="AG707" s="212"/>
      <c r="AH707" s="48"/>
      <c r="AP707" s="51"/>
    </row>
    <row r="708" spans="1:42" ht="14.1" customHeight="1" x14ac:dyDescent="0.2">
      <c r="A708" s="28">
        <v>699</v>
      </c>
      <c r="B708" s="41">
        <v>174</v>
      </c>
      <c r="C708" s="67">
        <v>2319</v>
      </c>
      <c r="D708" s="46" t="s">
        <v>3373</v>
      </c>
      <c r="E708" s="29">
        <v>0</v>
      </c>
      <c r="F708" s="29">
        <v>0</v>
      </c>
      <c r="G708" s="29">
        <v>0</v>
      </c>
      <c r="H708" s="29">
        <v>0</v>
      </c>
      <c r="I708" s="29">
        <v>0</v>
      </c>
      <c r="J708" s="29">
        <v>0</v>
      </c>
      <c r="K708" s="29">
        <v>0</v>
      </c>
      <c r="L708" s="29">
        <v>0</v>
      </c>
      <c r="M708" s="29">
        <v>0</v>
      </c>
      <c r="N708" s="29">
        <v>0</v>
      </c>
      <c r="O708" s="29">
        <v>0</v>
      </c>
      <c r="P708" s="29">
        <v>0</v>
      </c>
      <c r="Q708" s="29">
        <v>100</v>
      </c>
      <c r="R708" s="29">
        <v>80</v>
      </c>
      <c r="S708" s="29">
        <v>70</v>
      </c>
      <c r="T708" s="29">
        <v>56</v>
      </c>
      <c r="V708" s="48">
        <f t="shared" si="89"/>
        <v>306</v>
      </c>
      <c r="W708" s="105">
        <f t="shared" si="90"/>
        <v>1</v>
      </c>
      <c r="X708" s="48">
        <f t="shared" si="91"/>
        <v>0</v>
      </c>
      <c r="Y708" s="33"/>
      <c r="Z708" s="608">
        <v>2319</v>
      </c>
      <c r="AA708" s="609" t="s">
        <v>3373</v>
      </c>
      <c r="AB708" s="608">
        <v>4</v>
      </c>
      <c r="AC708" s="48"/>
      <c r="AD708" s="226"/>
      <c r="AE708" s="48"/>
      <c r="AF708" s="48"/>
      <c r="AG708" s="212"/>
      <c r="AH708" s="48"/>
      <c r="AP708" s="51"/>
    </row>
    <row r="709" spans="1:42" ht="14.1" customHeight="1" x14ac:dyDescent="0.2">
      <c r="A709" s="28">
        <v>700</v>
      </c>
      <c r="B709" s="41">
        <v>153</v>
      </c>
      <c r="C709" s="67">
        <v>2320</v>
      </c>
      <c r="D709" s="46" t="s">
        <v>3369</v>
      </c>
      <c r="E709" s="29">
        <v>0</v>
      </c>
      <c r="F709" s="29">
        <v>0</v>
      </c>
      <c r="G709" s="29">
        <v>0</v>
      </c>
      <c r="H709" s="29">
        <v>0</v>
      </c>
      <c r="I709" s="29">
        <v>0</v>
      </c>
      <c r="J709" s="29">
        <v>0</v>
      </c>
      <c r="K709" s="29">
        <v>0</v>
      </c>
      <c r="L709" s="29">
        <v>0</v>
      </c>
      <c r="M709" s="29">
        <v>99</v>
      </c>
      <c r="N709" s="29">
        <v>86</v>
      </c>
      <c r="O709" s="29">
        <v>107</v>
      </c>
      <c r="P709" s="29">
        <v>109</v>
      </c>
      <c r="Q709" s="29">
        <v>0</v>
      </c>
      <c r="R709" s="29">
        <v>0</v>
      </c>
      <c r="S709" s="29">
        <v>0</v>
      </c>
      <c r="T709" s="29">
        <v>0</v>
      </c>
      <c r="V709" s="48">
        <f t="shared" ref="V709:V710" si="92">SUM(E709:T709)</f>
        <v>401</v>
      </c>
      <c r="W709" s="105">
        <f t="shared" ref="W709:W710" si="93">IF(V709&gt;0,1,0)</f>
        <v>1</v>
      </c>
      <c r="X709" s="48">
        <f t="shared" ref="X709:X710" si="94">E709+F709</f>
        <v>0</v>
      </c>
      <c r="Y709" s="33"/>
      <c r="Z709" s="608">
        <v>2320</v>
      </c>
      <c r="AA709" s="609" t="s">
        <v>3369</v>
      </c>
      <c r="AB709" s="608">
        <v>3</v>
      </c>
      <c r="AC709" s="48"/>
      <c r="AD709" s="226"/>
      <c r="AE709" s="48"/>
      <c r="AF709" s="48"/>
      <c r="AG709" s="212"/>
      <c r="AH709" s="48"/>
      <c r="AP709" s="51"/>
    </row>
    <row r="710" spans="1:42" ht="14.1" customHeight="1" x14ac:dyDescent="0.2">
      <c r="A710" s="28">
        <v>701</v>
      </c>
      <c r="B710" s="41">
        <v>119</v>
      </c>
      <c r="C710" s="67">
        <v>2321</v>
      </c>
      <c r="D710" s="46" t="s">
        <v>3370</v>
      </c>
      <c r="E710" s="29">
        <v>0</v>
      </c>
      <c r="F710" s="29">
        <v>0</v>
      </c>
      <c r="G710" s="29">
        <v>0</v>
      </c>
      <c r="H710" s="29">
        <v>0</v>
      </c>
      <c r="I710" s="29">
        <v>0</v>
      </c>
      <c r="J710" s="29">
        <v>0</v>
      </c>
      <c r="K710" s="29">
        <v>0</v>
      </c>
      <c r="L710" s="29">
        <v>0</v>
      </c>
      <c r="M710" s="29">
        <v>0</v>
      </c>
      <c r="N710" s="29">
        <v>0</v>
      </c>
      <c r="O710" s="29">
        <v>0</v>
      </c>
      <c r="P710" s="29">
        <v>0</v>
      </c>
      <c r="Q710" s="29">
        <v>3</v>
      </c>
      <c r="R710" s="29">
        <v>13</v>
      </c>
      <c r="S710" s="29">
        <v>32</v>
      </c>
      <c r="T710" s="29">
        <v>193</v>
      </c>
      <c r="V710" s="48">
        <f t="shared" si="92"/>
        <v>241</v>
      </c>
      <c r="W710" s="105">
        <f t="shared" si="93"/>
        <v>1</v>
      </c>
      <c r="X710" s="48">
        <f t="shared" si="94"/>
        <v>0</v>
      </c>
      <c r="Y710" s="33"/>
      <c r="Z710" s="608">
        <v>2321</v>
      </c>
      <c r="AA710" s="609" t="s">
        <v>3411</v>
      </c>
      <c r="AB710" s="608">
        <v>4</v>
      </c>
      <c r="AC710" s="48"/>
      <c r="AD710" s="226"/>
      <c r="AE710" s="48"/>
      <c r="AF710" s="48"/>
      <c r="AG710" s="212"/>
      <c r="AH710" s="48"/>
      <c r="AP710" s="51"/>
    </row>
    <row r="711" spans="1:42" ht="14.1" customHeight="1" x14ac:dyDescent="0.2">
      <c r="A711" s="28"/>
      <c r="B711" s="41"/>
      <c r="C711" s="67"/>
      <c r="D711" s="46"/>
      <c r="V711" s="48"/>
      <c r="W711" s="105"/>
      <c r="X711" s="48"/>
      <c r="Y711" s="33"/>
      <c r="Z711" s="161"/>
      <c r="AA711" s="490"/>
      <c r="AB711" s="161"/>
      <c r="AC711" s="48"/>
      <c r="AD711" s="226"/>
      <c r="AE711" s="48"/>
      <c r="AF711" s="48"/>
      <c r="AG711" s="212"/>
      <c r="AH711" s="48"/>
      <c r="AP711" s="51"/>
    </row>
    <row r="712" spans="1:42" ht="14.1" customHeight="1" x14ac:dyDescent="0.2">
      <c r="A712" s="28"/>
      <c r="B712" s="41"/>
      <c r="C712" s="67"/>
      <c r="D712" s="46"/>
      <c r="V712" s="48"/>
      <c r="W712" s="105"/>
      <c r="X712" s="48"/>
      <c r="Y712" s="33"/>
      <c r="Z712" s="161"/>
      <c r="AA712" s="490"/>
      <c r="AB712" s="161"/>
      <c r="AC712" s="48"/>
      <c r="AD712" s="226"/>
      <c r="AE712" s="48"/>
      <c r="AF712" s="48"/>
      <c r="AG712" s="212"/>
      <c r="AH712" s="48"/>
      <c r="AP712" s="51"/>
    </row>
    <row r="713" spans="1:42" ht="14.1" customHeight="1" x14ac:dyDescent="0.2">
      <c r="A713" s="28"/>
      <c r="B713" s="41"/>
      <c r="C713" s="67"/>
      <c r="D713" s="46"/>
      <c r="V713" s="48"/>
      <c r="W713" s="105"/>
      <c r="X713" s="48"/>
      <c r="Y713" s="33"/>
      <c r="Z713" s="161"/>
      <c r="AA713" s="490"/>
      <c r="AB713" s="161"/>
      <c r="AC713" s="48"/>
      <c r="AD713" s="226"/>
      <c r="AE713" s="48"/>
      <c r="AF713" s="48"/>
      <c r="AG713" s="212"/>
      <c r="AH713" s="48"/>
      <c r="AP713" s="51"/>
    </row>
    <row r="714" spans="1:42" ht="14.1" customHeight="1" x14ac:dyDescent="0.2">
      <c r="A714" s="28"/>
      <c r="B714" s="41"/>
      <c r="C714" s="67"/>
      <c r="D714" s="46"/>
      <c r="V714" s="33"/>
      <c r="W714" s="47"/>
      <c r="X714" s="48"/>
      <c r="Y714" s="48"/>
      <c r="Z714" s="106"/>
      <c r="AA714" s="48"/>
      <c r="AB714" s="48"/>
      <c r="AC714" s="48"/>
      <c r="AD714" s="226"/>
      <c r="AE714" s="48"/>
      <c r="AF714" s="48"/>
      <c r="AG714" s="212"/>
      <c r="AH714" s="48"/>
      <c r="AP714" s="51"/>
    </row>
    <row r="715" spans="1:42" x14ac:dyDescent="0.2">
      <c r="C715" s="55"/>
      <c r="D715" s="573" t="s">
        <v>647</v>
      </c>
      <c r="E715" s="47">
        <f>SUM(E10:E714)</f>
        <v>134</v>
      </c>
      <c r="F715" s="47">
        <f t="shared" ref="F715:T715" si="95">SUM(F10:F714)</f>
        <v>567</v>
      </c>
      <c r="G715" s="47">
        <f t="shared" si="95"/>
        <v>2220</v>
      </c>
      <c r="H715" s="47">
        <f t="shared" si="95"/>
        <v>14080</v>
      </c>
      <c r="I715" s="47">
        <f t="shared" si="95"/>
        <v>14476</v>
      </c>
      <c r="J715" s="47">
        <f t="shared" si="95"/>
        <v>14442</v>
      </c>
      <c r="K715" s="47">
        <f t="shared" si="95"/>
        <v>14274</v>
      </c>
      <c r="L715" s="47">
        <f t="shared" si="95"/>
        <v>14194</v>
      </c>
      <c r="M715" s="47">
        <f t="shared" si="95"/>
        <v>14501</v>
      </c>
      <c r="N715" s="47">
        <f t="shared" si="95"/>
        <v>14334</v>
      </c>
      <c r="O715" s="47">
        <f t="shared" si="95"/>
        <v>14266</v>
      </c>
      <c r="P715" s="47">
        <f t="shared" si="95"/>
        <v>13781</v>
      </c>
      <c r="Q715" s="47">
        <f t="shared" si="95"/>
        <v>13829</v>
      </c>
      <c r="R715" s="47">
        <f t="shared" si="95"/>
        <v>13969</v>
      </c>
      <c r="S715" s="47">
        <f t="shared" si="95"/>
        <v>14148</v>
      </c>
      <c r="T715" s="47">
        <f t="shared" si="95"/>
        <v>16899</v>
      </c>
      <c r="U715" s="47"/>
      <c r="V715" s="47">
        <f t="shared" ref="V715" si="96">SUM(V10:V714)</f>
        <v>190114</v>
      </c>
      <c r="W715" s="47">
        <f t="shared" ref="W715" si="97">SUM(W10:W714)</f>
        <v>701</v>
      </c>
      <c r="X715" s="47">
        <f t="shared" ref="X715" si="98">SUM(X10:X714)</f>
        <v>701</v>
      </c>
      <c r="Y715" s="105">
        <f t="shared" ref="Y715" si="99">SUM(Y10:Y703)</f>
        <v>0</v>
      </c>
      <c r="Z715" s="130"/>
      <c r="AA715" s="47"/>
      <c r="AB715" s="47"/>
      <c r="AC715" s="47"/>
      <c r="AD715" s="219">
        <f>SUM(AD10:AD701)</f>
        <v>634</v>
      </c>
      <c r="AE715" s="47"/>
      <c r="AF715" s="47"/>
      <c r="AG715" s="214"/>
      <c r="AH715" s="47"/>
      <c r="AP715" s="51"/>
    </row>
    <row r="716" spans="1:42" x14ac:dyDescent="0.2">
      <c r="C716" s="55"/>
      <c r="D716" s="46"/>
      <c r="G716" s="52"/>
      <c r="H716" s="52"/>
      <c r="I716" s="52"/>
      <c r="J716" s="52"/>
      <c r="K716" s="52"/>
      <c r="L716" s="52"/>
      <c r="M716" s="52"/>
      <c r="N716" s="52"/>
      <c r="O716" s="52"/>
      <c r="P716" s="52"/>
      <c r="Q716" s="52"/>
      <c r="R716" s="52"/>
      <c r="S716" s="52"/>
      <c r="T716" s="52"/>
      <c r="U716" s="52"/>
      <c r="V716" s="52"/>
      <c r="W716" s="47"/>
      <c r="X716" s="52"/>
      <c r="Y716" s="48"/>
      <c r="Z716" s="106"/>
      <c r="AA716" s="48"/>
      <c r="AB716" s="48"/>
      <c r="AC716" s="48"/>
      <c r="AD716" s="226"/>
      <c r="AE716" s="48"/>
      <c r="AF716" s="48"/>
      <c r="AG716" s="212"/>
      <c r="AH716" s="48"/>
      <c r="AP716" s="51"/>
    </row>
    <row r="717" spans="1:42" x14ac:dyDescent="0.2">
      <c r="Y717" s="48"/>
      <c r="Z717" s="106"/>
      <c r="AA717" s="48"/>
      <c r="AB717" s="48"/>
      <c r="AC717" s="48"/>
      <c r="AD717" s="226"/>
      <c r="AE717" s="216" t="s">
        <v>2925</v>
      </c>
      <c r="AF717" s="48"/>
      <c r="AG717" s="212"/>
      <c r="AH717" s="48"/>
      <c r="AP717" s="51"/>
    </row>
    <row r="718" spans="1:42" x14ac:dyDescent="0.2">
      <c r="V718" s="33"/>
      <c r="W718" s="47"/>
      <c r="X718" s="48"/>
      <c r="Y718" s="48"/>
      <c r="Z718" s="106"/>
      <c r="AA718" s="48"/>
      <c r="AB718" s="48"/>
      <c r="AC718" s="48"/>
      <c r="AD718" s="226"/>
      <c r="AE718" s="85">
        <v>192</v>
      </c>
      <c r="AF718" s="85">
        <v>1254</v>
      </c>
      <c r="AG718" s="213" t="s">
        <v>1440</v>
      </c>
      <c r="AH718" s="48"/>
      <c r="AP718" s="51"/>
    </row>
    <row r="719" spans="1:42" x14ac:dyDescent="0.2">
      <c r="V719" s="33"/>
      <c r="W719" s="47"/>
      <c r="X719" s="48"/>
      <c r="Y719" s="48"/>
      <c r="Z719" s="106"/>
      <c r="AA719" s="48"/>
      <c r="AB719" s="48"/>
      <c r="AC719" s="48"/>
      <c r="AD719" s="226"/>
      <c r="AE719" s="85">
        <v>192</v>
      </c>
      <c r="AF719" s="85">
        <v>1886</v>
      </c>
      <c r="AG719" s="213" t="s">
        <v>1434</v>
      </c>
      <c r="AH719" s="48"/>
      <c r="AP719" s="51"/>
    </row>
    <row r="720" spans="1:42" x14ac:dyDescent="0.2">
      <c r="V720" s="33"/>
      <c r="W720" s="47"/>
      <c r="X720" s="48"/>
      <c r="Y720" s="48"/>
      <c r="Z720" s="106"/>
      <c r="AA720" s="48"/>
      <c r="AB720" s="48"/>
      <c r="AC720" s="48"/>
      <c r="AD720" s="226"/>
      <c r="AE720" s="48"/>
      <c r="AF720" s="48"/>
      <c r="AG720" s="212"/>
      <c r="AH720" s="48"/>
      <c r="AP720" s="51"/>
    </row>
    <row r="721" spans="22:42" x14ac:dyDescent="0.2">
      <c r="V721" s="33"/>
      <c r="W721" s="47"/>
      <c r="X721" s="48"/>
      <c r="Y721" s="48"/>
      <c r="Z721" s="106"/>
      <c r="AA721" s="48"/>
      <c r="AB721" s="48"/>
      <c r="AC721" s="48"/>
      <c r="AD721" s="226"/>
      <c r="AE721" s="48"/>
      <c r="AF721" s="48"/>
      <c r="AG721" s="212"/>
      <c r="AH721" s="48"/>
      <c r="AP721" s="51"/>
    </row>
    <row r="722" spans="22:42" x14ac:dyDescent="0.2">
      <c r="V722" s="33"/>
      <c r="W722" s="47"/>
      <c r="X722" s="48"/>
      <c r="Y722" s="48"/>
      <c r="Z722" s="106"/>
      <c r="AA722" s="48"/>
      <c r="AB722" s="48"/>
      <c r="AC722" s="48"/>
      <c r="AD722" s="226"/>
      <c r="AE722" s="48"/>
      <c r="AF722" s="48"/>
      <c r="AG722" s="212"/>
      <c r="AH722" s="48"/>
      <c r="AP722" s="51"/>
    </row>
    <row r="723" spans="22:42" x14ac:dyDescent="0.2">
      <c r="V723" s="33"/>
      <c r="W723" s="47"/>
      <c r="X723" s="48"/>
      <c r="Y723" s="48"/>
      <c r="Z723" s="106"/>
      <c r="AA723" s="48"/>
      <c r="AB723" s="48"/>
      <c r="AC723" s="48"/>
      <c r="AD723" s="226"/>
      <c r="AE723" s="48"/>
      <c r="AF723" s="48"/>
      <c r="AG723" s="212"/>
      <c r="AH723" s="48"/>
      <c r="AP723" s="51"/>
    </row>
    <row r="724" spans="22:42" x14ac:dyDescent="0.2">
      <c r="V724" s="33"/>
      <c r="W724" s="47"/>
      <c r="X724" s="48"/>
      <c r="Y724" s="48"/>
      <c r="Z724" s="106"/>
      <c r="AA724" s="48"/>
      <c r="AB724" s="48"/>
      <c r="AC724" s="48"/>
      <c r="AD724" s="226"/>
      <c r="AE724" s="48"/>
      <c r="AF724" s="48"/>
      <c r="AG724" s="212"/>
      <c r="AH724" s="48"/>
      <c r="AP724" s="51"/>
    </row>
    <row r="725" spans="22:42" x14ac:dyDescent="0.2">
      <c r="V725" s="33"/>
      <c r="W725" s="47"/>
      <c r="X725" s="48"/>
      <c r="Y725" s="48"/>
      <c r="Z725" s="106"/>
      <c r="AA725" s="48"/>
      <c r="AB725" s="48"/>
      <c r="AC725" s="48"/>
      <c r="AD725" s="226"/>
      <c r="AE725" s="48"/>
      <c r="AF725" s="48"/>
      <c r="AG725" s="212"/>
      <c r="AH725" s="48"/>
      <c r="AP725" s="51"/>
    </row>
    <row r="726" spans="22:42" x14ac:dyDescent="0.2">
      <c r="V726" s="33"/>
      <c r="W726" s="47"/>
      <c r="X726" s="48"/>
      <c r="Y726" s="48"/>
      <c r="Z726" s="106"/>
      <c r="AA726" s="48"/>
      <c r="AB726" s="48"/>
      <c r="AC726" s="48"/>
      <c r="AD726" s="226"/>
      <c r="AE726" s="48"/>
      <c r="AF726" s="48"/>
      <c r="AG726" s="212"/>
      <c r="AH726" s="48"/>
      <c r="AP726" s="51"/>
    </row>
    <row r="727" spans="22:42" x14ac:dyDescent="0.2">
      <c r="V727" s="33"/>
      <c r="W727" s="47"/>
      <c r="X727" s="48"/>
      <c r="Y727" s="48"/>
      <c r="Z727" s="106"/>
      <c r="AA727" s="48"/>
      <c r="AB727" s="48"/>
      <c r="AC727" s="48"/>
      <c r="AD727" s="226"/>
      <c r="AE727" s="48"/>
      <c r="AF727" s="48"/>
      <c r="AG727" s="212"/>
      <c r="AH727" s="48"/>
      <c r="AP727" s="51"/>
    </row>
    <row r="728" spans="22:42" x14ac:dyDescent="0.2">
      <c r="V728" s="33"/>
      <c r="W728" s="47"/>
      <c r="X728" s="48"/>
      <c r="Y728" s="48"/>
      <c r="Z728" s="106"/>
      <c r="AA728" s="48"/>
      <c r="AB728" s="48"/>
      <c r="AC728" s="48"/>
      <c r="AD728" s="226"/>
      <c r="AE728" s="48"/>
      <c r="AF728" s="48"/>
      <c r="AG728" s="212"/>
      <c r="AH728" s="48"/>
      <c r="AP728" s="51"/>
    </row>
    <row r="729" spans="22:42" x14ac:dyDescent="0.2">
      <c r="V729" s="33"/>
      <c r="W729" s="47"/>
      <c r="X729" s="48"/>
      <c r="Y729" s="48"/>
      <c r="Z729" s="106"/>
      <c r="AA729" s="48"/>
      <c r="AB729" s="48"/>
      <c r="AC729" s="48"/>
      <c r="AD729" s="226"/>
      <c r="AE729" s="48"/>
      <c r="AF729" s="48"/>
      <c r="AG729" s="212"/>
      <c r="AH729" s="48"/>
      <c r="AP729" s="51"/>
    </row>
    <row r="730" spans="22:42" x14ac:dyDescent="0.2">
      <c r="V730" s="33"/>
      <c r="W730" s="47"/>
      <c r="X730" s="48"/>
      <c r="Y730" s="48"/>
      <c r="Z730" s="106"/>
      <c r="AA730" s="48"/>
      <c r="AB730" s="48"/>
      <c r="AC730" s="48"/>
      <c r="AD730" s="226"/>
      <c r="AE730" s="48"/>
      <c r="AF730" s="48"/>
      <c r="AG730" s="212"/>
      <c r="AH730" s="48"/>
      <c r="AP730" s="51"/>
    </row>
    <row r="731" spans="22:42" x14ac:dyDescent="0.2">
      <c r="V731" s="33"/>
      <c r="W731" s="47"/>
      <c r="X731" s="48"/>
      <c r="Y731" s="48"/>
      <c r="Z731" s="106"/>
      <c r="AA731" s="48"/>
      <c r="AB731" s="48"/>
      <c r="AC731" s="48"/>
      <c r="AD731" s="226"/>
      <c r="AE731" s="48"/>
      <c r="AF731" s="48"/>
      <c r="AG731" s="212"/>
      <c r="AH731" s="48"/>
      <c r="AP731" s="51"/>
    </row>
    <row r="732" spans="22:42" x14ac:dyDescent="0.2">
      <c r="V732" s="33"/>
      <c r="W732" s="47"/>
      <c r="X732" s="48"/>
      <c r="Y732" s="48"/>
      <c r="Z732" s="106"/>
      <c r="AA732" s="48"/>
      <c r="AB732" s="48"/>
      <c r="AC732" s="48"/>
      <c r="AD732" s="226"/>
      <c r="AE732" s="48"/>
      <c r="AF732" s="48"/>
      <c r="AG732" s="212"/>
      <c r="AH732" s="48"/>
      <c r="AP732" s="51"/>
    </row>
    <row r="733" spans="22:42" x14ac:dyDescent="0.2">
      <c r="V733" s="33"/>
      <c r="W733" s="47"/>
      <c r="X733" s="48"/>
      <c r="Y733" s="48"/>
      <c r="Z733" s="106"/>
      <c r="AA733" s="48"/>
      <c r="AB733" s="48"/>
      <c r="AC733" s="48"/>
      <c r="AD733" s="226"/>
      <c r="AE733" s="48"/>
      <c r="AF733" s="48"/>
      <c r="AG733" s="212"/>
      <c r="AH733" s="48"/>
      <c r="AP733" s="51"/>
    </row>
    <row r="734" spans="22:42" x14ac:dyDescent="0.2">
      <c r="V734" s="33"/>
      <c r="W734" s="33"/>
      <c r="X734" s="33"/>
      <c r="Y734" s="33"/>
      <c r="Z734" s="85"/>
      <c r="AA734" s="33"/>
      <c r="AB734" s="33"/>
      <c r="AC734" s="33"/>
      <c r="AD734" s="225"/>
      <c r="AE734" s="33"/>
      <c r="AF734" s="33"/>
      <c r="AG734" s="213"/>
      <c r="AH734" s="33"/>
      <c r="AP734" s="51"/>
    </row>
    <row r="735" spans="22:42" x14ac:dyDescent="0.2">
      <c r="V735" s="33"/>
      <c r="W735" s="33"/>
      <c r="X735" s="33"/>
      <c r="Y735" s="33"/>
      <c r="Z735" s="85"/>
      <c r="AA735" s="33"/>
      <c r="AB735" s="33"/>
      <c r="AC735" s="33"/>
      <c r="AD735" s="225"/>
      <c r="AE735" s="33"/>
      <c r="AF735" s="33"/>
      <c r="AG735" s="213"/>
      <c r="AH735" s="33"/>
      <c r="AP735" s="51"/>
    </row>
    <row r="736" spans="22:42" x14ac:dyDescent="0.2">
      <c r="V736" s="33"/>
      <c r="W736" s="33"/>
      <c r="X736" s="33"/>
      <c r="Y736" s="33"/>
      <c r="Z736" s="85"/>
      <c r="AA736" s="33"/>
      <c r="AB736" s="33"/>
      <c r="AC736" s="33"/>
      <c r="AD736" s="225"/>
      <c r="AE736" s="33"/>
      <c r="AF736" s="33"/>
      <c r="AG736" s="213"/>
      <c r="AH736" s="33"/>
      <c r="AP736" s="51"/>
    </row>
    <row r="737" spans="5:42" x14ac:dyDescent="0.2">
      <c r="V737" s="33"/>
      <c r="W737" s="33"/>
      <c r="X737" s="33"/>
      <c r="Y737" s="33"/>
      <c r="Z737" s="85"/>
      <c r="AA737" s="33"/>
      <c r="AB737" s="33"/>
      <c r="AC737" s="33"/>
      <c r="AD737" s="225"/>
      <c r="AE737" s="33"/>
      <c r="AF737" s="33"/>
      <c r="AG737" s="213"/>
      <c r="AH737" s="33"/>
      <c r="AP737" s="51"/>
    </row>
    <row r="738" spans="5:42" x14ac:dyDescent="0.2">
      <c r="V738" s="33"/>
      <c r="W738" s="33"/>
      <c r="X738" s="33"/>
      <c r="Y738" s="33"/>
      <c r="Z738" s="85"/>
      <c r="AA738" s="33"/>
      <c r="AB738" s="33"/>
      <c r="AC738" s="33"/>
      <c r="AD738" s="225"/>
      <c r="AE738" s="33"/>
      <c r="AF738" s="33"/>
      <c r="AG738" s="213"/>
      <c r="AH738" s="33"/>
      <c r="AP738" s="51"/>
    </row>
    <row r="739" spans="5:42" x14ac:dyDescent="0.2">
      <c r="V739" s="33"/>
      <c r="W739" s="33"/>
      <c r="X739" s="33"/>
      <c r="Y739" s="33"/>
      <c r="Z739" s="85"/>
      <c r="AA739" s="33"/>
      <c r="AB739" s="33"/>
      <c r="AC739" s="33"/>
      <c r="AD739" s="225"/>
      <c r="AE739" s="33"/>
      <c r="AF739" s="33"/>
      <c r="AG739" s="213"/>
      <c r="AH739" s="33"/>
      <c r="AP739" s="51"/>
    </row>
    <row r="740" spans="5:42" x14ac:dyDescent="0.2">
      <c r="E740" s="56"/>
      <c r="F740" s="56"/>
      <c r="G740" s="56"/>
      <c r="H740" s="56"/>
      <c r="I740" s="56"/>
      <c r="J740" s="56"/>
      <c r="K740" s="56"/>
      <c r="L740" s="56"/>
      <c r="M740" s="56"/>
      <c r="N740" s="56"/>
      <c r="O740" s="56"/>
      <c r="P740" s="56"/>
      <c r="Q740" s="56"/>
      <c r="R740" s="56"/>
      <c r="S740" s="56"/>
      <c r="T740" s="56"/>
      <c r="U740" s="56"/>
      <c r="V740" s="56"/>
      <c r="W740" s="56"/>
      <c r="X740" s="56"/>
      <c r="Y740" s="56"/>
      <c r="Z740" s="131"/>
      <c r="AA740" s="56"/>
      <c r="AB740" s="56"/>
      <c r="AC740" s="56"/>
      <c r="AD740" s="227"/>
      <c r="AE740" s="56"/>
      <c r="AF740" s="56"/>
      <c r="AG740" s="215"/>
      <c r="AH740" s="56"/>
      <c r="AP740" s="51"/>
    </row>
  </sheetData>
  <mergeCells count="8">
    <mergeCell ref="B3:T4"/>
    <mergeCell ref="S7:T7"/>
    <mergeCell ref="AO7:AP7"/>
    <mergeCell ref="AM7:AN7"/>
    <mergeCell ref="K7:L7"/>
    <mergeCell ref="M7:N7"/>
    <mergeCell ref="O7:P7"/>
    <mergeCell ref="Q7:R7"/>
  </mergeCells>
  <phoneticPr fontId="10" type="noConversion"/>
  <pageMargins left="0.74803149606299213" right="0.74803149606299213" top="0.98425196850393704" bottom="0.98425196850393704" header="0.51181102362204722" footer="0.51181102362204722"/>
  <pageSetup orientation="portrait" horizontalDpi="4294967292" r:id="rId1"/>
  <headerFooter alignWithMargins="0">
    <oddFooter>&amp;L&amp;8&amp;Z&amp;F&amp;R&amp;8&amp;D</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4"/>
  </sheetPr>
  <dimension ref="A1:AE190"/>
  <sheetViews>
    <sheetView workbookViewId="0">
      <pane xSplit="3" ySplit="9" topLeftCell="D46" activePane="bottomRight" state="frozen"/>
      <selection activeCell="BO10" sqref="BO10:BO46"/>
      <selection pane="topRight" activeCell="BO10" sqref="BO10:BO46"/>
      <selection pane="bottomLeft" activeCell="BO10" sqref="BO10:BO46"/>
      <selection pane="bottomRight" activeCell="B10" sqref="B10:T80"/>
    </sheetView>
  </sheetViews>
  <sheetFormatPr defaultColWidth="9.140625" defaultRowHeight="12" x14ac:dyDescent="0.2"/>
  <cols>
    <col min="1" max="1" width="4.7109375" style="29" customWidth="1"/>
    <col min="2" max="2" width="6.7109375" style="29" customWidth="1"/>
    <col min="3" max="3" width="35.7109375" style="29" customWidth="1"/>
    <col min="4" max="18" width="5.7109375" style="29" customWidth="1"/>
    <col min="19" max="19" width="7.7109375" style="29" customWidth="1"/>
    <col min="20" max="20" width="6.7109375" style="146" customWidth="1"/>
    <col min="21" max="21" width="6.7109375" style="29" customWidth="1"/>
    <col min="22" max="23" width="7.7109375" style="29" customWidth="1"/>
    <col min="24" max="24" width="5.85546875" style="29" customWidth="1"/>
    <col min="25" max="25" width="5.85546875" style="29" bestFit="1" customWidth="1"/>
    <col min="26" max="26" width="6.7109375" style="29" customWidth="1"/>
    <col min="27" max="27" width="35.7109375" style="29" customWidth="1"/>
    <col min="28" max="28" width="7.7109375" style="81" customWidth="1"/>
    <col min="29" max="29" width="7.7109375" style="29" customWidth="1"/>
    <col min="30" max="30" width="6.7109375" style="29" customWidth="1"/>
    <col min="31" max="16384" width="9.140625" style="29"/>
  </cols>
  <sheetData>
    <row r="1" spans="1:30" ht="14.1" customHeight="1" x14ac:dyDescent="0.2">
      <c r="A1" s="141"/>
      <c r="B1" s="141"/>
      <c r="C1" s="141"/>
      <c r="D1" s="141"/>
      <c r="E1" s="80"/>
      <c r="F1" s="82"/>
      <c r="G1" s="82"/>
      <c r="H1" s="82"/>
      <c r="I1" s="82"/>
      <c r="J1" s="82"/>
      <c r="K1" s="82"/>
      <c r="L1" s="82"/>
      <c r="M1" s="82"/>
      <c r="N1" s="82"/>
      <c r="O1" s="82"/>
      <c r="P1" s="82"/>
      <c r="Q1" s="82"/>
      <c r="R1" s="82"/>
      <c r="S1" s="82"/>
      <c r="T1" s="69"/>
      <c r="U1" s="82"/>
      <c r="V1" s="82"/>
      <c r="W1" s="82"/>
      <c r="X1" s="82"/>
    </row>
    <row r="2" spans="1:30" ht="12.75" customHeight="1" x14ac:dyDescent="0.2">
      <c r="T2" s="29"/>
      <c r="U2" s="816" t="s">
        <v>3417</v>
      </c>
      <c r="V2" s="817"/>
      <c r="W2" s="632">
        <v>2</v>
      </c>
    </row>
    <row r="3" spans="1:30" ht="12.75" customHeight="1" x14ac:dyDescent="0.2">
      <c r="T3" s="29"/>
      <c r="U3" s="816" t="s">
        <v>3418</v>
      </c>
      <c r="V3" s="817"/>
      <c r="W3" s="633">
        <f>COUNTIF($W$10:$W$85,"1")</f>
        <v>33</v>
      </c>
    </row>
    <row r="4" spans="1:30" ht="12.75" customHeight="1" x14ac:dyDescent="0.2">
      <c r="T4" s="29"/>
      <c r="U4" s="818" t="s">
        <v>3419</v>
      </c>
      <c r="V4" s="818"/>
      <c r="W4" s="633">
        <f>COUNTIF($W$10:$W$85,"-1")</f>
        <v>26</v>
      </c>
      <c r="Z4" s="81" t="s">
        <v>2163</v>
      </c>
    </row>
    <row r="5" spans="1:30" ht="14.1" customHeight="1" x14ac:dyDescent="0.2">
      <c r="A5" s="41" t="s">
        <v>2458</v>
      </c>
      <c r="B5" s="44" t="s">
        <v>3412</v>
      </c>
      <c r="U5" s="819" t="s">
        <v>3420</v>
      </c>
      <c r="V5" s="819"/>
      <c r="W5" s="634">
        <f>COUNTIF($W$10:$W$85,"0")</f>
        <v>3</v>
      </c>
      <c r="Z5" s="81"/>
    </row>
    <row r="6" spans="1:30" ht="14.1" customHeight="1" x14ac:dyDescent="0.2">
      <c r="B6" s="143"/>
      <c r="C6" s="81"/>
      <c r="U6" s="820" t="s">
        <v>3421</v>
      </c>
      <c r="V6" s="820"/>
      <c r="W6" s="635">
        <f>SUM(W2:W5)</f>
        <v>64</v>
      </c>
      <c r="Z6" s="44" t="s">
        <v>3416</v>
      </c>
    </row>
    <row r="7" spans="1:30" ht="14.1" customHeight="1" x14ac:dyDescent="0.2">
      <c r="B7" s="179" t="s">
        <v>2892</v>
      </c>
      <c r="C7" s="180"/>
      <c r="S7" s="81"/>
      <c r="T7" s="579" t="s">
        <v>2456</v>
      </c>
      <c r="U7" s="81"/>
      <c r="V7" s="81"/>
      <c r="W7" s="533"/>
      <c r="X7" s="624">
        <f>SUM(X10:X71)</f>
        <v>0</v>
      </c>
      <c r="Y7" s="624">
        <f>SUM(Y10:Y71)</f>
        <v>2</v>
      </c>
      <c r="AD7" s="630" t="s">
        <v>2456</v>
      </c>
    </row>
    <row r="8" spans="1:30" ht="14.1" customHeight="1" x14ac:dyDescent="0.2">
      <c r="A8" s="34">
        <f>COUNT(A10:A80)</f>
        <v>64</v>
      </c>
      <c r="B8" s="65" t="s">
        <v>1470</v>
      </c>
      <c r="C8" s="35" t="s">
        <v>1471</v>
      </c>
      <c r="D8" s="36" t="s">
        <v>289</v>
      </c>
      <c r="E8" s="36" t="s">
        <v>290</v>
      </c>
      <c r="F8" s="36" t="s">
        <v>291</v>
      </c>
      <c r="G8" s="37">
        <v>1</v>
      </c>
      <c r="H8" s="37">
        <v>2</v>
      </c>
      <c r="I8" s="37">
        <v>3</v>
      </c>
      <c r="J8" s="37">
        <v>4</v>
      </c>
      <c r="K8" s="37">
        <v>5</v>
      </c>
      <c r="L8" s="37">
        <v>6</v>
      </c>
      <c r="M8" s="37">
        <v>7</v>
      </c>
      <c r="N8" s="37">
        <v>8</v>
      </c>
      <c r="O8" s="37">
        <v>9</v>
      </c>
      <c r="P8" s="37">
        <v>10</v>
      </c>
      <c r="Q8" s="37">
        <v>11</v>
      </c>
      <c r="R8" s="37">
        <v>12</v>
      </c>
      <c r="S8" s="40" t="s">
        <v>292</v>
      </c>
      <c r="T8" s="580" t="s">
        <v>1549</v>
      </c>
      <c r="U8" s="636" t="s">
        <v>2898</v>
      </c>
      <c r="V8" s="40" t="s">
        <v>810</v>
      </c>
      <c r="W8" s="40" t="s">
        <v>813</v>
      </c>
      <c r="X8" s="625" t="s">
        <v>2457</v>
      </c>
      <c r="Y8" s="625" t="s">
        <v>2457</v>
      </c>
      <c r="Z8" s="41" t="s">
        <v>1470</v>
      </c>
      <c r="AA8" s="29" t="s">
        <v>1471</v>
      </c>
      <c r="AB8" s="40" t="s">
        <v>647</v>
      </c>
      <c r="AC8" s="128" t="s">
        <v>2164</v>
      </c>
      <c r="AD8" s="631" t="s">
        <v>1549</v>
      </c>
    </row>
    <row r="9" spans="1:30" ht="14.1" customHeight="1" x14ac:dyDescent="0.2">
      <c r="B9" s="89">
        <v>1</v>
      </c>
      <c r="C9" s="90">
        <v>2</v>
      </c>
      <c r="D9" s="91">
        <v>3</v>
      </c>
      <c r="E9" s="91">
        <v>4</v>
      </c>
      <c r="F9" s="91">
        <v>5</v>
      </c>
      <c r="G9" s="91">
        <v>6</v>
      </c>
      <c r="H9" s="91">
        <v>7</v>
      </c>
      <c r="I9" s="91">
        <v>8</v>
      </c>
      <c r="J9" s="91">
        <v>9</v>
      </c>
      <c r="K9" s="91">
        <v>10</v>
      </c>
      <c r="L9" s="91">
        <v>11</v>
      </c>
      <c r="M9" s="91">
        <v>12</v>
      </c>
      <c r="N9" s="91">
        <v>13</v>
      </c>
      <c r="O9" s="91">
        <v>14</v>
      </c>
      <c r="P9" s="91">
        <v>15</v>
      </c>
      <c r="Q9" s="91">
        <v>16</v>
      </c>
      <c r="R9" s="91">
        <v>17</v>
      </c>
      <c r="S9" s="91">
        <v>18</v>
      </c>
      <c r="T9" s="581">
        <v>19</v>
      </c>
      <c r="U9" s="637" t="s">
        <v>3422</v>
      </c>
      <c r="V9" s="638" t="s">
        <v>3422</v>
      </c>
      <c r="W9" s="639" t="s">
        <v>3423</v>
      </c>
      <c r="X9" s="626" t="s">
        <v>2460</v>
      </c>
      <c r="Y9" s="625" t="s">
        <v>2459</v>
      </c>
    </row>
    <row r="10" spans="1:30" ht="14.1" customHeight="1" x14ac:dyDescent="0.2">
      <c r="A10" s="28">
        <v>1</v>
      </c>
      <c r="B10" s="161">
        <v>1077</v>
      </c>
      <c r="C10" s="164" t="s">
        <v>2466</v>
      </c>
      <c r="D10" s="105">
        <v>0</v>
      </c>
      <c r="E10" s="105">
        <v>0</v>
      </c>
      <c r="F10" s="105">
        <v>28</v>
      </c>
      <c r="G10" s="105">
        <v>43</v>
      </c>
      <c r="H10" s="105">
        <v>37</v>
      </c>
      <c r="I10" s="105">
        <v>38</v>
      </c>
      <c r="J10" s="105">
        <v>44</v>
      </c>
      <c r="K10" s="105">
        <v>51</v>
      </c>
      <c r="L10" s="105">
        <v>37</v>
      </c>
      <c r="M10" s="105">
        <v>39</v>
      </c>
      <c r="N10" s="105">
        <v>31</v>
      </c>
      <c r="O10" s="105">
        <v>31</v>
      </c>
      <c r="P10" s="105">
        <v>28</v>
      </c>
      <c r="Q10" s="105">
        <v>34</v>
      </c>
      <c r="R10" s="105">
        <v>33</v>
      </c>
      <c r="S10" s="103">
        <f t="shared" ref="S10:S41" si="0">SUM(D10:R10)</f>
        <v>474</v>
      </c>
      <c r="T10" s="621"/>
      <c r="U10" s="640">
        <f>S10-AB10</f>
        <v>-23</v>
      </c>
      <c r="V10" s="641">
        <f>U10/AB10</f>
        <v>-4.6277665995975853E-2</v>
      </c>
      <c r="W10" s="140">
        <f>IF($U10=0,0,IF(U10&gt;0,1,-1))</f>
        <v>-1</v>
      </c>
      <c r="X10" s="80" t="str">
        <f>IF(B10=Z10,"",1)</f>
        <v/>
      </c>
      <c r="Y10" s="80" t="str">
        <f>IF(C10=TRIM(AA10),"",1)</f>
        <v/>
      </c>
      <c r="Z10" s="491">
        <v>1077</v>
      </c>
      <c r="AA10" s="492" t="s">
        <v>2466</v>
      </c>
      <c r="AB10" s="492">
        <v>497</v>
      </c>
      <c r="AC10" s="492">
        <v>1</v>
      </c>
      <c r="AD10" s="627"/>
    </row>
    <row r="11" spans="1:30" ht="14.1" customHeight="1" x14ac:dyDescent="0.2">
      <c r="A11" s="28">
        <v>2</v>
      </c>
      <c r="B11" s="161">
        <v>1087</v>
      </c>
      <c r="C11" s="165" t="s">
        <v>2493</v>
      </c>
      <c r="D11" s="105">
        <v>0</v>
      </c>
      <c r="E11" s="105">
        <v>0</v>
      </c>
      <c r="F11" s="105">
        <v>26</v>
      </c>
      <c r="G11" s="105">
        <v>26</v>
      </c>
      <c r="H11" s="105">
        <v>26</v>
      </c>
      <c r="I11" s="105">
        <v>26</v>
      </c>
      <c r="J11" s="105">
        <v>26</v>
      </c>
      <c r="K11" s="105">
        <v>26</v>
      </c>
      <c r="L11" s="105">
        <v>27</v>
      </c>
      <c r="M11" s="105">
        <v>25</v>
      </c>
      <c r="N11" s="105">
        <v>22</v>
      </c>
      <c r="O11" s="105">
        <v>0</v>
      </c>
      <c r="P11" s="105">
        <v>0</v>
      </c>
      <c r="Q11" s="105">
        <v>0</v>
      </c>
      <c r="R11" s="105">
        <v>0</v>
      </c>
      <c r="S11" s="103">
        <f t="shared" si="0"/>
        <v>230</v>
      </c>
      <c r="T11" s="622"/>
      <c r="U11" s="640">
        <f t="shared" ref="U11:U73" si="1">S11-AB11</f>
        <v>-2</v>
      </c>
      <c r="V11" s="641">
        <f t="shared" ref="V11:V71" si="2">U11/AB11</f>
        <v>-8.6206896551724137E-3</v>
      </c>
      <c r="W11" s="140">
        <f t="shared" ref="W11:W71" si="3">IF($U11=0,0,IF(U11&gt;0,1,-1))</f>
        <v>-1</v>
      </c>
      <c r="X11" s="166" t="str">
        <f t="shared" ref="X11:X43" si="4">IF(B11=Z11,"",1)</f>
        <v/>
      </c>
      <c r="Y11" s="166" t="str">
        <f t="shared" ref="Y11:Y43" si="5">IF(C11=TRIM(AA11),"",1)</f>
        <v/>
      </c>
      <c r="Z11" s="491">
        <v>1087</v>
      </c>
      <c r="AA11" s="492" t="s">
        <v>2493</v>
      </c>
      <c r="AB11" s="492">
        <v>232</v>
      </c>
      <c r="AC11" s="492">
        <v>1</v>
      </c>
      <c r="AD11" s="627"/>
    </row>
    <row r="12" spans="1:30" ht="14.1" customHeight="1" x14ac:dyDescent="0.2">
      <c r="A12" s="28">
        <v>3</v>
      </c>
      <c r="B12" s="161">
        <v>1101</v>
      </c>
      <c r="C12" s="164" t="s">
        <v>2483</v>
      </c>
      <c r="D12" s="105">
        <v>0</v>
      </c>
      <c r="E12" s="105">
        <v>0</v>
      </c>
      <c r="F12" s="105">
        <v>0</v>
      </c>
      <c r="G12" s="105">
        <v>0</v>
      </c>
      <c r="H12" s="105">
        <v>0</v>
      </c>
      <c r="I12" s="105">
        <v>0</v>
      </c>
      <c r="J12" s="105">
        <v>0</v>
      </c>
      <c r="K12" s="105">
        <v>0</v>
      </c>
      <c r="L12" s="105">
        <v>39</v>
      </c>
      <c r="M12" s="105">
        <v>51</v>
      </c>
      <c r="N12" s="105">
        <v>55</v>
      </c>
      <c r="O12" s="105">
        <v>53</v>
      </c>
      <c r="P12" s="105">
        <v>64</v>
      </c>
      <c r="Q12" s="105">
        <v>88</v>
      </c>
      <c r="R12" s="105">
        <v>65</v>
      </c>
      <c r="S12" s="103">
        <f t="shared" si="0"/>
        <v>415</v>
      </c>
      <c r="T12" s="622"/>
      <c r="U12" s="640">
        <f t="shared" si="1"/>
        <v>16</v>
      </c>
      <c r="V12" s="641">
        <f t="shared" si="2"/>
        <v>4.0100250626566414E-2</v>
      </c>
      <c r="W12" s="140">
        <f t="shared" si="3"/>
        <v>1</v>
      </c>
      <c r="X12" s="166" t="str">
        <f t="shared" si="4"/>
        <v/>
      </c>
      <c r="Y12" s="166" t="str">
        <f t="shared" si="5"/>
        <v/>
      </c>
      <c r="Z12" s="491">
        <v>1101</v>
      </c>
      <c r="AA12" s="492" t="s">
        <v>2483</v>
      </c>
      <c r="AB12" s="492">
        <v>399</v>
      </c>
      <c r="AC12" s="492">
        <v>1</v>
      </c>
      <c r="AD12" s="627"/>
    </row>
    <row r="13" spans="1:30" ht="14.1" customHeight="1" x14ac:dyDescent="0.2">
      <c r="A13" s="28">
        <v>4</v>
      </c>
      <c r="B13" s="162">
        <v>1148</v>
      </c>
      <c r="C13" s="164" t="s">
        <v>2470</v>
      </c>
      <c r="D13" s="104">
        <v>0</v>
      </c>
      <c r="E13" s="104">
        <v>0</v>
      </c>
      <c r="F13" s="104">
        <v>16</v>
      </c>
      <c r="G13" s="104">
        <v>20</v>
      </c>
      <c r="H13" s="104">
        <v>21</v>
      </c>
      <c r="I13" s="104">
        <v>14</v>
      </c>
      <c r="J13" s="104">
        <v>17</v>
      </c>
      <c r="K13" s="104">
        <v>16</v>
      </c>
      <c r="L13" s="104">
        <v>21</v>
      </c>
      <c r="M13" s="104">
        <v>14</v>
      </c>
      <c r="N13" s="104">
        <v>16</v>
      </c>
      <c r="O13" s="104">
        <v>0</v>
      </c>
      <c r="P13" s="104">
        <v>0</v>
      </c>
      <c r="Q13" s="104">
        <v>0</v>
      </c>
      <c r="R13" s="104">
        <v>0</v>
      </c>
      <c r="S13" s="103">
        <f t="shared" si="0"/>
        <v>155</v>
      </c>
      <c r="T13" s="622"/>
      <c r="U13" s="640">
        <f t="shared" si="1"/>
        <v>-7</v>
      </c>
      <c r="V13" s="641">
        <f t="shared" si="2"/>
        <v>-4.3209876543209874E-2</v>
      </c>
      <c r="W13" s="140">
        <f t="shared" si="3"/>
        <v>-1</v>
      </c>
      <c r="X13" s="166" t="str">
        <f t="shared" si="4"/>
        <v/>
      </c>
      <c r="Y13" s="166" t="str">
        <f t="shared" si="5"/>
        <v/>
      </c>
      <c r="Z13" s="491">
        <v>1148</v>
      </c>
      <c r="AA13" s="492" t="s">
        <v>2470</v>
      </c>
      <c r="AB13" s="492">
        <v>162</v>
      </c>
      <c r="AC13" s="492">
        <v>1</v>
      </c>
      <c r="AD13" s="627"/>
    </row>
    <row r="14" spans="1:30" ht="14.1" customHeight="1" x14ac:dyDescent="0.2">
      <c r="A14" s="28">
        <v>5</v>
      </c>
      <c r="B14" s="162">
        <v>1155</v>
      </c>
      <c r="C14" s="165" t="s">
        <v>2701</v>
      </c>
      <c r="D14" s="104">
        <v>0</v>
      </c>
      <c r="E14" s="104">
        <v>0</v>
      </c>
      <c r="F14" s="104">
        <v>40</v>
      </c>
      <c r="G14" s="104">
        <v>40</v>
      </c>
      <c r="H14" s="104">
        <v>40</v>
      </c>
      <c r="I14" s="104">
        <v>41</v>
      </c>
      <c r="J14" s="104">
        <v>44</v>
      </c>
      <c r="K14" s="104">
        <v>53</v>
      </c>
      <c r="L14" s="104">
        <v>65</v>
      </c>
      <c r="M14" s="104">
        <v>70</v>
      </c>
      <c r="N14" s="104">
        <v>82</v>
      </c>
      <c r="O14" s="104">
        <v>95</v>
      </c>
      <c r="P14" s="104">
        <v>97</v>
      </c>
      <c r="Q14" s="104">
        <v>96</v>
      </c>
      <c r="R14" s="104">
        <v>94</v>
      </c>
      <c r="S14" s="103">
        <f t="shared" si="0"/>
        <v>857</v>
      </c>
      <c r="T14" s="622"/>
      <c r="U14" s="640">
        <f t="shared" si="1"/>
        <v>-7</v>
      </c>
      <c r="V14" s="641">
        <f t="shared" si="2"/>
        <v>-8.1018518518518514E-3</v>
      </c>
      <c r="W14" s="140">
        <f t="shared" si="3"/>
        <v>-1</v>
      </c>
      <c r="X14" s="166" t="str">
        <f t="shared" si="4"/>
        <v/>
      </c>
      <c r="Y14" s="166" t="str">
        <f t="shared" si="5"/>
        <v/>
      </c>
      <c r="Z14" s="491">
        <v>1155</v>
      </c>
      <c r="AA14" s="492" t="s">
        <v>2701</v>
      </c>
      <c r="AB14" s="492">
        <v>864</v>
      </c>
      <c r="AC14" s="492">
        <v>1</v>
      </c>
      <c r="AD14" s="627"/>
    </row>
    <row r="15" spans="1:30" ht="14.1" customHeight="1" x14ac:dyDescent="0.2">
      <c r="A15" s="28">
        <v>6</v>
      </c>
      <c r="B15" s="161">
        <v>1157</v>
      </c>
      <c r="C15" s="164" t="s">
        <v>2472</v>
      </c>
      <c r="D15" s="177">
        <v>0</v>
      </c>
      <c r="E15" s="177">
        <v>0</v>
      </c>
      <c r="F15" s="177">
        <v>24</v>
      </c>
      <c r="G15" s="177">
        <v>25</v>
      </c>
      <c r="H15" s="177">
        <v>23</v>
      </c>
      <c r="I15" s="177">
        <v>16</v>
      </c>
      <c r="J15" s="177">
        <v>31</v>
      </c>
      <c r="K15" s="102">
        <v>23</v>
      </c>
      <c r="L15" s="102">
        <v>17</v>
      </c>
      <c r="M15" s="102">
        <v>18</v>
      </c>
      <c r="N15" s="102">
        <v>19</v>
      </c>
      <c r="O15" s="102">
        <v>21</v>
      </c>
      <c r="P15" s="102">
        <v>13</v>
      </c>
      <c r="Q15" s="102">
        <v>14</v>
      </c>
      <c r="R15" s="102">
        <v>14</v>
      </c>
      <c r="S15" s="103">
        <f t="shared" si="0"/>
        <v>258</v>
      </c>
      <c r="T15" s="622"/>
      <c r="U15" s="640">
        <f t="shared" si="1"/>
        <v>15</v>
      </c>
      <c r="V15" s="641">
        <f t="shared" si="2"/>
        <v>6.1728395061728392E-2</v>
      </c>
      <c r="W15" s="140">
        <f t="shared" si="3"/>
        <v>1</v>
      </c>
      <c r="X15" s="166" t="str">
        <f t="shared" si="4"/>
        <v/>
      </c>
      <c r="Y15" s="166" t="str">
        <f t="shared" si="5"/>
        <v/>
      </c>
      <c r="Z15" s="491">
        <v>1157</v>
      </c>
      <c r="AA15" s="492" t="s">
        <v>2472</v>
      </c>
      <c r="AB15" s="492">
        <v>243</v>
      </c>
      <c r="AC15" s="492">
        <v>1</v>
      </c>
      <c r="AD15" s="627"/>
    </row>
    <row r="16" spans="1:30" ht="14.1" customHeight="1" x14ac:dyDescent="0.2">
      <c r="A16" s="28">
        <v>7</v>
      </c>
      <c r="B16" s="161">
        <v>1232</v>
      </c>
      <c r="C16" s="164" t="s">
        <v>2502</v>
      </c>
      <c r="D16" s="102">
        <v>0</v>
      </c>
      <c r="E16" s="102">
        <v>0</v>
      </c>
      <c r="F16" s="102">
        <v>57</v>
      </c>
      <c r="G16" s="102">
        <v>56</v>
      </c>
      <c r="H16" s="102">
        <v>56</v>
      </c>
      <c r="I16" s="102">
        <v>56</v>
      </c>
      <c r="J16" s="102">
        <v>56</v>
      </c>
      <c r="K16" s="102">
        <v>56</v>
      </c>
      <c r="L16" s="102">
        <v>56</v>
      </c>
      <c r="M16" s="102">
        <v>56</v>
      </c>
      <c r="N16" s="102">
        <v>56</v>
      </c>
      <c r="O16" s="102">
        <v>44</v>
      </c>
      <c r="P16" s="102">
        <v>44</v>
      </c>
      <c r="Q16" s="102">
        <v>56</v>
      </c>
      <c r="R16" s="102">
        <v>44</v>
      </c>
      <c r="S16" s="103">
        <f t="shared" si="0"/>
        <v>693</v>
      </c>
      <c r="T16" s="622"/>
      <c r="U16" s="640">
        <f t="shared" si="1"/>
        <v>-16</v>
      </c>
      <c r="V16" s="641">
        <f t="shared" si="2"/>
        <v>-2.2566995768688293E-2</v>
      </c>
      <c r="W16" s="140">
        <f t="shared" si="3"/>
        <v>-1</v>
      </c>
      <c r="X16" s="166" t="str">
        <f t="shared" si="4"/>
        <v/>
      </c>
      <c r="Y16" s="166" t="str">
        <f t="shared" si="5"/>
        <v/>
      </c>
      <c r="Z16" s="491">
        <v>1232</v>
      </c>
      <c r="AA16" s="492" t="s">
        <v>2502</v>
      </c>
      <c r="AB16" s="492">
        <v>709</v>
      </c>
      <c r="AC16" s="492">
        <v>1</v>
      </c>
      <c r="AD16" s="627"/>
    </row>
    <row r="17" spans="1:31" ht="14.1" customHeight="1" x14ac:dyDescent="0.2">
      <c r="A17" s="28">
        <v>8</v>
      </c>
      <c r="B17" s="161">
        <v>1239</v>
      </c>
      <c r="C17" s="165" t="s">
        <v>2471</v>
      </c>
      <c r="D17" s="105">
        <v>0</v>
      </c>
      <c r="E17" s="105">
        <v>7</v>
      </c>
      <c r="F17" s="105">
        <v>6</v>
      </c>
      <c r="G17" s="105">
        <v>5</v>
      </c>
      <c r="H17" s="105">
        <v>11</v>
      </c>
      <c r="I17" s="105">
        <v>4</v>
      </c>
      <c r="J17" s="105">
        <v>5</v>
      </c>
      <c r="K17" s="105">
        <v>3</v>
      </c>
      <c r="L17" s="105">
        <v>8</v>
      </c>
      <c r="M17" s="105">
        <v>5</v>
      </c>
      <c r="N17" s="105">
        <v>6</v>
      </c>
      <c r="O17" s="105">
        <v>0</v>
      </c>
      <c r="P17" s="105">
        <v>0</v>
      </c>
      <c r="Q17" s="105">
        <v>0</v>
      </c>
      <c r="R17" s="105">
        <v>0</v>
      </c>
      <c r="S17" s="103">
        <f t="shared" si="0"/>
        <v>60</v>
      </c>
      <c r="T17" s="622"/>
      <c r="U17" s="640">
        <f t="shared" si="1"/>
        <v>0</v>
      </c>
      <c r="V17" s="641">
        <f t="shared" si="2"/>
        <v>0</v>
      </c>
      <c r="W17" s="140">
        <f t="shared" si="3"/>
        <v>0</v>
      </c>
      <c r="X17" s="166" t="str">
        <f t="shared" si="4"/>
        <v/>
      </c>
      <c r="Y17" s="166" t="str">
        <f t="shared" si="5"/>
        <v/>
      </c>
      <c r="Z17" s="491">
        <v>1239</v>
      </c>
      <c r="AA17" s="492" t="s">
        <v>2471</v>
      </c>
      <c r="AB17" s="492">
        <v>60</v>
      </c>
      <c r="AC17" s="492">
        <v>1</v>
      </c>
      <c r="AD17" s="627"/>
    </row>
    <row r="18" spans="1:31" ht="14.1" customHeight="1" x14ac:dyDescent="0.2">
      <c r="A18" s="28">
        <v>9</v>
      </c>
      <c r="B18" s="161">
        <v>1241</v>
      </c>
      <c r="C18" s="165" t="s">
        <v>3349</v>
      </c>
      <c r="D18" s="102">
        <v>0</v>
      </c>
      <c r="E18" s="102">
        <v>0</v>
      </c>
      <c r="F18" s="102">
        <v>18</v>
      </c>
      <c r="G18" s="102">
        <v>29</v>
      </c>
      <c r="H18" s="102">
        <v>19</v>
      </c>
      <c r="I18" s="102">
        <v>33</v>
      </c>
      <c r="J18" s="102">
        <v>17</v>
      </c>
      <c r="K18" s="102">
        <v>31</v>
      </c>
      <c r="L18" s="102">
        <v>19</v>
      </c>
      <c r="M18" s="102">
        <v>25</v>
      </c>
      <c r="N18" s="102">
        <v>15</v>
      </c>
      <c r="O18" s="102">
        <v>0</v>
      </c>
      <c r="P18" s="102">
        <v>0</v>
      </c>
      <c r="Q18" s="102">
        <v>0</v>
      </c>
      <c r="R18" s="102">
        <v>0</v>
      </c>
      <c r="S18" s="103">
        <f t="shared" si="0"/>
        <v>206</v>
      </c>
      <c r="T18" s="622"/>
      <c r="U18" s="640">
        <f t="shared" si="1"/>
        <v>7</v>
      </c>
      <c r="V18" s="641">
        <f t="shared" si="2"/>
        <v>3.5175879396984924E-2</v>
      </c>
      <c r="W18" s="140">
        <f t="shared" si="3"/>
        <v>1</v>
      </c>
      <c r="X18" s="166" t="str">
        <f t="shared" si="4"/>
        <v/>
      </c>
      <c r="Y18" s="166" t="str">
        <f t="shared" si="5"/>
        <v/>
      </c>
      <c r="Z18" s="491">
        <v>1241</v>
      </c>
      <c r="AA18" s="492" t="s">
        <v>3349</v>
      </c>
      <c r="AB18" s="492">
        <v>199</v>
      </c>
      <c r="AC18" s="492">
        <v>1</v>
      </c>
      <c r="AD18" s="627"/>
    </row>
    <row r="19" spans="1:31" ht="14.1" customHeight="1" x14ac:dyDescent="0.2">
      <c r="A19" s="28">
        <v>10</v>
      </c>
      <c r="B19" s="162">
        <v>1242</v>
      </c>
      <c r="C19" s="164" t="s">
        <v>3413</v>
      </c>
      <c r="D19" s="104">
        <v>0</v>
      </c>
      <c r="E19" s="104">
        <v>0</v>
      </c>
      <c r="F19" s="104">
        <v>44</v>
      </c>
      <c r="G19" s="104">
        <v>46</v>
      </c>
      <c r="H19" s="104">
        <v>48</v>
      </c>
      <c r="I19" s="104">
        <v>41</v>
      </c>
      <c r="J19" s="104">
        <v>43</v>
      </c>
      <c r="K19" s="104">
        <v>44</v>
      </c>
      <c r="L19" s="104">
        <v>41</v>
      </c>
      <c r="M19" s="104">
        <v>29</v>
      </c>
      <c r="N19" s="104">
        <v>11</v>
      </c>
      <c r="O19" s="104">
        <v>0</v>
      </c>
      <c r="P19" s="104">
        <v>0</v>
      </c>
      <c r="Q19" s="104">
        <v>0</v>
      </c>
      <c r="R19" s="104">
        <v>0</v>
      </c>
      <c r="S19" s="103">
        <f t="shared" si="0"/>
        <v>347</v>
      </c>
      <c r="T19" s="622"/>
      <c r="U19" s="640">
        <f t="shared" si="1"/>
        <v>24</v>
      </c>
      <c r="V19" s="641">
        <f t="shared" si="2"/>
        <v>7.4303405572755415E-2</v>
      </c>
      <c r="W19" s="140">
        <f t="shared" si="3"/>
        <v>1</v>
      </c>
      <c r="X19" s="166" t="str">
        <f t="shared" si="4"/>
        <v/>
      </c>
      <c r="Y19" s="166">
        <f t="shared" si="5"/>
        <v>1</v>
      </c>
      <c r="Z19" s="491">
        <v>1242</v>
      </c>
      <c r="AA19" s="492" t="s">
        <v>3350</v>
      </c>
      <c r="AB19" s="492">
        <v>323</v>
      </c>
      <c r="AC19" s="492">
        <v>1</v>
      </c>
      <c r="AD19" s="627"/>
    </row>
    <row r="20" spans="1:31" ht="14.1" customHeight="1" x14ac:dyDescent="0.2">
      <c r="A20" s="28">
        <v>11</v>
      </c>
      <c r="B20" s="163">
        <v>1244</v>
      </c>
      <c r="C20" s="165" t="s">
        <v>2495</v>
      </c>
      <c r="D20" s="102">
        <v>0</v>
      </c>
      <c r="E20" s="102">
        <v>0</v>
      </c>
      <c r="F20" s="104">
        <v>31</v>
      </c>
      <c r="G20" s="104">
        <v>41</v>
      </c>
      <c r="H20" s="104">
        <v>32</v>
      </c>
      <c r="I20" s="102">
        <v>38</v>
      </c>
      <c r="J20" s="102">
        <v>33</v>
      </c>
      <c r="K20" s="102">
        <v>28</v>
      </c>
      <c r="L20" s="102">
        <v>28</v>
      </c>
      <c r="M20" s="102">
        <v>36</v>
      </c>
      <c r="N20" s="102">
        <v>23</v>
      </c>
      <c r="O20" s="102">
        <v>0</v>
      </c>
      <c r="P20" s="102">
        <v>0</v>
      </c>
      <c r="Q20" s="102">
        <v>0</v>
      </c>
      <c r="R20" s="102">
        <v>0</v>
      </c>
      <c r="S20" s="103">
        <f t="shared" si="0"/>
        <v>290</v>
      </c>
      <c r="T20" s="622"/>
      <c r="U20" s="640">
        <f t="shared" si="1"/>
        <v>-3</v>
      </c>
      <c r="V20" s="641">
        <f t="shared" si="2"/>
        <v>-1.0238907849829351E-2</v>
      </c>
      <c r="W20" s="140">
        <f t="shared" si="3"/>
        <v>-1</v>
      </c>
      <c r="X20" s="166" t="str">
        <f t="shared" si="4"/>
        <v/>
      </c>
      <c r="Y20" s="166" t="str">
        <f t="shared" si="5"/>
        <v/>
      </c>
      <c r="Z20" s="491">
        <v>1244</v>
      </c>
      <c r="AA20" s="492" t="s">
        <v>2495</v>
      </c>
      <c r="AB20" s="492">
        <v>293</v>
      </c>
      <c r="AC20" s="492">
        <v>1</v>
      </c>
      <c r="AD20" s="627"/>
    </row>
    <row r="21" spans="1:31" ht="14.1" customHeight="1" x14ac:dyDescent="0.2">
      <c r="A21" s="28">
        <v>12</v>
      </c>
      <c r="B21" s="161">
        <v>1257</v>
      </c>
      <c r="C21" s="164" t="s">
        <v>2494</v>
      </c>
      <c r="D21" s="177">
        <v>0</v>
      </c>
      <c r="E21" s="177">
        <v>0</v>
      </c>
      <c r="F21" s="104">
        <v>0</v>
      </c>
      <c r="G21" s="104">
        <v>0</v>
      </c>
      <c r="H21" s="104">
        <v>0</v>
      </c>
      <c r="I21" s="177">
        <v>0</v>
      </c>
      <c r="J21" s="177">
        <v>0</v>
      </c>
      <c r="K21" s="177">
        <v>0</v>
      </c>
      <c r="L21" s="177">
        <v>0</v>
      </c>
      <c r="M21" s="177">
        <v>0</v>
      </c>
      <c r="N21" s="177">
        <v>0</v>
      </c>
      <c r="O21" s="177">
        <v>40</v>
      </c>
      <c r="P21" s="177">
        <v>44</v>
      </c>
      <c r="Q21" s="177">
        <v>51</v>
      </c>
      <c r="R21" s="177">
        <v>37</v>
      </c>
      <c r="S21" s="178">
        <f t="shared" si="0"/>
        <v>172</v>
      </c>
      <c r="T21" s="622"/>
      <c r="U21" s="640">
        <f t="shared" si="1"/>
        <v>-31</v>
      </c>
      <c r="V21" s="641">
        <f t="shared" si="2"/>
        <v>-0.15270935960591134</v>
      </c>
      <c r="W21" s="140">
        <f t="shared" si="3"/>
        <v>-1</v>
      </c>
      <c r="X21" s="166" t="str">
        <f t="shared" si="4"/>
        <v/>
      </c>
      <c r="Y21" s="166" t="str">
        <f t="shared" si="5"/>
        <v/>
      </c>
      <c r="Z21" s="491">
        <v>1257</v>
      </c>
      <c r="AA21" s="492" t="s">
        <v>2494</v>
      </c>
      <c r="AB21" s="492">
        <v>203</v>
      </c>
      <c r="AC21" s="492">
        <v>1</v>
      </c>
      <c r="AD21" s="627"/>
    </row>
    <row r="22" spans="1:31" ht="14.1" customHeight="1" x14ac:dyDescent="0.2">
      <c r="A22" s="28">
        <v>13</v>
      </c>
      <c r="B22" s="161">
        <v>1274</v>
      </c>
      <c r="C22" s="164" t="s">
        <v>2479</v>
      </c>
      <c r="D22" s="102">
        <v>0</v>
      </c>
      <c r="E22" s="102">
        <v>0</v>
      </c>
      <c r="F22" s="104">
        <v>29</v>
      </c>
      <c r="G22" s="104">
        <v>20</v>
      </c>
      <c r="H22" s="104">
        <v>26</v>
      </c>
      <c r="I22" s="102">
        <v>23</v>
      </c>
      <c r="J22" s="102">
        <v>21</v>
      </c>
      <c r="K22" s="102">
        <v>28</v>
      </c>
      <c r="L22" s="102">
        <v>17</v>
      </c>
      <c r="M22" s="102">
        <v>15</v>
      </c>
      <c r="N22" s="102">
        <v>20</v>
      </c>
      <c r="O22" s="102">
        <v>9</v>
      </c>
      <c r="P22" s="102">
        <v>17</v>
      </c>
      <c r="Q22" s="102">
        <v>13</v>
      </c>
      <c r="R22" s="102">
        <v>12</v>
      </c>
      <c r="S22" s="103">
        <f t="shared" si="0"/>
        <v>250</v>
      </c>
      <c r="T22" s="622"/>
      <c r="U22" s="640">
        <f t="shared" si="1"/>
        <v>14</v>
      </c>
      <c r="V22" s="641">
        <f t="shared" si="2"/>
        <v>5.9322033898305086E-2</v>
      </c>
      <c r="W22" s="140">
        <f t="shared" si="3"/>
        <v>1</v>
      </c>
      <c r="X22" s="166" t="str">
        <f t="shared" si="4"/>
        <v/>
      </c>
      <c r="Y22" s="166" t="str">
        <f t="shared" si="5"/>
        <v/>
      </c>
      <c r="Z22" s="491">
        <v>1274</v>
      </c>
      <c r="AA22" s="492" t="s">
        <v>2479</v>
      </c>
      <c r="AB22" s="492">
        <v>236</v>
      </c>
      <c r="AC22" s="492">
        <v>1</v>
      </c>
      <c r="AD22" s="627"/>
    </row>
    <row r="23" spans="1:31" ht="14.1" customHeight="1" x14ac:dyDescent="0.2">
      <c r="A23" s="28">
        <v>14</v>
      </c>
      <c r="B23" s="161">
        <v>1285</v>
      </c>
      <c r="C23" s="165" t="s">
        <v>2506</v>
      </c>
      <c r="D23" s="105">
        <v>0</v>
      </c>
      <c r="E23" s="105">
        <v>0</v>
      </c>
      <c r="F23" s="104">
        <v>0</v>
      </c>
      <c r="G23" s="104">
        <v>0</v>
      </c>
      <c r="H23" s="104">
        <v>0</v>
      </c>
      <c r="I23" s="105">
        <v>0</v>
      </c>
      <c r="J23" s="105">
        <v>0</v>
      </c>
      <c r="K23" s="105">
        <v>0</v>
      </c>
      <c r="L23" s="105">
        <v>20</v>
      </c>
      <c r="M23" s="105">
        <v>44</v>
      </c>
      <c r="N23" s="105">
        <v>42</v>
      </c>
      <c r="O23" s="105">
        <v>57</v>
      </c>
      <c r="P23" s="105">
        <v>58</v>
      </c>
      <c r="Q23" s="105">
        <v>56</v>
      </c>
      <c r="R23" s="105">
        <v>55</v>
      </c>
      <c r="S23" s="103">
        <f t="shared" si="0"/>
        <v>332</v>
      </c>
      <c r="T23" s="622"/>
      <c r="U23" s="640">
        <f t="shared" si="1"/>
        <v>1</v>
      </c>
      <c r="V23" s="641">
        <f t="shared" si="2"/>
        <v>3.0211480362537764E-3</v>
      </c>
      <c r="W23" s="140">
        <f t="shared" si="3"/>
        <v>1</v>
      </c>
      <c r="X23" s="166" t="str">
        <f t="shared" si="4"/>
        <v/>
      </c>
      <c r="Y23" s="166" t="str">
        <f t="shared" si="5"/>
        <v/>
      </c>
      <c r="Z23" s="491">
        <v>1285</v>
      </c>
      <c r="AA23" s="492" t="s">
        <v>2506</v>
      </c>
      <c r="AB23" s="492">
        <v>331</v>
      </c>
      <c r="AC23" s="492">
        <v>1</v>
      </c>
      <c r="AD23" s="627"/>
    </row>
    <row r="24" spans="1:31" ht="14.1" customHeight="1" x14ac:dyDescent="0.2">
      <c r="A24" s="28">
        <v>15</v>
      </c>
      <c r="B24" s="161">
        <v>1304</v>
      </c>
      <c r="C24" s="164" t="s">
        <v>2489</v>
      </c>
      <c r="D24" s="105">
        <v>0</v>
      </c>
      <c r="E24" s="105">
        <v>5</v>
      </c>
      <c r="F24" s="105">
        <v>19</v>
      </c>
      <c r="G24" s="105">
        <v>24</v>
      </c>
      <c r="H24" s="105">
        <v>24</v>
      </c>
      <c r="I24" s="105">
        <v>19</v>
      </c>
      <c r="J24" s="105">
        <v>17</v>
      </c>
      <c r="K24" s="105">
        <v>19</v>
      </c>
      <c r="L24" s="105">
        <v>18</v>
      </c>
      <c r="M24" s="105">
        <v>9</v>
      </c>
      <c r="N24" s="105">
        <v>16</v>
      </c>
      <c r="O24" s="105">
        <v>9</v>
      </c>
      <c r="P24" s="105">
        <v>9</v>
      </c>
      <c r="Q24" s="105">
        <v>6</v>
      </c>
      <c r="R24" s="105">
        <v>0</v>
      </c>
      <c r="S24" s="103">
        <f t="shared" si="0"/>
        <v>194</v>
      </c>
      <c r="T24" s="622"/>
      <c r="U24" s="640">
        <f t="shared" si="1"/>
        <v>7</v>
      </c>
      <c r="V24" s="641">
        <f t="shared" si="2"/>
        <v>3.7433155080213901E-2</v>
      </c>
      <c r="W24" s="140">
        <f t="shared" si="3"/>
        <v>1</v>
      </c>
      <c r="X24" s="166" t="str">
        <f t="shared" si="4"/>
        <v/>
      </c>
      <c r="Y24" s="166" t="str">
        <f t="shared" si="5"/>
        <v/>
      </c>
      <c r="Z24" s="491">
        <v>1304</v>
      </c>
      <c r="AA24" s="492" t="s">
        <v>2489</v>
      </c>
      <c r="AB24" s="492">
        <v>187</v>
      </c>
      <c r="AC24" s="492">
        <v>1</v>
      </c>
      <c r="AD24" s="627"/>
    </row>
    <row r="25" spans="1:31" ht="14.1" customHeight="1" x14ac:dyDescent="0.2">
      <c r="A25" s="28">
        <v>16</v>
      </c>
      <c r="B25" s="161">
        <v>1315</v>
      </c>
      <c r="C25" s="164" t="s">
        <v>2473</v>
      </c>
      <c r="D25" s="105">
        <v>0</v>
      </c>
      <c r="E25" s="105">
        <v>0</v>
      </c>
      <c r="F25" s="105">
        <v>46</v>
      </c>
      <c r="G25" s="105">
        <v>51</v>
      </c>
      <c r="H25" s="105">
        <v>50</v>
      </c>
      <c r="I25" s="105">
        <v>48</v>
      </c>
      <c r="J25" s="105">
        <v>48</v>
      </c>
      <c r="K25" s="105">
        <v>46</v>
      </c>
      <c r="L25" s="105">
        <v>50</v>
      </c>
      <c r="M25" s="105">
        <v>45</v>
      </c>
      <c r="N25" s="105">
        <v>42</v>
      </c>
      <c r="O25" s="105">
        <v>37</v>
      </c>
      <c r="P25" s="105">
        <v>38</v>
      </c>
      <c r="Q25" s="105">
        <v>46</v>
      </c>
      <c r="R25" s="105">
        <v>32</v>
      </c>
      <c r="S25" s="103">
        <f t="shared" si="0"/>
        <v>579</v>
      </c>
      <c r="T25" s="622"/>
      <c r="U25" s="640">
        <f t="shared" si="1"/>
        <v>-1</v>
      </c>
      <c r="V25" s="641">
        <f t="shared" si="2"/>
        <v>-1.7241379310344827E-3</v>
      </c>
      <c r="W25" s="140">
        <f t="shared" si="3"/>
        <v>-1</v>
      </c>
      <c r="X25" s="166" t="str">
        <f t="shared" si="4"/>
        <v/>
      </c>
      <c r="Y25" s="166" t="str">
        <f t="shared" si="5"/>
        <v/>
      </c>
      <c r="Z25" s="491">
        <v>1315</v>
      </c>
      <c r="AA25" s="492" t="s">
        <v>2473</v>
      </c>
      <c r="AB25" s="492">
        <v>580</v>
      </c>
      <c r="AC25" s="492">
        <v>1</v>
      </c>
      <c r="AD25" s="627"/>
    </row>
    <row r="26" spans="1:31" ht="14.1" customHeight="1" x14ac:dyDescent="0.2">
      <c r="A26" s="28">
        <v>17</v>
      </c>
      <c r="B26" s="161">
        <v>1345</v>
      </c>
      <c r="C26" s="165" t="s">
        <v>2484</v>
      </c>
      <c r="D26" s="105">
        <v>0</v>
      </c>
      <c r="E26" s="105">
        <v>0</v>
      </c>
      <c r="F26" s="105">
        <v>0</v>
      </c>
      <c r="G26" s="105">
        <v>0</v>
      </c>
      <c r="H26" s="105">
        <v>0</v>
      </c>
      <c r="I26" s="105">
        <v>0</v>
      </c>
      <c r="J26" s="105">
        <v>0</v>
      </c>
      <c r="K26" s="105">
        <v>0</v>
      </c>
      <c r="L26" s="105">
        <v>0</v>
      </c>
      <c r="M26" s="105">
        <v>0</v>
      </c>
      <c r="N26" s="105">
        <v>0</v>
      </c>
      <c r="O26" s="105">
        <v>12</v>
      </c>
      <c r="P26" s="105">
        <v>19</v>
      </c>
      <c r="Q26" s="105">
        <v>20</v>
      </c>
      <c r="R26" s="105">
        <v>14</v>
      </c>
      <c r="S26" s="103">
        <f t="shared" si="0"/>
        <v>65</v>
      </c>
      <c r="T26" s="622"/>
      <c r="U26" s="640">
        <f t="shared" si="1"/>
        <v>4</v>
      </c>
      <c r="V26" s="641">
        <f t="shared" si="2"/>
        <v>6.5573770491803282E-2</v>
      </c>
      <c r="W26" s="140">
        <f t="shared" si="3"/>
        <v>1</v>
      </c>
      <c r="X26" s="166" t="str">
        <f t="shared" si="4"/>
        <v/>
      </c>
      <c r="Y26" s="166" t="str">
        <f t="shared" si="5"/>
        <v/>
      </c>
      <c r="Z26" s="491">
        <v>1345</v>
      </c>
      <c r="AA26" s="492" t="s">
        <v>2484</v>
      </c>
      <c r="AB26" s="492">
        <v>61</v>
      </c>
      <c r="AC26" s="492">
        <v>1</v>
      </c>
      <c r="AD26" s="627"/>
    </row>
    <row r="27" spans="1:31" ht="14.1" customHeight="1" x14ac:dyDescent="0.2">
      <c r="A27" s="28">
        <v>18</v>
      </c>
      <c r="B27" s="161">
        <v>1362</v>
      </c>
      <c r="C27" s="165" t="s">
        <v>3414</v>
      </c>
      <c r="D27" s="104">
        <v>0</v>
      </c>
      <c r="E27" s="104">
        <v>0</v>
      </c>
      <c r="F27" s="104">
        <v>3</v>
      </c>
      <c r="G27" s="104">
        <v>3</v>
      </c>
      <c r="H27" s="104">
        <v>1</v>
      </c>
      <c r="I27" s="104">
        <v>2</v>
      </c>
      <c r="J27" s="104">
        <v>2</v>
      </c>
      <c r="K27" s="104">
        <v>2</v>
      </c>
      <c r="L27" s="104">
        <v>3</v>
      </c>
      <c r="M27" s="104">
        <v>1</v>
      </c>
      <c r="N27" s="104">
        <v>2</v>
      </c>
      <c r="O27" s="104">
        <v>1</v>
      </c>
      <c r="P27" s="104">
        <v>1</v>
      </c>
      <c r="Q27" s="104">
        <v>2</v>
      </c>
      <c r="R27" s="104">
        <v>3</v>
      </c>
      <c r="S27" s="103">
        <f t="shared" si="0"/>
        <v>26</v>
      </c>
      <c r="T27" s="622">
        <v>5</v>
      </c>
      <c r="U27" s="640">
        <f t="shared" si="1"/>
        <v>0</v>
      </c>
      <c r="V27" s="641">
        <f t="shared" si="2"/>
        <v>0</v>
      </c>
      <c r="W27" s="140">
        <f t="shared" si="3"/>
        <v>0</v>
      </c>
      <c r="X27" s="166" t="str">
        <f t="shared" si="4"/>
        <v/>
      </c>
      <c r="Y27" s="166">
        <f t="shared" si="5"/>
        <v>1</v>
      </c>
      <c r="Z27" s="493">
        <v>1362</v>
      </c>
      <c r="AA27" s="532" t="s">
        <v>2707</v>
      </c>
      <c r="AB27" s="494">
        <v>26</v>
      </c>
      <c r="AC27" s="494">
        <v>1</v>
      </c>
      <c r="AD27" s="628">
        <v>5</v>
      </c>
      <c r="AE27" s="49"/>
    </row>
    <row r="28" spans="1:31" ht="14.1" customHeight="1" x14ac:dyDescent="0.2">
      <c r="A28" s="28">
        <v>19</v>
      </c>
      <c r="B28" s="161">
        <v>1407</v>
      </c>
      <c r="C28" s="165" t="s">
        <v>2488</v>
      </c>
      <c r="D28" s="105">
        <v>0</v>
      </c>
      <c r="E28" s="105">
        <v>0</v>
      </c>
      <c r="F28" s="105">
        <v>1</v>
      </c>
      <c r="G28" s="105">
        <v>1</v>
      </c>
      <c r="H28" s="105">
        <v>2</v>
      </c>
      <c r="I28" s="105">
        <v>0</v>
      </c>
      <c r="J28" s="105">
        <v>1</v>
      </c>
      <c r="K28" s="105">
        <v>3</v>
      </c>
      <c r="L28" s="105">
        <v>1</v>
      </c>
      <c r="M28" s="105">
        <v>2</v>
      </c>
      <c r="N28" s="105">
        <v>2</v>
      </c>
      <c r="O28" s="105">
        <v>1</v>
      </c>
      <c r="P28" s="105">
        <v>4</v>
      </c>
      <c r="Q28" s="105">
        <v>1</v>
      </c>
      <c r="R28" s="105">
        <v>2</v>
      </c>
      <c r="S28" s="103">
        <f t="shared" si="0"/>
        <v>21</v>
      </c>
      <c r="T28" s="622">
        <v>5</v>
      </c>
      <c r="U28" s="640">
        <f t="shared" si="1"/>
        <v>0</v>
      </c>
      <c r="V28" s="641">
        <f t="shared" si="2"/>
        <v>0</v>
      </c>
      <c r="W28" s="140">
        <f t="shared" si="3"/>
        <v>0</v>
      </c>
      <c r="X28" s="166" t="str">
        <f t="shared" si="4"/>
        <v/>
      </c>
      <c r="Y28" s="166" t="str">
        <f t="shared" si="5"/>
        <v/>
      </c>
      <c r="Z28" s="491">
        <v>1407</v>
      </c>
      <c r="AA28" s="492" t="s">
        <v>2488</v>
      </c>
      <c r="AB28" s="492">
        <v>21</v>
      </c>
      <c r="AC28" s="492">
        <v>1</v>
      </c>
      <c r="AD28" s="627">
        <v>5</v>
      </c>
    </row>
    <row r="29" spans="1:31" ht="14.1" customHeight="1" x14ac:dyDescent="0.2">
      <c r="A29" s="28">
        <v>20</v>
      </c>
      <c r="B29" s="161">
        <v>1430</v>
      </c>
      <c r="C29" s="165" t="s">
        <v>2700</v>
      </c>
      <c r="D29" s="102">
        <v>0</v>
      </c>
      <c r="E29" s="102">
        <v>0</v>
      </c>
      <c r="F29" s="102">
        <v>19</v>
      </c>
      <c r="G29" s="102">
        <v>25</v>
      </c>
      <c r="H29" s="102">
        <v>29</v>
      </c>
      <c r="I29" s="102">
        <v>30</v>
      </c>
      <c r="J29" s="102">
        <v>29</v>
      </c>
      <c r="K29" s="102">
        <v>30</v>
      </c>
      <c r="L29" s="102">
        <v>30</v>
      </c>
      <c r="M29" s="102">
        <v>0</v>
      </c>
      <c r="N29" s="102">
        <v>0</v>
      </c>
      <c r="O29" s="102">
        <v>0</v>
      </c>
      <c r="P29" s="102">
        <v>0</v>
      </c>
      <c r="Q29" s="102">
        <v>0</v>
      </c>
      <c r="R29" s="102">
        <v>0</v>
      </c>
      <c r="S29" s="103">
        <f t="shared" si="0"/>
        <v>192</v>
      </c>
      <c r="T29" s="622"/>
      <c r="U29" s="640">
        <f t="shared" si="1"/>
        <v>-12</v>
      </c>
      <c r="V29" s="641">
        <f t="shared" si="2"/>
        <v>-5.8823529411764705E-2</v>
      </c>
      <c r="W29" s="140">
        <f t="shared" si="3"/>
        <v>-1</v>
      </c>
      <c r="X29" s="166" t="str">
        <f t="shared" si="4"/>
        <v/>
      </c>
      <c r="Y29" s="166" t="str">
        <f t="shared" si="5"/>
        <v/>
      </c>
      <c r="Z29" s="491">
        <v>1430</v>
      </c>
      <c r="AA29" s="492" t="s">
        <v>2700</v>
      </c>
      <c r="AB29" s="492">
        <v>204</v>
      </c>
      <c r="AC29" s="492">
        <v>1</v>
      </c>
      <c r="AD29" s="627"/>
    </row>
    <row r="30" spans="1:31" ht="14.1" customHeight="1" x14ac:dyDescent="0.2">
      <c r="A30" s="28">
        <v>21</v>
      </c>
      <c r="B30" s="161">
        <v>1453</v>
      </c>
      <c r="C30" s="165" t="s">
        <v>3310</v>
      </c>
      <c r="D30" s="104">
        <v>0</v>
      </c>
      <c r="E30" s="104">
        <v>0</v>
      </c>
      <c r="F30" s="104">
        <v>21</v>
      </c>
      <c r="G30" s="104">
        <v>20</v>
      </c>
      <c r="H30" s="104">
        <v>22</v>
      </c>
      <c r="I30" s="104">
        <v>20</v>
      </c>
      <c r="J30" s="104">
        <v>22</v>
      </c>
      <c r="K30" s="104">
        <v>29</v>
      </c>
      <c r="L30" s="104">
        <v>25</v>
      </c>
      <c r="M30" s="104">
        <v>28</v>
      </c>
      <c r="N30" s="104">
        <v>26</v>
      </c>
      <c r="O30" s="104">
        <v>26</v>
      </c>
      <c r="P30" s="104">
        <v>47</v>
      </c>
      <c r="Q30" s="104">
        <v>27</v>
      </c>
      <c r="R30" s="104">
        <v>35</v>
      </c>
      <c r="S30" s="103">
        <f t="shared" si="0"/>
        <v>348</v>
      </c>
      <c r="T30" s="622"/>
      <c r="U30" s="640">
        <f t="shared" si="1"/>
        <v>-16</v>
      </c>
      <c r="V30" s="641">
        <f t="shared" si="2"/>
        <v>-4.3956043956043959E-2</v>
      </c>
      <c r="W30" s="140">
        <f t="shared" si="3"/>
        <v>-1</v>
      </c>
      <c r="X30" s="166" t="str">
        <f t="shared" si="4"/>
        <v/>
      </c>
      <c r="Y30" s="166" t="str">
        <f t="shared" si="5"/>
        <v/>
      </c>
      <c r="Z30" s="491">
        <v>1453</v>
      </c>
      <c r="AA30" s="492" t="s">
        <v>3310</v>
      </c>
      <c r="AB30" s="492">
        <v>364</v>
      </c>
      <c r="AC30" s="492">
        <v>1</v>
      </c>
      <c r="AD30" s="627"/>
    </row>
    <row r="31" spans="1:31" ht="14.1" customHeight="1" x14ac:dyDescent="0.2">
      <c r="A31" s="28">
        <v>22</v>
      </c>
      <c r="B31" s="161">
        <v>1478</v>
      </c>
      <c r="C31" s="164" t="s">
        <v>2501</v>
      </c>
      <c r="D31" s="105">
        <v>0</v>
      </c>
      <c r="E31" s="105">
        <v>0</v>
      </c>
      <c r="F31" s="105">
        <v>0</v>
      </c>
      <c r="G31" s="105">
        <v>0</v>
      </c>
      <c r="H31" s="105">
        <v>0</v>
      </c>
      <c r="I31" s="105">
        <v>0</v>
      </c>
      <c r="J31" s="105">
        <v>0</v>
      </c>
      <c r="K31" s="105">
        <v>0</v>
      </c>
      <c r="L31" s="105">
        <v>0</v>
      </c>
      <c r="M31" s="105">
        <v>69</v>
      </c>
      <c r="N31" s="105">
        <v>78</v>
      </c>
      <c r="O31" s="105">
        <v>106</v>
      </c>
      <c r="P31" s="105">
        <v>106</v>
      </c>
      <c r="Q31" s="105">
        <v>110</v>
      </c>
      <c r="R31" s="105">
        <v>115</v>
      </c>
      <c r="S31" s="103">
        <f t="shared" si="0"/>
        <v>584</v>
      </c>
      <c r="T31" s="622"/>
      <c r="U31" s="640">
        <f t="shared" si="1"/>
        <v>18</v>
      </c>
      <c r="V31" s="641">
        <f t="shared" si="2"/>
        <v>3.1802120141342753E-2</v>
      </c>
      <c r="W31" s="140">
        <f t="shared" si="3"/>
        <v>1</v>
      </c>
      <c r="X31" s="166" t="str">
        <f t="shared" si="4"/>
        <v/>
      </c>
      <c r="Y31" s="166" t="str">
        <f t="shared" si="5"/>
        <v/>
      </c>
      <c r="Z31" s="491">
        <v>1478</v>
      </c>
      <c r="AA31" s="492" t="s">
        <v>2501</v>
      </c>
      <c r="AB31" s="492">
        <v>566</v>
      </c>
      <c r="AC31" s="492">
        <v>1</v>
      </c>
      <c r="AD31" s="627"/>
    </row>
    <row r="32" spans="1:31" ht="14.1" customHeight="1" x14ac:dyDescent="0.2">
      <c r="A32" s="28">
        <v>23</v>
      </c>
      <c r="B32" s="163">
        <v>1482</v>
      </c>
      <c r="C32" s="164" t="s">
        <v>2469</v>
      </c>
      <c r="D32" s="102">
        <v>0</v>
      </c>
      <c r="E32" s="102">
        <v>4</v>
      </c>
      <c r="F32" s="102">
        <v>27</v>
      </c>
      <c r="G32" s="102">
        <v>28</v>
      </c>
      <c r="H32" s="102">
        <v>27</v>
      </c>
      <c r="I32" s="102">
        <v>25</v>
      </c>
      <c r="J32" s="102">
        <v>27</v>
      </c>
      <c r="K32" s="102">
        <v>28</v>
      </c>
      <c r="L32" s="102">
        <v>23</v>
      </c>
      <c r="M32" s="102">
        <v>22</v>
      </c>
      <c r="N32" s="102">
        <v>18</v>
      </c>
      <c r="O32" s="102">
        <v>0</v>
      </c>
      <c r="P32" s="102">
        <v>0</v>
      </c>
      <c r="Q32" s="102">
        <v>0</v>
      </c>
      <c r="R32" s="102">
        <v>0</v>
      </c>
      <c r="S32" s="103">
        <f t="shared" si="0"/>
        <v>229</v>
      </c>
      <c r="T32" s="622"/>
      <c r="U32" s="640">
        <f t="shared" si="1"/>
        <v>44</v>
      </c>
      <c r="V32" s="641">
        <f t="shared" si="2"/>
        <v>0.23783783783783785</v>
      </c>
      <c r="W32" s="140">
        <f t="shared" si="3"/>
        <v>1</v>
      </c>
      <c r="X32" s="166" t="str">
        <f t="shared" si="4"/>
        <v/>
      </c>
      <c r="Y32" s="166" t="str">
        <f t="shared" si="5"/>
        <v/>
      </c>
      <c r="Z32" s="491">
        <v>1482</v>
      </c>
      <c r="AA32" s="492" t="s">
        <v>2469</v>
      </c>
      <c r="AB32" s="492">
        <v>185</v>
      </c>
      <c r="AC32" s="492">
        <v>1</v>
      </c>
      <c r="AD32" s="627"/>
    </row>
    <row r="33" spans="1:30" ht="14.1" customHeight="1" x14ac:dyDescent="0.2">
      <c r="A33" s="28">
        <v>24</v>
      </c>
      <c r="B33" s="161">
        <v>1523</v>
      </c>
      <c r="C33" s="164" t="s">
        <v>2478</v>
      </c>
      <c r="D33" s="102">
        <v>0</v>
      </c>
      <c r="E33" s="102">
        <v>0</v>
      </c>
      <c r="F33" s="102">
        <v>19</v>
      </c>
      <c r="G33" s="102">
        <v>21</v>
      </c>
      <c r="H33" s="102">
        <v>15</v>
      </c>
      <c r="I33" s="102">
        <v>23</v>
      </c>
      <c r="J33" s="102">
        <v>24</v>
      </c>
      <c r="K33" s="102">
        <v>19</v>
      </c>
      <c r="L33" s="102">
        <v>22</v>
      </c>
      <c r="M33" s="102">
        <v>26</v>
      </c>
      <c r="N33" s="102">
        <v>15</v>
      </c>
      <c r="O33" s="102">
        <v>0</v>
      </c>
      <c r="P33" s="102">
        <v>0</v>
      </c>
      <c r="Q33" s="102">
        <v>0</v>
      </c>
      <c r="R33" s="102">
        <v>0</v>
      </c>
      <c r="S33" s="103">
        <f t="shared" si="0"/>
        <v>184</v>
      </c>
      <c r="T33" s="622"/>
      <c r="U33" s="640">
        <f t="shared" si="1"/>
        <v>-5</v>
      </c>
      <c r="V33" s="641">
        <f t="shared" si="2"/>
        <v>-2.6455026455026454E-2</v>
      </c>
      <c r="W33" s="140">
        <f t="shared" si="3"/>
        <v>-1</v>
      </c>
      <c r="X33" s="166" t="str">
        <f t="shared" si="4"/>
        <v/>
      </c>
      <c r="Y33" s="166" t="str">
        <f t="shared" si="5"/>
        <v/>
      </c>
      <c r="Z33" s="491">
        <v>1523</v>
      </c>
      <c r="AA33" s="492" t="s">
        <v>2478</v>
      </c>
      <c r="AB33" s="492">
        <v>189</v>
      </c>
      <c r="AC33" s="492">
        <v>1</v>
      </c>
      <c r="AD33" s="627"/>
    </row>
    <row r="34" spans="1:30" ht="14.1" customHeight="1" x14ac:dyDescent="0.2">
      <c r="A34" s="28">
        <v>25</v>
      </c>
      <c r="B34" s="161">
        <v>1536</v>
      </c>
      <c r="C34" s="164" t="s">
        <v>2464</v>
      </c>
      <c r="D34" s="102">
        <v>0</v>
      </c>
      <c r="E34" s="102">
        <v>0</v>
      </c>
      <c r="F34" s="102">
        <v>33</v>
      </c>
      <c r="G34" s="102">
        <v>36</v>
      </c>
      <c r="H34" s="102">
        <v>22</v>
      </c>
      <c r="I34" s="102">
        <v>23</v>
      </c>
      <c r="J34" s="102">
        <v>32</v>
      </c>
      <c r="K34" s="102">
        <v>25</v>
      </c>
      <c r="L34" s="102">
        <v>41</v>
      </c>
      <c r="M34" s="102">
        <v>38</v>
      </c>
      <c r="N34" s="102">
        <v>34</v>
      </c>
      <c r="O34" s="102">
        <v>36</v>
      </c>
      <c r="P34" s="102">
        <v>39</v>
      </c>
      <c r="Q34" s="102">
        <v>33</v>
      </c>
      <c r="R34" s="102">
        <v>45</v>
      </c>
      <c r="S34" s="103">
        <f t="shared" si="0"/>
        <v>437</v>
      </c>
      <c r="T34" s="622"/>
      <c r="U34" s="640">
        <f t="shared" si="1"/>
        <v>14</v>
      </c>
      <c r="V34" s="641">
        <f t="shared" si="2"/>
        <v>3.309692671394799E-2</v>
      </c>
      <c r="W34" s="140">
        <f t="shared" si="3"/>
        <v>1</v>
      </c>
      <c r="X34" s="166" t="str">
        <f t="shared" si="4"/>
        <v/>
      </c>
      <c r="Y34" s="166" t="str">
        <f t="shared" si="5"/>
        <v/>
      </c>
      <c r="Z34" s="491">
        <v>1536</v>
      </c>
      <c r="AA34" s="492" t="s">
        <v>2464</v>
      </c>
      <c r="AB34" s="492">
        <v>423</v>
      </c>
      <c r="AC34" s="492">
        <v>1</v>
      </c>
      <c r="AD34" s="627"/>
    </row>
    <row r="35" spans="1:30" ht="14.1" customHeight="1" x14ac:dyDescent="0.2">
      <c r="A35" s="28">
        <v>26</v>
      </c>
      <c r="B35" s="163">
        <v>1549</v>
      </c>
      <c r="C35" s="164" t="s">
        <v>2476</v>
      </c>
      <c r="D35" s="102">
        <v>0</v>
      </c>
      <c r="E35" s="102">
        <v>0</v>
      </c>
      <c r="F35" s="102">
        <v>52</v>
      </c>
      <c r="G35" s="102">
        <v>30</v>
      </c>
      <c r="H35" s="102">
        <v>30</v>
      </c>
      <c r="I35" s="102">
        <v>30</v>
      </c>
      <c r="J35" s="102">
        <v>47</v>
      </c>
      <c r="K35" s="102">
        <v>58</v>
      </c>
      <c r="L35" s="102">
        <v>52</v>
      </c>
      <c r="M35" s="102">
        <v>52</v>
      </c>
      <c r="N35" s="102">
        <v>44</v>
      </c>
      <c r="O35" s="102">
        <v>0</v>
      </c>
      <c r="P35" s="102">
        <v>0</v>
      </c>
      <c r="Q35" s="102">
        <v>0</v>
      </c>
      <c r="R35" s="102">
        <v>0</v>
      </c>
      <c r="S35" s="103">
        <f t="shared" si="0"/>
        <v>395</v>
      </c>
      <c r="T35" s="622"/>
      <c r="U35" s="640">
        <f t="shared" si="1"/>
        <v>20</v>
      </c>
      <c r="V35" s="641">
        <f t="shared" si="2"/>
        <v>5.3333333333333337E-2</v>
      </c>
      <c r="W35" s="140">
        <f t="shared" si="3"/>
        <v>1</v>
      </c>
      <c r="X35" s="166" t="str">
        <f t="shared" si="4"/>
        <v/>
      </c>
      <c r="Y35" s="166" t="str">
        <f t="shared" si="5"/>
        <v/>
      </c>
      <c r="Z35" s="491">
        <v>1549</v>
      </c>
      <c r="AA35" s="492" t="s">
        <v>2476</v>
      </c>
      <c r="AB35" s="492">
        <v>375</v>
      </c>
      <c r="AC35" s="492">
        <v>1</v>
      </c>
      <c r="AD35" s="627"/>
    </row>
    <row r="36" spans="1:30" ht="14.1" customHeight="1" x14ac:dyDescent="0.2">
      <c r="A36" s="28">
        <v>27</v>
      </c>
      <c r="B36" s="161">
        <v>1562</v>
      </c>
      <c r="C36" s="165" t="s">
        <v>2497</v>
      </c>
      <c r="D36" s="104">
        <v>0</v>
      </c>
      <c r="E36" s="104">
        <v>3</v>
      </c>
      <c r="F36" s="244">
        <v>22</v>
      </c>
      <c r="G36" s="244">
        <v>18</v>
      </c>
      <c r="H36" s="244">
        <v>24</v>
      </c>
      <c r="I36" s="104">
        <v>24</v>
      </c>
      <c r="J36" s="104">
        <v>16</v>
      </c>
      <c r="K36" s="104">
        <v>22</v>
      </c>
      <c r="L36" s="104">
        <v>22</v>
      </c>
      <c r="M36" s="104">
        <v>23</v>
      </c>
      <c r="N36" s="104">
        <v>18</v>
      </c>
      <c r="O36" s="104">
        <v>0</v>
      </c>
      <c r="P36" s="104">
        <v>0</v>
      </c>
      <c r="Q36" s="104">
        <v>0</v>
      </c>
      <c r="R36" s="104">
        <v>0</v>
      </c>
      <c r="S36" s="103">
        <f t="shared" si="0"/>
        <v>192</v>
      </c>
      <c r="T36" s="622"/>
      <c r="U36" s="640">
        <f t="shared" si="1"/>
        <v>4</v>
      </c>
      <c r="V36" s="641">
        <f t="shared" si="2"/>
        <v>2.1276595744680851E-2</v>
      </c>
      <c r="W36" s="140">
        <f t="shared" si="3"/>
        <v>1</v>
      </c>
      <c r="X36" s="166" t="str">
        <f t="shared" si="4"/>
        <v/>
      </c>
      <c r="Y36" s="166" t="str">
        <f t="shared" si="5"/>
        <v/>
      </c>
      <c r="Z36" s="491">
        <v>1562</v>
      </c>
      <c r="AA36" s="492" t="s">
        <v>2497</v>
      </c>
      <c r="AB36" s="492">
        <v>188</v>
      </c>
      <c r="AC36" s="492">
        <v>1</v>
      </c>
      <c r="AD36" s="627"/>
    </row>
    <row r="37" spans="1:30" ht="14.1" customHeight="1" x14ac:dyDescent="0.2">
      <c r="A37" s="28">
        <v>28</v>
      </c>
      <c r="B37" s="161">
        <v>1653</v>
      </c>
      <c r="C37" s="165" t="s">
        <v>2477</v>
      </c>
      <c r="D37" s="105">
        <v>0</v>
      </c>
      <c r="E37" s="105">
        <v>0</v>
      </c>
      <c r="F37" s="181">
        <v>26</v>
      </c>
      <c r="G37" s="181">
        <v>25</v>
      </c>
      <c r="H37" s="181">
        <v>28</v>
      </c>
      <c r="I37" s="105">
        <v>27</v>
      </c>
      <c r="J37" s="105">
        <v>27</v>
      </c>
      <c r="K37" s="105">
        <v>30</v>
      </c>
      <c r="L37" s="105">
        <v>26</v>
      </c>
      <c r="M37" s="105">
        <v>25</v>
      </c>
      <c r="N37" s="105">
        <v>28</v>
      </c>
      <c r="O37" s="105">
        <v>0</v>
      </c>
      <c r="P37" s="105">
        <v>0</v>
      </c>
      <c r="Q37" s="105">
        <v>0</v>
      </c>
      <c r="R37" s="105">
        <v>0</v>
      </c>
      <c r="S37" s="103">
        <f t="shared" si="0"/>
        <v>242</v>
      </c>
      <c r="T37" s="622"/>
      <c r="U37" s="640">
        <f t="shared" si="1"/>
        <v>9</v>
      </c>
      <c r="V37" s="641">
        <f t="shared" si="2"/>
        <v>3.8626609442060089E-2</v>
      </c>
      <c r="W37" s="140">
        <f t="shared" si="3"/>
        <v>1</v>
      </c>
      <c r="X37" s="166" t="str">
        <f t="shared" si="4"/>
        <v/>
      </c>
      <c r="Y37" s="166" t="str">
        <f t="shared" si="5"/>
        <v/>
      </c>
      <c r="Z37" s="491">
        <v>1653</v>
      </c>
      <c r="AA37" s="492" t="s">
        <v>2477</v>
      </c>
      <c r="AB37" s="492">
        <v>233</v>
      </c>
      <c r="AC37" s="492">
        <v>1</v>
      </c>
      <c r="AD37" s="627"/>
    </row>
    <row r="38" spans="1:30" ht="14.1" customHeight="1" x14ac:dyDescent="0.2">
      <c r="A38" s="28">
        <v>29</v>
      </c>
      <c r="B38" s="161">
        <v>1670</v>
      </c>
      <c r="C38" s="164" t="s">
        <v>1423</v>
      </c>
      <c r="D38" s="105">
        <v>0</v>
      </c>
      <c r="E38" s="105">
        <v>0</v>
      </c>
      <c r="F38" s="105">
        <v>16</v>
      </c>
      <c r="G38" s="105">
        <v>11</v>
      </c>
      <c r="H38" s="105">
        <v>11</v>
      </c>
      <c r="I38" s="105">
        <v>7</v>
      </c>
      <c r="J38" s="105">
        <v>18</v>
      </c>
      <c r="K38" s="105">
        <v>10</v>
      </c>
      <c r="L38" s="105">
        <v>16</v>
      </c>
      <c r="M38" s="105">
        <v>10</v>
      </c>
      <c r="N38" s="105">
        <v>13</v>
      </c>
      <c r="O38" s="105">
        <v>15</v>
      </c>
      <c r="P38" s="105">
        <v>12</v>
      </c>
      <c r="Q38" s="105">
        <v>19</v>
      </c>
      <c r="R38" s="105">
        <v>12</v>
      </c>
      <c r="S38" s="103">
        <f t="shared" si="0"/>
        <v>170</v>
      </c>
      <c r="T38" s="622"/>
      <c r="U38" s="640">
        <f t="shared" si="1"/>
        <v>18</v>
      </c>
      <c r="V38" s="641">
        <f t="shared" si="2"/>
        <v>0.11842105263157894</v>
      </c>
      <c r="W38" s="140">
        <f t="shared" si="3"/>
        <v>1</v>
      </c>
      <c r="X38" s="166" t="str">
        <f t="shared" si="4"/>
        <v/>
      </c>
      <c r="Y38" s="166" t="str">
        <f t="shared" si="5"/>
        <v/>
      </c>
      <c r="Z38" s="491">
        <v>1670</v>
      </c>
      <c r="AA38" s="492" t="s">
        <v>1423</v>
      </c>
      <c r="AB38" s="492">
        <v>152</v>
      </c>
      <c r="AC38" s="492">
        <v>1</v>
      </c>
      <c r="AD38" s="627"/>
    </row>
    <row r="39" spans="1:30" ht="14.1" customHeight="1" x14ac:dyDescent="0.2">
      <c r="A39" s="28">
        <v>30</v>
      </c>
      <c r="B39" s="161">
        <v>1690</v>
      </c>
      <c r="C39" s="165" t="s">
        <v>3311</v>
      </c>
      <c r="D39" s="102">
        <v>0</v>
      </c>
      <c r="E39" s="102">
        <v>0</v>
      </c>
      <c r="F39" s="102">
        <v>0</v>
      </c>
      <c r="G39" s="102">
        <v>0</v>
      </c>
      <c r="H39" s="102">
        <v>0</v>
      </c>
      <c r="I39" s="102">
        <v>0</v>
      </c>
      <c r="J39" s="102">
        <v>0</v>
      </c>
      <c r="K39" s="102">
        <v>0</v>
      </c>
      <c r="L39" s="102">
        <v>0</v>
      </c>
      <c r="M39" s="102">
        <v>0</v>
      </c>
      <c r="N39" s="102">
        <v>0</v>
      </c>
      <c r="O39" s="102">
        <v>89</v>
      </c>
      <c r="P39" s="102">
        <v>80</v>
      </c>
      <c r="Q39" s="102">
        <v>99</v>
      </c>
      <c r="R39" s="102">
        <v>159</v>
      </c>
      <c r="S39" s="103">
        <f t="shared" si="0"/>
        <v>427</v>
      </c>
      <c r="T39" s="622"/>
      <c r="U39" s="640">
        <f t="shared" si="1"/>
        <v>-13</v>
      </c>
      <c r="V39" s="641">
        <f t="shared" si="2"/>
        <v>-2.9545454545454545E-2</v>
      </c>
      <c r="W39" s="140">
        <f t="shared" si="3"/>
        <v>-1</v>
      </c>
      <c r="X39" s="166" t="str">
        <f t="shared" si="4"/>
        <v/>
      </c>
      <c r="Y39" s="166" t="str">
        <f t="shared" si="5"/>
        <v/>
      </c>
      <c r="Z39" s="491">
        <v>1690</v>
      </c>
      <c r="AA39" s="492" t="s">
        <v>3311</v>
      </c>
      <c r="AB39" s="492">
        <v>440</v>
      </c>
      <c r="AC39" s="492">
        <v>1</v>
      </c>
      <c r="AD39" s="627"/>
    </row>
    <row r="40" spans="1:30" ht="14.1" customHeight="1" x14ac:dyDescent="0.2">
      <c r="A40" s="28">
        <v>31</v>
      </c>
      <c r="B40" s="163">
        <v>1729</v>
      </c>
      <c r="C40" s="164" t="s">
        <v>2499</v>
      </c>
      <c r="D40" s="102">
        <v>0</v>
      </c>
      <c r="E40" s="102">
        <v>0</v>
      </c>
      <c r="F40" s="102">
        <v>25</v>
      </c>
      <c r="G40" s="102">
        <v>26</v>
      </c>
      <c r="H40" s="102">
        <v>45</v>
      </c>
      <c r="I40" s="102">
        <v>26</v>
      </c>
      <c r="J40" s="102">
        <v>47</v>
      </c>
      <c r="K40" s="102">
        <v>25</v>
      </c>
      <c r="L40" s="102">
        <v>48</v>
      </c>
      <c r="M40" s="102">
        <v>22</v>
      </c>
      <c r="N40" s="102">
        <v>15</v>
      </c>
      <c r="O40" s="102">
        <v>0</v>
      </c>
      <c r="P40" s="102">
        <v>0</v>
      </c>
      <c r="Q40" s="102">
        <v>0</v>
      </c>
      <c r="R40" s="102">
        <v>0</v>
      </c>
      <c r="S40" s="103">
        <f t="shared" si="0"/>
        <v>279</v>
      </c>
      <c r="T40" s="622"/>
      <c r="U40" s="640">
        <f t="shared" si="1"/>
        <v>-2</v>
      </c>
      <c r="V40" s="641">
        <f t="shared" si="2"/>
        <v>-7.1174377224199285E-3</v>
      </c>
      <c r="W40" s="140">
        <f t="shared" si="3"/>
        <v>-1</v>
      </c>
      <c r="X40" s="166" t="str">
        <f t="shared" si="4"/>
        <v/>
      </c>
      <c r="Y40" s="166" t="str">
        <f t="shared" si="5"/>
        <v/>
      </c>
      <c r="Z40" s="491">
        <v>1729</v>
      </c>
      <c r="AA40" s="492" t="s">
        <v>2499</v>
      </c>
      <c r="AB40" s="492">
        <v>281</v>
      </c>
      <c r="AC40" s="492">
        <v>1</v>
      </c>
      <c r="AD40" s="627"/>
    </row>
    <row r="41" spans="1:30" ht="14.1" customHeight="1" x14ac:dyDescent="0.2">
      <c r="A41" s="28">
        <v>32</v>
      </c>
      <c r="B41" s="161">
        <v>1733</v>
      </c>
      <c r="C41" s="164" t="s">
        <v>2463</v>
      </c>
      <c r="D41" s="105">
        <v>0</v>
      </c>
      <c r="E41" s="105">
        <v>0</v>
      </c>
      <c r="F41" s="105">
        <v>8</v>
      </c>
      <c r="G41" s="105">
        <v>2</v>
      </c>
      <c r="H41" s="105">
        <v>4</v>
      </c>
      <c r="I41" s="105">
        <v>3</v>
      </c>
      <c r="J41" s="105">
        <v>7</v>
      </c>
      <c r="K41" s="105">
        <v>5</v>
      </c>
      <c r="L41" s="105">
        <v>3</v>
      </c>
      <c r="M41" s="105">
        <v>2</v>
      </c>
      <c r="N41" s="105">
        <v>4</v>
      </c>
      <c r="O41" s="105">
        <v>7</v>
      </c>
      <c r="P41" s="105">
        <v>8</v>
      </c>
      <c r="Q41" s="105">
        <v>3</v>
      </c>
      <c r="R41" s="105">
        <v>6</v>
      </c>
      <c r="S41" s="103">
        <f t="shared" si="0"/>
        <v>62</v>
      </c>
      <c r="T41" s="622"/>
      <c r="U41" s="640">
        <f t="shared" si="1"/>
        <v>-6</v>
      </c>
      <c r="V41" s="641">
        <f t="shared" si="2"/>
        <v>-8.8235294117647065E-2</v>
      </c>
      <c r="W41" s="140">
        <f t="shared" si="3"/>
        <v>-1</v>
      </c>
      <c r="X41" s="166" t="str">
        <f t="shared" si="4"/>
        <v/>
      </c>
      <c r="Y41" s="166" t="str">
        <f t="shared" si="5"/>
        <v/>
      </c>
      <c r="Z41" s="491">
        <v>1733</v>
      </c>
      <c r="AA41" s="492" t="s">
        <v>2463</v>
      </c>
      <c r="AB41" s="492">
        <v>68</v>
      </c>
      <c r="AC41" s="492">
        <v>1</v>
      </c>
      <c r="AD41" s="627"/>
    </row>
    <row r="42" spans="1:30" ht="14.1" customHeight="1" x14ac:dyDescent="0.2">
      <c r="A42" s="28">
        <v>33</v>
      </c>
      <c r="B42" s="161">
        <v>1756</v>
      </c>
      <c r="C42" s="164" t="s">
        <v>2500</v>
      </c>
      <c r="D42" s="105">
        <v>0</v>
      </c>
      <c r="E42" s="105">
        <v>18</v>
      </c>
      <c r="F42" s="105">
        <v>25</v>
      </c>
      <c r="G42" s="105">
        <v>23</v>
      </c>
      <c r="H42" s="105">
        <v>21</v>
      </c>
      <c r="I42" s="105">
        <v>18</v>
      </c>
      <c r="J42" s="105">
        <v>12</v>
      </c>
      <c r="K42" s="105">
        <v>14</v>
      </c>
      <c r="L42" s="105">
        <v>6</v>
      </c>
      <c r="M42" s="105">
        <v>0</v>
      </c>
      <c r="N42" s="105">
        <v>0</v>
      </c>
      <c r="O42" s="105">
        <v>0</v>
      </c>
      <c r="P42" s="105">
        <v>0</v>
      </c>
      <c r="Q42" s="105">
        <v>0</v>
      </c>
      <c r="R42" s="105">
        <v>0</v>
      </c>
      <c r="S42" s="103">
        <f t="shared" ref="S42:S68" si="6">SUM(D42:R42)</f>
        <v>137</v>
      </c>
      <c r="T42" s="622"/>
      <c r="U42" s="640">
        <f t="shared" si="1"/>
        <v>33</v>
      </c>
      <c r="V42" s="641">
        <f t="shared" si="2"/>
        <v>0.31730769230769229</v>
      </c>
      <c r="W42" s="140">
        <f t="shared" si="3"/>
        <v>1</v>
      </c>
      <c r="X42" s="166" t="str">
        <f t="shared" si="4"/>
        <v/>
      </c>
      <c r="Y42" s="166" t="str">
        <f t="shared" si="5"/>
        <v/>
      </c>
      <c r="Z42" s="491">
        <v>1756</v>
      </c>
      <c r="AA42" s="492" t="s">
        <v>2500</v>
      </c>
      <c r="AB42" s="492">
        <v>104</v>
      </c>
      <c r="AC42" s="492">
        <v>1</v>
      </c>
      <c r="AD42" s="627"/>
    </row>
    <row r="43" spans="1:30" ht="14.1" customHeight="1" x14ac:dyDescent="0.2">
      <c r="A43" s="28">
        <v>34</v>
      </c>
      <c r="B43" s="161">
        <v>1791</v>
      </c>
      <c r="C43" s="164" t="s">
        <v>2496</v>
      </c>
      <c r="D43" s="105">
        <v>0</v>
      </c>
      <c r="E43" s="105">
        <v>0</v>
      </c>
      <c r="F43" s="105">
        <v>38</v>
      </c>
      <c r="G43" s="105">
        <v>38</v>
      </c>
      <c r="H43" s="105">
        <v>44</v>
      </c>
      <c r="I43" s="105">
        <v>27</v>
      </c>
      <c r="J43" s="105">
        <v>38</v>
      </c>
      <c r="K43" s="105">
        <v>28</v>
      </c>
      <c r="L43" s="105">
        <v>45</v>
      </c>
      <c r="M43" s="105">
        <v>28</v>
      </c>
      <c r="N43" s="105">
        <v>29</v>
      </c>
      <c r="O43" s="105">
        <v>0</v>
      </c>
      <c r="P43" s="105">
        <v>0</v>
      </c>
      <c r="Q43" s="105">
        <v>0</v>
      </c>
      <c r="R43" s="105">
        <v>0</v>
      </c>
      <c r="S43" s="103">
        <f t="shared" si="6"/>
        <v>315</v>
      </c>
      <c r="T43" s="622"/>
      <c r="U43" s="640">
        <f t="shared" si="1"/>
        <v>21</v>
      </c>
      <c r="V43" s="641">
        <f t="shared" si="2"/>
        <v>7.1428571428571425E-2</v>
      </c>
      <c r="W43" s="140">
        <f t="shared" si="3"/>
        <v>1</v>
      </c>
      <c r="X43" s="166" t="str">
        <f t="shared" si="4"/>
        <v/>
      </c>
      <c r="Y43" s="166" t="str">
        <f t="shared" si="5"/>
        <v/>
      </c>
      <c r="Z43" s="491">
        <v>1791</v>
      </c>
      <c r="AA43" s="492" t="s">
        <v>2496</v>
      </c>
      <c r="AB43" s="492">
        <v>294</v>
      </c>
      <c r="AC43" s="492">
        <v>1</v>
      </c>
      <c r="AD43" s="627"/>
    </row>
    <row r="44" spans="1:30" ht="14.1" customHeight="1" x14ac:dyDescent="0.2">
      <c r="A44" s="28">
        <v>35</v>
      </c>
      <c r="B44" s="161">
        <v>1829</v>
      </c>
      <c r="C44" s="164" t="s">
        <v>2498</v>
      </c>
      <c r="D44" s="105">
        <v>0</v>
      </c>
      <c r="E44" s="105">
        <v>19</v>
      </c>
      <c r="F44" s="105">
        <v>25</v>
      </c>
      <c r="G44" s="105">
        <v>28</v>
      </c>
      <c r="H44" s="105">
        <v>29</v>
      </c>
      <c r="I44" s="105">
        <v>22</v>
      </c>
      <c r="J44" s="105">
        <v>29</v>
      </c>
      <c r="K44" s="105">
        <v>29</v>
      </c>
      <c r="L44" s="105">
        <v>27</v>
      </c>
      <c r="M44" s="105">
        <v>16</v>
      </c>
      <c r="N44" s="105">
        <v>18</v>
      </c>
      <c r="O44" s="105">
        <v>0</v>
      </c>
      <c r="P44" s="105">
        <v>0</v>
      </c>
      <c r="Q44" s="105">
        <v>0</v>
      </c>
      <c r="R44" s="105">
        <v>0</v>
      </c>
      <c r="S44" s="103">
        <f t="shared" si="6"/>
        <v>242</v>
      </c>
      <c r="T44" s="622"/>
      <c r="U44" s="640">
        <f t="shared" si="1"/>
        <v>-7</v>
      </c>
      <c r="V44" s="641">
        <f t="shared" si="2"/>
        <v>-2.8112449799196786E-2</v>
      </c>
      <c r="W44" s="140">
        <f t="shared" si="3"/>
        <v>-1</v>
      </c>
      <c r="X44" s="166" t="str">
        <f t="shared" ref="X44:X68" si="7">IF(B44=Z44,"",1)</f>
        <v/>
      </c>
      <c r="Y44" s="166" t="str">
        <f t="shared" ref="Y44:Y68" si="8">IF(C44=TRIM(AA44),"",1)</f>
        <v/>
      </c>
      <c r="Z44" s="491">
        <v>1829</v>
      </c>
      <c r="AA44" s="492" t="s">
        <v>2498</v>
      </c>
      <c r="AB44" s="492">
        <v>249</v>
      </c>
      <c r="AC44" s="492">
        <v>1</v>
      </c>
      <c r="AD44" s="627"/>
    </row>
    <row r="45" spans="1:30" ht="14.1" customHeight="1" x14ac:dyDescent="0.2">
      <c r="A45" s="28">
        <v>36</v>
      </c>
      <c r="B45" s="161">
        <v>1832</v>
      </c>
      <c r="C45" s="164" t="s">
        <v>2503</v>
      </c>
      <c r="D45" s="102">
        <v>0</v>
      </c>
      <c r="E45" s="102">
        <v>0</v>
      </c>
      <c r="F45" s="177">
        <v>0</v>
      </c>
      <c r="G45" s="102">
        <v>0</v>
      </c>
      <c r="H45" s="102">
        <v>0</v>
      </c>
      <c r="I45" s="102">
        <v>0</v>
      </c>
      <c r="J45" s="102">
        <v>0</v>
      </c>
      <c r="K45" s="102">
        <v>0</v>
      </c>
      <c r="L45" s="102">
        <v>0</v>
      </c>
      <c r="M45" s="102">
        <v>0</v>
      </c>
      <c r="N45" s="102">
        <v>0</v>
      </c>
      <c r="O45" s="102">
        <v>156</v>
      </c>
      <c r="P45" s="102">
        <v>164</v>
      </c>
      <c r="Q45" s="102">
        <v>147</v>
      </c>
      <c r="R45" s="102">
        <v>133</v>
      </c>
      <c r="S45" s="103">
        <f t="shared" si="6"/>
        <v>600</v>
      </c>
      <c r="T45" s="622"/>
      <c r="U45" s="640">
        <f t="shared" si="1"/>
        <v>33</v>
      </c>
      <c r="V45" s="641">
        <f t="shared" si="2"/>
        <v>5.8201058201058198E-2</v>
      </c>
      <c r="W45" s="140">
        <f t="shared" si="3"/>
        <v>1</v>
      </c>
      <c r="X45" s="166" t="str">
        <f t="shared" si="7"/>
        <v/>
      </c>
      <c r="Y45" s="166" t="str">
        <f t="shared" si="8"/>
        <v/>
      </c>
      <c r="Z45" s="491">
        <v>1832</v>
      </c>
      <c r="AA45" s="492" t="s">
        <v>2503</v>
      </c>
      <c r="AB45" s="492">
        <v>567</v>
      </c>
      <c r="AC45" s="492">
        <v>1</v>
      </c>
      <c r="AD45" s="627"/>
    </row>
    <row r="46" spans="1:30" ht="14.1" customHeight="1" x14ac:dyDescent="0.2">
      <c r="A46" s="28">
        <v>37</v>
      </c>
      <c r="B46" s="163">
        <v>1861</v>
      </c>
      <c r="C46" s="164" t="s">
        <v>2468</v>
      </c>
      <c r="D46" s="102">
        <v>0</v>
      </c>
      <c r="E46" s="102">
        <v>63</v>
      </c>
      <c r="F46" s="102">
        <v>10</v>
      </c>
      <c r="G46" s="102">
        <v>0</v>
      </c>
      <c r="H46" s="102">
        <v>0</v>
      </c>
      <c r="I46" s="102">
        <v>0</v>
      </c>
      <c r="J46" s="102">
        <v>0</v>
      </c>
      <c r="K46" s="102">
        <v>0</v>
      </c>
      <c r="L46" s="102">
        <v>0</v>
      </c>
      <c r="M46" s="102">
        <v>0</v>
      </c>
      <c r="N46" s="102">
        <v>0</v>
      </c>
      <c r="O46" s="102">
        <v>0</v>
      </c>
      <c r="P46" s="102">
        <v>0</v>
      </c>
      <c r="Q46" s="102">
        <v>0</v>
      </c>
      <c r="R46" s="102">
        <v>0</v>
      </c>
      <c r="S46" s="103">
        <f t="shared" si="6"/>
        <v>73</v>
      </c>
      <c r="T46" s="622"/>
      <c r="U46" s="640">
        <f t="shared" si="1"/>
        <v>1</v>
      </c>
      <c r="V46" s="641">
        <f t="shared" si="2"/>
        <v>1.3888888888888888E-2</v>
      </c>
      <c r="W46" s="140">
        <f t="shared" si="3"/>
        <v>1</v>
      </c>
      <c r="X46" s="166" t="str">
        <f t="shared" si="7"/>
        <v/>
      </c>
      <c r="Y46" s="166" t="str">
        <f t="shared" si="8"/>
        <v/>
      </c>
      <c r="Z46" s="491">
        <v>1861</v>
      </c>
      <c r="AA46" s="492" t="s">
        <v>2468</v>
      </c>
      <c r="AB46" s="492">
        <v>72</v>
      </c>
      <c r="AC46" s="492">
        <v>1</v>
      </c>
      <c r="AD46" s="627"/>
    </row>
    <row r="47" spans="1:30" ht="14.1" customHeight="1" x14ac:dyDescent="0.2">
      <c r="A47" s="28">
        <v>38</v>
      </c>
      <c r="B47" s="161">
        <v>1942</v>
      </c>
      <c r="C47" s="164" t="s">
        <v>2491</v>
      </c>
      <c r="D47" s="102">
        <v>0</v>
      </c>
      <c r="E47" s="102">
        <v>0</v>
      </c>
      <c r="F47" s="102">
        <v>36</v>
      </c>
      <c r="G47" s="102">
        <v>41</v>
      </c>
      <c r="H47" s="102">
        <v>39</v>
      </c>
      <c r="I47" s="102">
        <v>25</v>
      </c>
      <c r="J47" s="102">
        <v>25</v>
      </c>
      <c r="K47" s="102">
        <v>35</v>
      </c>
      <c r="L47" s="102">
        <v>26</v>
      </c>
      <c r="M47" s="102">
        <v>23</v>
      </c>
      <c r="N47" s="102">
        <v>25</v>
      </c>
      <c r="O47" s="102">
        <v>15</v>
      </c>
      <c r="P47" s="102">
        <v>18</v>
      </c>
      <c r="Q47" s="102">
        <v>20</v>
      </c>
      <c r="R47" s="102">
        <v>15</v>
      </c>
      <c r="S47" s="103">
        <f t="shared" si="6"/>
        <v>343</v>
      </c>
      <c r="T47" s="622"/>
      <c r="U47" s="640">
        <f t="shared" si="1"/>
        <v>-18</v>
      </c>
      <c r="V47" s="641">
        <f t="shared" si="2"/>
        <v>-4.9861495844875349E-2</v>
      </c>
      <c r="W47" s="140">
        <f t="shared" si="3"/>
        <v>-1</v>
      </c>
      <c r="X47" s="166" t="str">
        <f t="shared" si="7"/>
        <v/>
      </c>
      <c r="Y47" s="166" t="str">
        <f t="shared" si="8"/>
        <v/>
      </c>
      <c r="Z47" s="491">
        <v>1942</v>
      </c>
      <c r="AA47" s="492" t="s">
        <v>2491</v>
      </c>
      <c r="AB47" s="492">
        <v>361</v>
      </c>
      <c r="AC47" s="492">
        <v>1</v>
      </c>
      <c r="AD47" s="627"/>
    </row>
    <row r="48" spans="1:30" ht="14.1" customHeight="1" x14ac:dyDescent="0.2">
      <c r="A48" s="28">
        <v>39</v>
      </c>
      <c r="B48" s="162">
        <v>1961</v>
      </c>
      <c r="C48" s="164" t="s">
        <v>2508</v>
      </c>
      <c r="D48" s="104">
        <v>0</v>
      </c>
      <c r="E48" s="104">
        <v>115</v>
      </c>
      <c r="F48" s="104">
        <v>40</v>
      </c>
      <c r="G48" s="104">
        <v>9</v>
      </c>
      <c r="H48" s="104">
        <v>2</v>
      </c>
      <c r="I48" s="104">
        <v>0</v>
      </c>
      <c r="J48" s="104">
        <v>1</v>
      </c>
      <c r="K48" s="104">
        <v>0</v>
      </c>
      <c r="L48" s="104">
        <v>0</v>
      </c>
      <c r="M48" s="104">
        <v>0</v>
      </c>
      <c r="N48" s="104">
        <v>0</v>
      </c>
      <c r="O48" s="104">
        <v>0</v>
      </c>
      <c r="P48" s="104">
        <v>0</v>
      </c>
      <c r="Q48" s="104">
        <v>0</v>
      </c>
      <c r="R48" s="104">
        <v>0</v>
      </c>
      <c r="S48" s="103">
        <f t="shared" si="6"/>
        <v>167</v>
      </c>
      <c r="T48" s="622"/>
      <c r="U48" s="640">
        <f t="shared" si="1"/>
        <v>-14</v>
      </c>
      <c r="V48" s="641">
        <f t="shared" si="2"/>
        <v>-7.7348066298342538E-2</v>
      </c>
      <c r="W48" s="140">
        <f t="shared" si="3"/>
        <v>-1</v>
      </c>
      <c r="X48" s="166" t="str">
        <f t="shared" si="7"/>
        <v/>
      </c>
      <c r="Y48" s="166" t="str">
        <f t="shared" si="8"/>
        <v/>
      </c>
      <c r="Z48" s="491">
        <v>1961</v>
      </c>
      <c r="AA48" s="492" t="s">
        <v>2508</v>
      </c>
      <c r="AB48" s="492">
        <v>181</v>
      </c>
      <c r="AC48" s="492">
        <v>1</v>
      </c>
      <c r="AD48" s="627"/>
    </row>
    <row r="49" spans="1:30" ht="14.1" customHeight="1" x14ac:dyDescent="0.2">
      <c r="A49" s="28">
        <v>40</v>
      </c>
      <c r="B49" s="162">
        <v>1962</v>
      </c>
      <c r="C49" s="164" t="s">
        <v>2504</v>
      </c>
      <c r="D49" s="104">
        <v>0</v>
      </c>
      <c r="E49" s="104">
        <v>22</v>
      </c>
      <c r="F49" s="104">
        <v>32</v>
      </c>
      <c r="G49" s="104">
        <v>32</v>
      </c>
      <c r="H49" s="104">
        <v>32</v>
      </c>
      <c r="I49" s="104">
        <v>32</v>
      </c>
      <c r="J49" s="104">
        <v>43</v>
      </c>
      <c r="K49" s="104">
        <v>21</v>
      </c>
      <c r="L49" s="104">
        <v>24</v>
      </c>
      <c r="M49" s="104">
        <v>22</v>
      </c>
      <c r="N49" s="104">
        <v>24</v>
      </c>
      <c r="O49" s="104">
        <v>10</v>
      </c>
      <c r="P49" s="104">
        <v>14</v>
      </c>
      <c r="Q49" s="104">
        <v>18</v>
      </c>
      <c r="R49" s="104">
        <v>12</v>
      </c>
      <c r="S49" s="103">
        <f t="shared" si="6"/>
        <v>338</v>
      </c>
      <c r="T49" s="622"/>
      <c r="U49" s="640">
        <f t="shared" si="1"/>
        <v>14</v>
      </c>
      <c r="V49" s="641">
        <f t="shared" si="2"/>
        <v>4.3209876543209874E-2</v>
      </c>
      <c r="W49" s="140">
        <f t="shared" si="3"/>
        <v>1</v>
      </c>
      <c r="X49" s="166" t="str">
        <f t="shared" si="7"/>
        <v/>
      </c>
      <c r="Y49" s="166" t="str">
        <f t="shared" si="8"/>
        <v/>
      </c>
      <c r="Z49" s="491">
        <v>1962</v>
      </c>
      <c r="AA49" s="492" t="s">
        <v>2504</v>
      </c>
      <c r="AB49" s="492">
        <v>324</v>
      </c>
      <c r="AC49" s="492">
        <v>1</v>
      </c>
      <c r="AD49" s="627"/>
    </row>
    <row r="50" spans="1:30" ht="14.1" customHeight="1" x14ac:dyDescent="0.2">
      <c r="A50" s="28">
        <v>41</v>
      </c>
      <c r="B50" s="161">
        <v>1980</v>
      </c>
      <c r="C50" s="165" t="s">
        <v>2505</v>
      </c>
      <c r="D50" s="102">
        <v>0</v>
      </c>
      <c r="E50" s="102">
        <v>0</v>
      </c>
      <c r="F50" s="102">
        <v>0</v>
      </c>
      <c r="G50" s="102">
        <v>0</v>
      </c>
      <c r="H50" s="102">
        <v>1</v>
      </c>
      <c r="I50" s="102">
        <v>1</v>
      </c>
      <c r="J50" s="102">
        <v>1</v>
      </c>
      <c r="K50" s="102">
        <v>3</v>
      </c>
      <c r="L50" s="102">
        <v>2</v>
      </c>
      <c r="M50" s="102">
        <v>14</v>
      </c>
      <c r="N50" s="102">
        <v>17</v>
      </c>
      <c r="O50" s="102">
        <v>11</v>
      </c>
      <c r="P50" s="102">
        <v>7</v>
      </c>
      <c r="Q50" s="102">
        <v>10</v>
      </c>
      <c r="R50" s="102">
        <v>7</v>
      </c>
      <c r="S50" s="103">
        <f t="shared" si="6"/>
        <v>74</v>
      </c>
      <c r="T50" s="622"/>
      <c r="U50" s="640">
        <f t="shared" si="1"/>
        <v>-8</v>
      </c>
      <c r="V50" s="641">
        <f t="shared" si="2"/>
        <v>-9.7560975609756101E-2</v>
      </c>
      <c r="W50" s="140">
        <f t="shared" si="3"/>
        <v>-1</v>
      </c>
      <c r="X50" s="166" t="str">
        <f t="shared" si="7"/>
        <v/>
      </c>
      <c r="Y50" s="166" t="str">
        <f t="shared" si="8"/>
        <v/>
      </c>
      <c r="Z50" s="491">
        <v>1980</v>
      </c>
      <c r="AA50" s="492" t="s">
        <v>2505</v>
      </c>
      <c r="AB50" s="492">
        <v>82</v>
      </c>
      <c r="AC50" s="492">
        <v>1</v>
      </c>
      <c r="AD50" s="627"/>
    </row>
    <row r="51" spans="1:30" ht="14.1" customHeight="1" x14ac:dyDescent="0.2">
      <c r="A51" s="28">
        <v>42</v>
      </c>
      <c r="B51" s="162">
        <v>1981</v>
      </c>
      <c r="C51" s="164" t="s">
        <v>2482</v>
      </c>
      <c r="D51" s="104">
        <v>0</v>
      </c>
      <c r="E51" s="104">
        <v>0</v>
      </c>
      <c r="F51" s="104">
        <v>59</v>
      </c>
      <c r="G51" s="104">
        <v>60</v>
      </c>
      <c r="H51" s="104">
        <v>69</v>
      </c>
      <c r="I51" s="104">
        <v>69</v>
      </c>
      <c r="J51" s="104">
        <v>68</v>
      </c>
      <c r="K51" s="104">
        <v>91</v>
      </c>
      <c r="L51" s="104">
        <v>76</v>
      </c>
      <c r="M51" s="104">
        <v>73</v>
      </c>
      <c r="N51" s="104">
        <v>90</v>
      </c>
      <c r="O51" s="104">
        <v>90</v>
      </c>
      <c r="P51" s="104">
        <v>68</v>
      </c>
      <c r="Q51" s="104">
        <v>90</v>
      </c>
      <c r="R51" s="104">
        <v>73</v>
      </c>
      <c r="S51" s="103">
        <f t="shared" si="6"/>
        <v>976</v>
      </c>
      <c r="T51" s="622"/>
      <c r="U51" s="640">
        <f t="shared" si="1"/>
        <v>4</v>
      </c>
      <c r="V51" s="641">
        <f t="shared" si="2"/>
        <v>4.11522633744856E-3</v>
      </c>
      <c r="W51" s="140">
        <f t="shared" si="3"/>
        <v>1</v>
      </c>
      <c r="X51" s="166" t="str">
        <f t="shared" si="7"/>
        <v/>
      </c>
      <c r="Y51" s="166" t="str">
        <f t="shared" si="8"/>
        <v/>
      </c>
      <c r="Z51" s="491">
        <v>1981</v>
      </c>
      <c r="AA51" s="492" t="s">
        <v>2482</v>
      </c>
      <c r="AB51" s="492">
        <v>972</v>
      </c>
      <c r="AC51" s="492">
        <v>1</v>
      </c>
      <c r="AD51" s="627"/>
    </row>
    <row r="52" spans="1:30" ht="14.1" customHeight="1" x14ac:dyDescent="0.2">
      <c r="A52" s="28">
        <v>43</v>
      </c>
      <c r="B52" s="161">
        <v>1983</v>
      </c>
      <c r="C52" s="164" t="s">
        <v>2507</v>
      </c>
      <c r="D52" s="102">
        <v>0</v>
      </c>
      <c r="E52" s="102">
        <v>15</v>
      </c>
      <c r="F52" s="102">
        <v>12</v>
      </c>
      <c r="G52" s="102">
        <v>18</v>
      </c>
      <c r="H52" s="102">
        <v>17</v>
      </c>
      <c r="I52" s="102">
        <v>21</v>
      </c>
      <c r="J52" s="102">
        <v>22</v>
      </c>
      <c r="K52" s="102">
        <v>15</v>
      </c>
      <c r="L52" s="102">
        <v>18</v>
      </c>
      <c r="M52" s="102">
        <v>19</v>
      </c>
      <c r="N52" s="102">
        <v>14</v>
      </c>
      <c r="O52" s="102">
        <v>15</v>
      </c>
      <c r="P52" s="102">
        <v>15</v>
      </c>
      <c r="Q52" s="102">
        <v>19</v>
      </c>
      <c r="R52" s="102">
        <v>12</v>
      </c>
      <c r="S52" s="103">
        <f t="shared" si="6"/>
        <v>232</v>
      </c>
      <c r="T52" s="622"/>
      <c r="U52" s="640">
        <f t="shared" si="1"/>
        <v>12</v>
      </c>
      <c r="V52" s="641">
        <f t="shared" si="2"/>
        <v>5.4545454545454543E-2</v>
      </c>
      <c r="W52" s="140">
        <f t="shared" si="3"/>
        <v>1</v>
      </c>
      <c r="X52" s="166" t="str">
        <f t="shared" si="7"/>
        <v/>
      </c>
      <c r="Y52" s="166" t="str">
        <f t="shared" si="8"/>
        <v/>
      </c>
      <c r="Z52" s="491">
        <v>1983</v>
      </c>
      <c r="AA52" s="492" t="s">
        <v>2507</v>
      </c>
      <c r="AB52" s="492">
        <v>220</v>
      </c>
      <c r="AC52" s="492">
        <v>1</v>
      </c>
      <c r="AD52" s="627"/>
    </row>
    <row r="53" spans="1:30" ht="14.1" customHeight="1" x14ac:dyDescent="0.2">
      <c r="A53" s="28">
        <v>44</v>
      </c>
      <c r="B53" s="163">
        <v>1988</v>
      </c>
      <c r="C53" s="164" t="s">
        <v>2849</v>
      </c>
      <c r="D53" s="102">
        <v>0</v>
      </c>
      <c r="E53" s="102">
        <v>0</v>
      </c>
      <c r="F53" s="102">
        <v>0</v>
      </c>
      <c r="G53" s="102">
        <v>2</v>
      </c>
      <c r="H53" s="102">
        <v>0</v>
      </c>
      <c r="I53" s="102">
        <v>1</v>
      </c>
      <c r="J53" s="102">
        <v>2</v>
      </c>
      <c r="K53" s="102">
        <v>0</v>
      </c>
      <c r="L53" s="102">
        <v>3</v>
      </c>
      <c r="M53" s="102">
        <v>0</v>
      </c>
      <c r="N53" s="102">
        <v>3</v>
      </c>
      <c r="O53" s="102">
        <v>1</v>
      </c>
      <c r="P53" s="102">
        <v>3</v>
      </c>
      <c r="Q53" s="102">
        <v>2</v>
      </c>
      <c r="R53" s="102">
        <v>3</v>
      </c>
      <c r="S53" s="103">
        <f t="shared" si="6"/>
        <v>20</v>
      </c>
      <c r="T53" s="622">
        <v>5</v>
      </c>
      <c r="U53" s="640">
        <f t="shared" si="1"/>
        <v>-1</v>
      </c>
      <c r="V53" s="641">
        <f t="shared" si="2"/>
        <v>-4.7619047619047616E-2</v>
      </c>
      <c r="W53" s="140">
        <f t="shared" si="3"/>
        <v>-1</v>
      </c>
      <c r="X53" s="166" t="str">
        <f t="shared" si="7"/>
        <v/>
      </c>
      <c r="Y53" s="166" t="str">
        <f t="shared" si="8"/>
        <v/>
      </c>
      <c r="Z53" s="491">
        <v>1988</v>
      </c>
      <c r="AA53" s="492" t="s">
        <v>2849</v>
      </c>
      <c r="AB53" s="492">
        <v>21</v>
      </c>
      <c r="AC53" s="492">
        <v>1</v>
      </c>
      <c r="AD53" s="627">
        <v>5</v>
      </c>
    </row>
    <row r="54" spans="1:30" ht="14.1" customHeight="1" x14ac:dyDescent="0.2">
      <c r="A54" s="28">
        <v>45</v>
      </c>
      <c r="B54" s="161">
        <v>1997</v>
      </c>
      <c r="C54" s="164" t="s">
        <v>2487</v>
      </c>
      <c r="D54" s="102">
        <v>0</v>
      </c>
      <c r="E54" s="102">
        <v>8</v>
      </c>
      <c r="F54" s="102">
        <v>5</v>
      </c>
      <c r="G54" s="102">
        <v>3</v>
      </c>
      <c r="H54" s="102">
        <v>1</v>
      </c>
      <c r="I54" s="102">
        <v>1</v>
      </c>
      <c r="J54" s="102">
        <v>2</v>
      </c>
      <c r="K54" s="102">
        <v>1</v>
      </c>
      <c r="L54" s="102">
        <v>2</v>
      </c>
      <c r="M54" s="102">
        <v>4</v>
      </c>
      <c r="N54" s="102">
        <v>0</v>
      </c>
      <c r="O54" s="102">
        <v>0</v>
      </c>
      <c r="P54" s="102">
        <v>0</v>
      </c>
      <c r="Q54" s="102">
        <v>0</v>
      </c>
      <c r="R54" s="102">
        <v>0</v>
      </c>
      <c r="S54" s="103">
        <f t="shared" si="6"/>
        <v>27</v>
      </c>
      <c r="T54" s="622"/>
      <c r="U54" s="640">
        <f t="shared" si="1"/>
        <v>11</v>
      </c>
      <c r="V54" s="641">
        <f t="shared" si="2"/>
        <v>0.6875</v>
      </c>
      <c r="W54" s="140">
        <f t="shared" si="3"/>
        <v>1</v>
      </c>
      <c r="X54" s="166" t="str">
        <f t="shared" si="7"/>
        <v/>
      </c>
      <c r="Y54" s="166" t="str">
        <f t="shared" si="8"/>
        <v/>
      </c>
      <c r="Z54" s="491">
        <v>1997</v>
      </c>
      <c r="AA54" s="492" t="s">
        <v>2487</v>
      </c>
      <c r="AB54" s="492">
        <v>16</v>
      </c>
      <c r="AC54" s="492">
        <v>1</v>
      </c>
      <c r="AD54" s="627"/>
    </row>
    <row r="55" spans="1:30" ht="14.1" customHeight="1" x14ac:dyDescent="0.2">
      <c r="A55" s="28">
        <v>46</v>
      </c>
      <c r="B55" s="161">
        <v>1998</v>
      </c>
      <c r="C55" s="164" t="s">
        <v>2481</v>
      </c>
      <c r="D55" s="105">
        <v>0</v>
      </c>
      <c r="E55" s="105">
        <v>0</v>
      </c>
      <c r="F55" s="105">
        <v>6</v>
      </c>
      <c r="G55" s="105">
        <v>13</v>
      </c>
      <c r="H55" s="105">
        <v>2</v>
      </c>
      <c r="I55" s="105">
        <v>12</v>
      </c>
      <c r="J55" s="105">
        <v>9</v>
      </c>
      <c r="K55" s="105">
        <v>6</v>
      </c>
      <c r="L55" s="105">
        <v>7</v>
      </c>
      <c r="M55" s="105">
        <v>6</v>
      </c>
      <c r="N55" s="105">
        <v>2</v>
      </c>
      <c r="O55" s="105">
        <v>1</v>
      </c>
      <c r="P55" s="105">
        <v>0</v>
      </c>
      <c r="Q55" s="105">
        <v>4</v>
      </c>
      <c r="R55" s="105">
        <v>1</v>
      </c>
      <c r="S55" s="103">
        <f t="shared" si="6"/>
        <v>69</v>
      </c>
      <c r="T55" s="622"/>
      <c r="U55" s="640">
        <f t="shared" si="1"/>
        <v>12</v>
      </c>
      <c r="V55" s="641">
        <f t="shared" si="2"/>
        <v>0.21052631578947367</v>
      </c>
      <c r="W55" s="140">
        <f t="shared" si="3"/>
        <v>1</v>
      </c>
      <c r="X55" s="166" t="str">
        <f t="shared" si="7"/>
        <v/>
      </c>
      <c r="Y55" s="166" t="str">
        <f t="shared" si="8"/>
        <v/>
      </c>
      <c r="Z55" s="491">
        <v>1998</v>
      </c>
      <c r="AA55" s="492" t="s">
        <v>2481</v>
      </c>
      <c r="AB55" s="492">
        <v>57</v>
      </c>
      <c r="AC55" s="492">
        <v>1</v>
      </c>
      <c r="AD55" s="627"/>
    </row>
    <row r="56" spans="1:30" ht="14.1" customHeight="1" x14ac:dyDescent="0.2">
      <c r="A56" s="28">
        <v>47</v>
      </c>
      <c r="B56" s="161">
        <v>2042</v>
      </c>
      <c r="C56" s="164" t="s">
        <v>3351</v>
      </c>
      <c r="D56" s="105">
        <v>0</v>
      </c>
      <c r="E56" s="105">
        <v>41</v>
      </c>
      <c r="F56" s="105">
        <v>5</v>
      </c>
      <c r="G56" s="105">
        <v>0</v>
      </c>
      <c r="H56" s="105">
        <v>0</v>
      </c>
      <c r="I56" s="105">
        <v>0</v>
      </c>
      <c r="J56" s="105">
        <v>0</v>
      </c>
      <c r="K56" s="105">
        <v>0</v>
      </c>
      <c r="L56" s="105">
        <v>0</v>
      </c>
      <c r="M56" s="105">
        <v>0</v>
      </c>
      <c r="N56" s="105">
        <v>0</v>
      </c>
      <c r="O56" s="105">
        <v>0</v>
      </c>
      <c r="P56" s="105">
        <v>0</v>
      </c>
      <c r="Q56" s="105">
        <v>0</v>
      </c>
      <c r="R56" s="105">
        <v>0</v>
      </c>
      <c r="S56" s="103">
        <f t="shared" si="6"/>
        <v>46</v>
      </c>
      <c r="T56" s="622"/>
      <c r="U56" s="640">
        <f t="shared" si="1"/>
        <v>4</v>
      </c>
      <c r="V56" s="641">
        <f t="shared" si="2"/>
        <v>9.5238095238095233E-2</v>
      </c>
      <c r="W56" s="140">
        <f t="shared" si="3"/>
        <v>1</v>
      </c>
      <c r="X56" s="166" t="str">
        <f t="shared" si="7"/>
        <v/>
      </c>
      <c r="Y56" s="166" t="str">
        <f t="shared" si="8"/>
        <v/>
      </c>
      <c r="Z56" s="491">
        <v>2042</v>
      </c>
      <c r="AA56" s="492" t="s">
        <v>3351</v>
      </c>
      <c r="AB56" s="492">
        <v>42</v>
      </c>
      <c r="AC56" s="492">
        <v>1</v>
      </c>
      <c r="AD56" s="627"/>
    </row>
    <row r="57" spans="1:30" ht="14.1" customHeight="1" x14ac:dyDescent="0.2">
      <c r="A57" s="28">
        <v>48</v>
      </c>
      <c r="B57" s="161">
        <v>2055</v>
      </c>
      <c r="C57" s="164" t="s">
        <v>2467</v>
      </c>
      <c r="D57" s="105">
        <v>0</v>
      </c>
      <c r="E57" s="105">
        <v>0</v>
      </c>
      <c r="F57" s="105">
        <v>0</v>
      </c>
      <c r="G57" s="105">
        <v>0</v>
      </c>
      <c r="H57" s="105">
        <v>0</v>
      </c>
      <c r="I57" s="105">
        <v>0</v>
      </c>
      <c r="J57" s="105">
        <v>0</v>
      </c>
      <c r="K57" s="105">
        <v>0</v>
      </c>
      <c r="L57" s="105">
        <v>0</v>
      </c>
      <c r="M57" s="105">
        <v>0</v>
      </c>
      <c r="N57" s="105">
        <v>0</v>
      </c>
      <c r="O57" s="105">
        <v>0</v>
      </c>
      <c r="P57" s="105">
        <v>0</v>
      </c>
      <c r="Q57" s="105">
        <v>0</v>
      </c>
      <c r="R57" s="105">
        <v>15</v>
      </c>
      <c r="S57" s="103">
        <f t="shared" si="6"/>
        <v>15</v>
      </c>
      <c r="T57" s="622"/>
      <c r="U57" s="640">
        <f t="shared" si="1"/>
        <v>10</v>
      </c>
      <c r="V57" s="641">
        <f t="shared" si="2"/>
        <v>2</v>
      </c>
      <c r="W57" s="140">
        <f t="shared" si="3"/>
        <v>1</v>
      </c>
      <c r="X57" s="166" t="str">
        <f t="shared" si="7"/>
        <v/>
      </c>
      <c r="Y57" s="166" t="str">
        <f t="shared" si="8"/>
        <v/>
      </c>
      <c r="Z57" s="491">
        <v>2055</v>
      </c>
      <c r="AA57" s="492" t="s">
        <v>2467</v>
      </c>
      <c r="AB57" s="492">
        <v>5</v>
      </c>
      <c r="AC57" s="492">
        <v>1</v>
      </c>
      <c r="AD57" s="627"/>
    </row>
    <row r="58" spans="1:30" ht="14.1" customHeight="1" x14ac:dyDescent="0.2">
      <c r="A58" s="28">
        <v>49</v>
      </c>
      <c r="B58" s="161">
        <v>2102</v>
      </c>
      <c r="C58" s="164" t="s">
        <v>2465</v>
      </c>
      <c r="D58" s="104">
        <v>0</v>
      </c>
      <c r="E58" s="104">
        <v>59</v>
      </c>
      <c r="F58" s="104">
        <v>12</v>
      </c>
      <c r="G58" s="104">
        <v>15</v>
      </c>
      <c r="H58" s="104">
        <v>14</v>
      </c>
      <c r="I58" s="104">
        <v>12</v>
      </c>
      <c r="J58" s="104">
        <v>12</v>
      </c>
      <c r="K58" s="104">
        <v>9</v>
      </c>
      <c r="L58" s="104">
        <v>6</v>
      </c>
      <c r="M58" s="104">
        <v>6</v>
      </c>
      <c r="N58" s="104">
        <v>8</v>
      </c>
      <c r="O58" s="104">
        <v>0</v>
      </c>
      <c r="P58" s="104">
        <v>0</v>
      </c>
      <c r="Q58" s="104">
        <v>0</v>
      </c>
      <c r="R58" s="104">
        <v>0</v>
      </c>
      <c r="S58" s="103">
        <f t="shared" si="6"/>
        <v>153</v>
      </c>
      <c r="T58" s="622"/>
      <c r="U58" s="640">
        <f t="shared" si="1"/>
        <v>-17</v>
      </c>
      <c r="V58" s="641">
        <f t="shared" si="2"/>
        <v>-0.1</v>
      </c>
      <c r="W58" s="140">
        <f t="shared" si="3"/>
        <v>-1</v>
      </c>
      <c r="X58" s="166" t="str">
        <f t="shared" si="7"/>
        <v/>
      </c>
      <c r="Y58" s="166" t="str">
        <f t="shared" si="8"/>
        <v/>
      </c>
      <c r="Z58" s="491">
        <v>2102</v>
      </c>
      <c r="AA58" s="492" t="s">
        <v>2465</v>
      </c>
      <c r="AB58" s="492">
        <v>170</v>
      </c>
      <c r="AC58" s="492">
        <v>1</v>
      </c>
      <c r="AD58" s="627"/>
    </row>
    <row r="59" spans="1:30" ht="14.1" customHeight="1" x14ac:dyDescent="0.2">
      <c r="A59" s="28">
        <v>50</v>
      </c>
      <c r="B59" s="161">
        <v>2105</v>
      </c>
      <c r="C59" s="164" t="s">
        <v>2486</v>
      </c>
      <c r="D59" s="105">
        <v>0</v>
      </c>
      <c r="E59" s="105">
        <v>0</v>
      </c>
      <c r="F59" s="164">
        <v>2</v>
      </c>
      <c r="G59" s="164">
        <v>2</v>
      </c>
      <c r="H59" s="164">
        <v>2</v>
      </c>
      <c r="I59" s="105">
        <v>5</v>
      </c>
      <c r="J59" s="105">
        <v>3</v>
      </c>
      <c r="K59" s="105">
        <v>6</v>
      </c>
      <c r="L59" s="105">
        <v>1</v>
      </c>
      <c r="M59" s="105">
        <v>0</v>
      </c>
      <c r="N59" s="105">
        <v>7</v>
      </c>
      <c r="O59" s="105">
        <v>2</v>
      </c>
      <c r="P59" s="105">
        <v>2</v>
      </c>
      <c r="Q59" s="105">
        <v>2</v>
      </c>
      <c r="R59" s="105">
        <v>3</v>
      </c>
      <c r="S59" s="103">
        <f t="shared" si="6"/>
        <v>37</v>
      </c>
      <c r="T59" s="622">
        <v>5</v>
      </c>
      <c r="U59" s="640">
        <f t="shared" si="1"/>
        <v>-2</v>
      </c>
      <c r="V59" s="641">
        <f t="shared" si="2"/>
        <v>-5.128205128205128E-2</v>
      </c>
      <c r="W59" s="140">
        <f t="shared" si="3"/>
        <v>-1</v>
      </c>
      <c r="X59" s="166" t="str">
        <f t="shared" si="7"/>
        <v/>
      </c>
      <c r="Y59" s="166" t="str">
        <f t="shared" si="8"/>
        <v/>
      </c>
      <c r="Z59" s="491">
        <v>2105</v>
      </c>
      <c r="AA59" s="492" t="s">
        <v>2486</v>
      </c>
      <c r="AB59" s="492">
        <v>39</v>
      </c>
      <c r="AC59" s="492">
        <v>1</v>
      </c>
      <c r="AD59" s="627">
        <v>5</v>
      </c>
    </row>
    <row r="60" spans="1:30" ht="14.1" customHeight="1" x14ac:dyDescent="0.2">
      <c r="A60" s="28">
        <v>51</v>
      </c>
      <c r="B60" s="161">
        <v>2109</v>
      </c>
      <c r="C60" s="164" t="s">
        <v>2492</v>
      </c>
      <c r="D60" s="102">
        <v>0</v>
      </c>
      <c r="E60" s="102">
        <v>0</v>
      </c>
      <c r="F60" s="102">
        <v>11</v>
      </c>
      <c r="G60" s="102">
        <v>14</v>
      </c>
      <c r="H60" s="102">
        <v>14</v>
      </c>
      <c r="I60" s="102">
        <v>13</v>
      </c>
      <c r="J60" s="102">
        <v>12</v>
      </c>
      <c r="K60" s="102">
        <v>15</v>
      </c>
      <c r="L60" s="102">
        <v>13</v>
      </c>
      <c r="M60" s="102">
        <v>8</v>
      </c>
      <c r="N60" s="102">
        <v>14</v>
      </c>
      <c r="O60" s="102">
        <v>18</v>
      </c>
      <c r="P60" s="102">
        <v>16</v>
      </c>
      <c r="Q60" s="102">
        <v>0</v>
      </c>
      <c r="R60" s="102">
        <v>0</v>
      </c>
      <c r="S60" s="103">
        <f t="shared" si="6"/>
        <v>148</v>
      </c>
      <c r="T60" s="622"/>
      <c r="U60" s="640">
        <f t="shared" si="1"/>
        <v>-14</v>
      </c>
      <c r="V60" s="641">
        <f t="shared" si="2"/>
        <v>-8.6419753086419748E-2</v>
      </c>
      <c r="W60" s="140">
        <f t="shared" si="3"/>
        <v>-1</v>
      </c>
      <c r="X60" s="166" t="str">
        <f t="shared" si="7"/>
        <v/>
      </c>
      <c r="Y60" s="166" t="str">
        <f t="shared" si="8"/>
        <v/>
      </c>
      <c r="Z60" s="491">
        <v>2109</v>
      </c>
      <c r="AA60" s="492" t="s">
        <v>2492</v>
      </c>
      <c r="AB60" s="492">
        <v>162</v>
      </c>
      <c r="AC60" s="492">
        <v>1</v>
      </c>
      <c r="AD60" s="627"/>
    </row>
    <row r="61" spans="1:30" ht="14.1" customHeight="1" x14ac:dyDescent="0.2">
      <c r="A61" s="28">
        <v>52</v>
      </c>
      <c r="B61" s="161">
        <v>2114</v>
      </c>
      <c r="C61" s="164" t="s">
        <v>2462</v>
      </c>
      <c r="D61" s="104">
        <v>0</v>
      </c>
      <c r="E61" s="104">
        <v>0</v>
      </c>
      <c r="F61" s="104">
        <v>28</v>
      </c>
      <c r="G61" s="104">
        <v>22</v>
      </c>
      <c r="H61" s="104">
        <v>27</v>
      </c>
      <c r="I61" s="104">
        <v>26</v>
      </c>
      <c r="J61" s="104">
        <v>24</v>
      </c>
      <c r="K61" s="104">
        <v>32</v>
      </c>
      <c r="L61" s="104">
        <v>24</v>
      </c>
      <c r="M61" s="104">
        <v>21</v>
      </c>
      <c r="N61" s="104">
        <v>19</v>
      </c>
      <c r="O61" s="104">
        <v>14</v>
      </c>
      <c r="P61" s="104">
        <v>0</v>
      </c>
      <c r="Q61" s="104">
        <v>0</v>
      </c>
      <c r="R61" s="104">
        <v>0</v>
      </c>
      <c r="S61" s="103">
        <f t="shared" si="6"/>
        <v>237</v>
      </c>
      <c r="T61" s="622"/>
      <c r="U61" s="640">
        <f t="shared" si="1"/>
        <v>-9</v>
      </c>
      <c r="V61" s="641">
        <f t="shared" si="2"/>
        <v>-3.6585365853658534E-2</v>
      </c>
      <c r="W61" s="140">
        <f t="shared" si="3"/>
        <v>-1</v>
      </c>
      <c r="X61" s="166" t="str">
        <f t="shared" si="7"/>
        <v/>
      </c>
      <c r="Y61" s="166" t="str">
        <f t="shared" si="8"/>
        <v/>
      </c>
      <c r="Z61" s="491">
        <v>2114</v>
      </c>
      <c r="AA61" s="492" t="s">
        <v>2462</v>
      </c>
      <c r="AB61" s="492">
        <v>246</v>
      </c>
      <c r="AC61" s="492">
        <v>1</v>
      </c>
      <c r="AD61" s="627"/>
    </row>
    <row r="62" spans="1:30" ht="14.1" customHeight="1" x14ac:dyDescent="0.2">
      <c r="A62" s="28">
        <v>53</v>
      </c>
      <c r="B62" s="161">
        <v>2117</v>
      </c>
      <c r="C62" s="164" t="s">
        <v>2475</v>
      </c>
      <c r="D62" s="105">
        <v>0</v>
      </c>
      <c r="E62" s="105">
        <v>0</v>
      </c>
      <c r="F62" s="105">
        <v>5</v>
      </c>
      <c r="G62" s="105">
        <v>3</v>
      </c>
      <c r="H62" s="105">
        <v>3</v>
      </c>
      <c r="I62" s="105">
        <v>3</v>
      </c>
      <c r="J62" s="105">
        <v>2</v>
      </c>
      <c r="K62" s="105">
        <v>1</v>
      </c>
      <c r="L62" s="105">
        <v>4</v>
      </c>
      <c r="M62" s="105">
        <v>0</v>
      </c>
      <c r="N62" s="105">
        <v>4</v>
      </c>
      <c r="O62" s="105">
        <v>0</v>
      </c>
      <c r="P62" s="105">
        <v>3</v>
      </c>
      <c r="Q62" s="105">
        <v>0</v>
      </c>
      <c r="R62" s="105">
        <v>3</v>
      </c>
      <c r="S62" s="103">
        <f t="shared" si="6"/>
        <v>31</v>
      </c>
      <c r="T62" s="622">
        <v>5</v>
      </c>
      <c r="U62" s="640">
        <f t="shared" si="1"/>
        <v>-1</v>
      </c>
      <c r="V62" s="641">
        <f t="shared" si="2"/>
        <v>-3.125E-2</v>
      </c>
      <c r="W62" s="140">
        <f t="shared" si="3"/>
        <v>-1</v>
      </c>
      <c r="X62" s="166" t="str">
        <f t="shared" si="7"/>
        <v/>
      </c>
      <c r="Y62" s="166" t="str">
        <f t="shared" si="8"/>
        <v/>
      </c>
      <c r="Z62" s="491">
        <v>2117</v>
      </c>
      <c r="AA62" s="492" t="s">
        <v>2475</v>
      </c>
      <c r="AB62" s="492">
        <v>32</v>
      </c>
      <c r="AC62" s="492">
        <v>1</v>
      </c>
      <c r="AD62" s="627">
        <v>5</v>
      </c>
    </row>
    <row r="63" spans="1:30" ht="14.1" customHeight="1" x14ac:dyDescent="0.2">
      <c r="A63" s="28">
        <v>54</v>
      </c>
      <c r="B63" s="161">
        <v>2151</v>
      </c>
      <c r="C63" s="164" t="s">
        <v>2474</v>
      </c>
      <c r="D63" s="104">
        <v>0</v>
      </c>
      <c r="E63" s="104">
        <v>0</v>
      </c>
      <c r="F63" s="104">
        <v>0</v>
      </c>
      <c r="G63" s="104">
        <v>0</v>
      </c>
      <c r="H63" s="104">
        <v>0</v>
      </c>
      <c r="I63" s="104">
        <v>0</v>
      </c>
      <c r="J63" s="104">
        <v>0</v>
      </c>
      <c r="K63" s="104">
        <v>0</v>
      </c>
      <c r="L63" s="104">
        <v>0</v>
      </c>
      <c r="M63" s="104">
        <v>0</v>
      </c>
      <c r="N63" s="104">
        <v>0</v>
      </c>
      <c r="O63" s="104">
        <v>0</v>
      </c>
      <c r="P63" s="104">
        <v>4</v>
      </c>
      <c r="Q63" s="104">
        <v>1</v>
      </c>
      <c r="R63" s="104">
        <v>2</v>
      </c>
      <c r="S63" s="103">
        <f t="shared" si="6"/>
        <v>7</v>
      </c>
      <c r="T63" s="622">
        <v>5</v>
      </c>
      <c r="U63" s="640">
        <f t="shared" si="1"/>
        <v>-6</v>
      </c>
      <c r="V63" s="641">
        <f t="shared" si="2"/>
        <v>-0.46153846153846156</v>
      </c>
      <c r="W63" s="140">
        <f t="shared" si="3"/>
        <v>-1</v>
      </c>
      <c r="X63" s="166" t="str">
        <f t="shared" si="7"/>
        <v/>
      </c>
      <c r="Y63" s="166" t="str">
        <f t="shared" si="8"/>
        <v/>
      </c>
      <c r="Z63" s="491">
        <v>2151</v>
      </c>
      <c r="AA63" s="492" t="s">
        <v>2474</v>
      </c>
      <c r="AB63" s="492">
        <v>13</v>
      </c>
      <c r="AC63" s="492">
        <v>1</v>
      </c>
      <c r="AD63" s="627">
        <v>5</v>
      </c>
    </row>
    <row r="64" spans="1:30" ht="14.1" customHeight="1" x14ac:dyDescent="0.2">
      <c r="A64" s="28">
        <v>55</v>
      </c>
      <c r="B64" s="161">
        <v>2197</v>
      </c>
      <c r="C64" s="164" t="s">
        <v>2480</v>
      </c>
      <c r="D64" s="105">
        <v>0</v>
      </c>
      <c r="E64" s="105">
        <v>5</v>
      </c>
      <c r="F64" s="105">
        <v>6</v>
      </c>
      <c r="G64" s="105">
        <v>0</v>
      </c>
      <c r="H64" s="105">
        <v>0</v>
      </c>
      <c r="I64" s="105">
        <v>0</v>
      </c>
      <c r="J64" s="105">
        <v>0</v>
      </c>
      <c r="K64" s="105">
        <v>0</v>
      </c>
      <c r="L64" s="105">
        <v>0</v>
      </c>
      <c r="M64" s="105">
        <v>0</v>
      </c>
      <c r="N64" s="105">
        <v>0</v>
      </c>
      <c r="O64" s="105">
        <v>0</v>
      </c>
      <c r="P64" s="105">
        <v>0</v>
      </c>
      <c r="Q64" s="105">
        <v>0</v>
      </c>
      <c r="R64" s="105">
        <v>0</v>
      </c>
      <c r="S64" s="103">
        <f t="shared" si="6"/>
        <v>11</v>
      </c>
      <c r="T64" s="622"/>
      <c r="U64" s="640">
        <f t="shared" si="1"/>
        <v>4</v>
      </c>
      <c r="V64" s="641">
        <f t="shared" si="2"/>
        <v>0.5714285714285714</v>
      </c>
      <c r="W64" s="140">
        <f t="shared" si="3"/>
        <v>1</v>
      </c>
      <c r="X64" s="166" t="str">
        <f t="shared" si="7"/>
        <v/>
      </c>
      <c r="Y64" s="166" t="str">
        <f t="shared" si="8"/>
        <v/>
      </c>
      <c r="Z64" s="491">
        <v>2197</v>
      </c>
      <c r="AA64" s="492" t="s">
        <v>2480</v>
      </c>
      <c r="AB64" s="492">
        <v>7</v>
      </c>
      <c r="AC64" s="492">
        <v>1</v>
      </c>
      <c r="AD64" s="627"/>
    </row>
    <row r="65" spans="1:30" ht="14.1" customHeight="1" x14ac:dyDescent="0.2">
      <c r="A65" s="28">
        <v>56</v>
      </c>
      <c r="B65" s="161">
        <v>2219</v>
      </c>
      <c r="C65" s="165" t="s">
        <v>2490</v>
      </c>
      <c r="D65" s="105">
        <v>0</v>
      </c>
      <c r="E65" s="105">
        <v>0</v>
      </c>
      <c r="F65" s="105">
        <v>4</v>
      </c>
      <c r="G65" s="105">
        <v>5</v>
      </c>
      <c r="H65" s="105">
        <v>0</v>
      </c>
      <c r="I65" s="105">
        <v>4</v>
      </c>
      <c r="J65" s="105">
        <v>2</v>
      </c>
      <c r="K65" s="105">
        <v>7</v>
      </c>
      <c r="L65" s="105">
        <v>2</v>
      </c>
      <c r="M65" s="105">
        <v>3</v>
      </c>
      <c r="N65" s="105">
        <v>4</v>
      </c>
      <c r="O65" s="105">
        <v>3</v>
      </c>
      <c r="P65" s="105">
        <v>2</v>
      </c>
      <c r="Q65" s="105">
        <v>3</v>
      </c>
      <c r="R65" s="105">
        <v>2</v>
      </c>
      <c r="S65" s="103">
        <f t="shared" si="6"/>
        <v>41</v>
      </c>
      <c r="T65" s="622">
        <v>5</v>
      </c>
      <c r="U65" s="640">
        <f t="shared" si="1"/>
        <v>1</v>
      </c>
      <c r="V65" s="641">
        <f t="shared" si="2"/>
        <v>2.5000000000000001E-2</v>
      </c>
      <c r="W65" s="140">
        <f t="shared" si="3"/>
        <v>1</v>
      </c>
      <c r="X65" s="166" t="str">
        <f t="shared" si="7"/>
        <v/>
      </c>
      <c r="Y65" s="166" t="str">
        <f t="shared" si="8"/>
        <v/>
      </c>
      <c r="Z65" s="491">
        <v>2219</v>
      </c>
      <c r="AA65" s="492" t="s">
        <v>2490</v>
      </c>
      <c r="AB65" s="492">
        <v>40</v>
      </c>
      <c r="AC65" s="492">
        <v>1</v>
      </c>
      <c r="AD65" s="627">
        <v>5</v>
      </c>
    </row>
    <row r="66" spans="1:30" ht="14.1" customHeight="1" x14ac:dyDescent="0.2">
      <c r="A66" s="28">
        <v>57</v>
      </c>
      <c r="B66" s="161">
        <v>2221</v>
      </c>
      <c r="C66" s="164" t="s">
        <v>2461</v>
      </c>
      <c r="D66" s="104">
        <v>0</v>
      </c>
      <c r="E66" s="104">
        <v>0</v>
      </c>
      <c r="F66" s="104">
        <v>5</v>
      </c>
      <c r="G66" s="104">
        <v>4</v>
      </c>
      <c r="H66" s="104">
        <v>7</v>
      </c>
      <c r="I66" s="104">
        <v>5</v>
      </c>
      <c r="J66" s="104">
        <v>5</v>
      </c>
      <c r="K66" s="104">
        <v>4</v>
      </c>
      <c r="L66" s="104">
        <v>1</v>
      </c>
      <c r="M66" s="104">
        <v>0</v>
      </c>
      <c r="N66" s="104">
        <v>2</v>
      </c>
      <c r="O66" s="104">
        <v>0</v>
      </c>
      <c r="P66" s="104">
        <v>0</v>
      </c>
      <c r="Q66" s="104">
        <v>0</v>
      </c>
      <c r="R66" s="104">
        <v>0</v>
      </c>
      <c r="S66" s="103">
        <f t="shared" si="6"/>
        <v>33</v>
      </c>
      <c r="T66" s="622"/>
      <c r="U66" s="640">
        <f t="shared" si="1"/>
        <v>-3</v>
      </c>
      <c r="V66" s="641">
        <f t="shared" si="2"/>
        <v>-8.3333333333333329E-2</v>
      </c>
      <c r="W66" s="140">
        <f t="shared" si="3"/>
        <v>-1</v>
      </c>
      <c r="X66" s="166" t="str">
        <f t="shared" si="7"/>
        <v/>
      </c>
      <c r="Y66" s="166" t="str">
        <f t="shared" si="8"/>
        <v/>
      </c>
      <c r="Z66" s="491">
        <v>2221</v>
      </c>
      <c r="AA66" s="492" t="s">
        <v>2461</v>
      </c>
      <c r="AB66" s="492">
        <v>36</v>
      </c>
      <c r="AC66" s="492">
        <v>1</v>
      </c>
      <c r="AD66" s="627"/>
    </row>
    <row r="67" spans="1:30" ht="14.1" customHeight="1" x14ac:dyDescent="0.2">
      <c r="A67" s="28">
        <v>58</v>
      </c>
      <c r="B67" s="161">
        <v>2230</v>
      </c>
      <c r="C67" s="165" t="s">
        <v>3352</v>
      </c>
      <c r="D67" s="105">
        <v>0</v>
      </c>
      <c r="E67" s="105">
        <v>41</v>
      </c>
      <c r="F67" s="105">
        <v>37</v>
      </c>
      <c r="G67" s="105">
        <v>34</v>
      </c>
      <c r="H67" s="105">
        <v>37</v>
      </c>
      <c r="I67" s="105">
        <v>38</v>
      </c>
      <c r="J67" s="105">
        <v>37</v>
      </c>
      <c r="K67" s="105">
        <v>30</v>
      </c>
      <c r="L67" s="105">
        <v>28</v>
      </c>
      <c r="M67" s="105">
        <v>46</v>
      </c>
      <c r="N67" s="105">
        <v>42</v>
      </c>
      <c r="O67" s="105">
        <v>39</v>
      </c>
      <c r="P67" s="105">
        <v>24</v>
      </c>
      <c r="Q67" s="105">
        <v>36</v>
      </c>
      <c r="R67" s="105">
        <v>23</v>
      </c>
      <c r="S67" s="103">
        <f t="shared" si="6"/>
        <v>492</v>
      </c>
      <c r="T67" s="622"/>
      <c r="U67" s="640">
        <f t="shared" si="1"/>
        <v>39</v>
      </c>
      <c r="V67" s="641">
        <f t="shared" si="2"/>
        <v>8.6092715231788075E-2</v>
      </c>
      <c r="W67" s="140">
        <f t="shared" si="3"/>
        <v>1</v>
      </c>
      <c r="X67" s="166" t="str">
        <f t="shared" si="7"/>
        <v/>
      </c>
      <c r="Y67" s="166" t="str">
        <f t="shared" si="8"/>
        <v/>
      </c>
      <c r="Z67" s="491">
        <v>2230</v>
      </c>
      <c r="AA67" s="492" t="s">
        <v>3352</v>
      </c>
      <c r="AB67" s="492">
        <v>453</v>
      </c>
      <c r="AC67" s="492">
        <v>1</v>
      </c>
      <c r="AD67" s="627"/>
    </row>
    <row r="68" spans="1:30" ht="14.1" customHeight="1" x14ac:dyDescent="0.2">
      <c r="A68" s="28">
        <v>59</v>
      </c>
      <c r="B68" s="163">
        <v>2243</v>
      </c>
      <c r="C68" s="29" t="s">
        <v>2485</v>
      </c>
      <c r="D68" s="102">
        <v>0</v>
      </c>
      <c r="E68" s="102">
        <v>0</v>
      </c>
      <c r="F68" s="102">
        <v>0</v>
      </c>
      <c r="G68" s="102">
        <v>0</v>
      </c>
      <c r="H68" s="102">
        <v>0</v>
      </c>
      <c r="I68" s="102">
        <v>10</v>
      </c>
      <c r="J68" s="102">
        <v>3</v>
      </c>
      <c r="K68" s="102">
        <v>6</v>
      </c>
      <c r="L68" s="102">
        <v>7</v>
      </c>
      <c r="M68" s="102">
        <v>7</v>
      </c>
      <c r="N68" s="102">
        <v>12</v>
      </c>
      <c r="O68" s="102">
        <v>9</v>
      </c>
      <c r="P68" s="102">
        <v>9</v>
      </c>
      <c r="Q68" s="102">
        <v>7</v>
      </c>
      <c r="R68" s="102">
        <v>10</v>
      </c>
      <c r="S68" s="103">
        <f t="shared" si="6"/>
        <v>80</v>
      </c>
      <c r="T68" s="622"/>
      <c r="U68" s="640">
        <f t="shared" si="1"/>
        <v>2</v>
      </c>
      <c r="V68" s="641">
        <f t="shared" si="2"/>
        <v>2.564102564102564E-2</v>
      </c>
      <c r="W68" s="140">
        <f t="shared" si="3"/>
        <v>1</v>
      </c>
      <c r="X68" s="166" t="str">
        <f t="shared" si="7"/>
        <v/>
      </c>
      <c r="Y68" s="166" t="str">
        <f t="shared" si="8"/>
        <v/>
      </c>
      <c r="Z68" s="491">
        <v>2243</v>
      </c>
      <c r="AA68" s="492" t="s">
        <v>2485</v>
      </c>
      <c r="AB68" s="492">
        <v>78</v>
      </c>
      <c r="AC68" s="492">
        <v>1</v>
      </c>
      <c r="AD68" s="627"/>
    </row>
    <row r="69" spans="1:30" ht="14.1" customHeight="1" x14ac:dyDescent="0.2">
      <c r="A69" s="28">
        <v>60</v>
      </c>
      <c r="B69" s="87">
        <v>2284</v>
      </c>
      <c r="C69" s="33" t="s">
        <v>2893</v>
      </c>
      <c r="D69" s="105">
        <v>0</v>
      </c>
      <c r="E69" s="105">
        <v>7</v>
      </c>
      <c r="F69" s="105">
        <v>30</v>
      </c>
      <c r="G69" s="105">
        <v>27</v>
      </c>
      <c r="H69" s="105">
        <v>40</v>
      </c>
      <c r="I69" s="105">
        <v>30</v>
      </c>
      <c r="J69" s="105">
        <v>25</v>
      </c>
      <c r="K69" s="105">
        <v>19</v>
      </c>
      <c r="L69" s="105">
        <v>18</v>
      </c>
      <c r="M69" s="105">
        <v>17</v>
      </c>
      <c r="N69" s="105">
        <v>9</v>
      </c>
      <c r="O69" s="105">
        <v>7</v>
      </c>
      <c r="P69" s="105">
        <v>0</v>
      </c>
      <c r="Q69" s="105">
        <v>0</v>
      </c>
      <c r="R69" s="105">
        <v>0</v>
      </c>
      <c r="S69" s="103">
        <f t="shared" ref="S69" si="9">SUM(D69:R69)</f>
        <v>229</v>
      </c>
      <c r="T69" s="623"/>
      <c r="U69" s="640">
        <f t="shared" si="1"/>
        <v>44</v>
      </c>
      <c r="V69" s="641">
        <f t="shared" si="2"/>
        <v>0.23783783783783785</v>
      </c>
      <c r="W69" s="140">
        <f t="shared" si="3"/>
        <v>1</v>
      </c>
      <c r="X69" s="166" t="str">
        <f t="shared" ref="X69" si="10">IF(B69=Z69,"",1)</f>
        <v/>
      </c>
      <c r="Y69" s="166" t="str">
        <f t="shared" ref="Y69" si="11">IF(C69=TRIM(AA69),"",1)</f>
        <v/>
      </c>
      <c r="Z69" s="493">
        <v>2284</v>
      </c>
      <c r="AA69" s="494" t="s">
        <v>2893</v>
      </c>
      <c r="AB69" s="494">
        <v>185</v>
      </c>
      <c r="AC69" s="494">
        <v>1</v>
      </c>
      <c r="AD69" s="627"/>
    </row>
    <row r="70" spans="1:30" ht="14.1" customHeight="1" x14ac:dyDescent="0.2">
      <c r="A70" s="28">
        <v>61</v>
      </c>
      <c r="B70" s="87">
        <v>2291</v>
      </c>
      <c r="C70" s="33" t="s">
        <v>3415</v>
      </c>
      <c r="D70" s="104">
        <v>0</v>
      </c>
      <c r="E70" s="104">
        <v>8</v>
      </c>
      <c r="F70" s="104">
        <v>30</v>
      </c>
      <c r="G70" s="104">
        <v>17</v>
      </c>
      <c r="H70" s="104">
        <v>21</v>
      </c>
      <c r="I70" s="104">
        <v>18</v>
      </c>
      <c r="J70" s="104">
        <v>19</v>
      </c>
      <c r="K70" s="104">
        <v>13</v>
      </c>
      <c r="L70" s="104">
        <v>16</v>
      </c>
      <c r="M70" s="104">
        <v>7</v>
      </c>
      <c r="N70" s="104">
        <v>6</v>
      </c>
      <c r="O70" s="104">
        <v>0</v>
      </c>
      <c r="P70" s="104">
        <v>0</v>
      </c>
      <c r="Q70" s="104">
        <v>0</v>
      </c>
      <c r="R70" s="104">
        <v>0</v>
      </c>
      <c r="S70" s="103">
        <f t="shared" ref="S70:S71" si="12">SUM(D70:R70)</f>
        <v>155</v>
      </c>
      <c r="T70" s="623"/>
      <c r="U70" s="640">
        <f t="shared" si="1"/>
        <v>35</v>
      </c>
      <c r="V70" s="641">
        <f t="shared" si="2"/>
        <v>0.29166666666666669</v>
      </c>
      <c r="W70" s="140">
        <f t="shared" si="3"/>
        <v>1</v>
      </c>
      <c r="X70" s="103"/>
      <c r="Y70" s="80"/>
      <c r="Z70" s="577">
        <v>2291</v>
      </c>
      <c r="AA70" s="492" t="s">
        <v>3114</v>
      </c>
      <c r="AB70" s="492">
        <v>120</v>
      </c>
      <c r="AC70" s="492">
        <v>1</v>
      </c>
      <c r="AD70" s="627"/>
    </row>
    <row r="71" spans="1:30" ht="14.1" customHeight="1" x14ac:dyDescent="0.2">
      <c r="A71" s="28">
        <v>62</v>
      </c>
      <c r="B71" s="87">
        <v>2293</v>
      </c>
      <c r="C71" s="33" t="s">
        <v>3115</v>
      </c>
      <c r="D71" s="105">
        <v>0</v>
      </c>
      <c r="E71" s="105">
        <v>27</v>
      </c>
      <c r="F71" s="105">
        <v>8</v>
      </c>
      <c r="G71" s="105">
        <v>0</v>
      </c>
      <c r="H71" s="105">
        <v>0</v>
      </c>
      <c r="I71" s="105">
        <v>0</v>
      </c>
      <c r="J71" s="105">
        <v>0</v>
      </c>
      <c r="K71" s="105">
        <v>0</v>
      </c>
      <c r="L71" s="105">
        <v>0</v>
      </c>
      <c r="M71" s="105">
        <v>0</v>
      </c>
      <c r="N71" s="105">
        <v>0</v>
      </c>
      <c r="O71" s="105">
        <v>0</v>
      </c>
      <c r="P71" s="105">
        <v>0</v>
      </c>
      <c r="Q71" s="105">
        <v>0</v>
      </c>
      <c r="R71" s="105">
        <v>0</v>
      </c>
      <c r="S71" s="103">
        <f t="shared" si="12"/>
        <v>35</v>
      </c>
      <c r="T71" s="623"/>
      <c r="U71" s="640">
        <f t="shared" si="1"/>
        <v>3</v>
      </c>
      <c r="V71" s="641">
        <f t="shared" si="2"/>
        <v>9.375E-2</v>
      </c>
      <c r="W71" s="140">
        <f t="shared" si="3"/>
        <v>1</v>
      </c>
      <c r="X71" s="103"/>
      <c r="Y71" s="80"/>
      <c r="Z71" s="578">
        <v>2293</v>
      </c>
      <c r="AA71" s="29" t="s">
        <v>3115</v>
      </c>
      <c r="AB71" s="29">
        <v>32</v>
      </c>
      <c r="AC71" s="29">
        <v>1</v>
      </c>
      <c r="AD71" s="627"/>
    </row>
    <row r="72" spans="1:30" ht="14.1" customHeight="1" x14ac:dyDescent="0.2">
      <c r="A72" s="28">
        <v>63</v>
      </c>
      <c r="B72" s="87">
        <v>2308</v>
      </c>
      <c r="C72" s="33" t="s">
        <v>3193</v>
      </c>
      <c r="D72" s="105">
        <v>0</v>
      </c>
      <c r="E72" s="105">
        <v>0</v>
      </c>
      <c r="F72" s="105">
        <v>1</v>
      </c>
      <c r="G72" s="105">
        <v>5</v>
      </c>
      <c r="H72" s="105">
        <v>2</v>
      </c>
      <c r="I72" s="105">
        <v>4</v>
      </c>
      <c r="J72" s="105">
        <v>1</v>
      </c>
      <c r="K72" s="105">
        <v>0</v>
      </c>
      <c r="L72" s="105">
        <v>0</v>
      </c>
      <c r="M72" s="105">
        <v>0</v>
      </c>
      <c r="N72" s="105">
        <v>0</v>
      </c>
      <c r="O72" s="105">
        <v>0</v>
      </c>
      <c r="P72" s="105">
        <v>0</v>
      </c>
      <c r="Q72" s="105">
        <v>0</v>
      </c>
      <c r="R72" s="105">
        <v>0</v>
      </c>
      <c r="S72" s="103">
        <f t="shared" ref="S72:S73" si="13">SUM(D72:R72)</f>
        <v>13</v>
      </c>
      <c r="T72" s="623"/>
      <c r="U72" s="640">
        <f t="shared" si="1"/>
        <v>13</v>
      </c>
      <c r="V72" s="641"/>
      <c r="W72" s="140"/>
      <c r="X72" s="103"/>
      <c r="Y72" s="80"/>
      <c r="Z72" s="578"/>
      <c r="AB72" s="29"/>
      <c r="AD72" s="629"/>
    </row>
    <row r="73" spans="1:30" ht="14.1" customHeight="1" x14ac:dyDescent="0.2">
      <c r="A73" s="28">
        <v>64</v>
      </c>
      <c r="B73" s="87">
        <v>2311</v>
      </c>
      <c r="C73" s="33" t="s">
        <v>3194</v>
      </c>
      <c r="D73" s="105">
        <v>0</v>
      </c>
      <c r="E73" s="105">
        <v>0</v>
      </c>
      <c r="F73" s="105">
        <v>0</v>
      </c>
      <c r="G73" s="105">
        <v>0</v>
      </c>
      <c r="H73" s="105">
        <v>0</v>
      </c>
      <c r="I73" s="105">
        <v>0</v>
      </c>
      <c r="J73" s="105">
        <v>0</v>
      </c>
      <c r="K73" s="105">
        <v>0</v>
      </c>
      <c r="L73" s="105">
        <v>14</v>
      </c>
      <c r="M73" s="105">
        <v>20</v>
      </c>
      <c r="N73" s="105">
        <v>17</v>
      </c>
      <c r="O73" s="105">
        <v>0</v>
      </c>
      <c r="P73" s="105">
        <v>0</v>
      </c>
      <c r="Q73" s="105">
        <v>0</v>
      </c>
      <c r="R73" s="105">
        <v>0</v>
      </c>
      <c r="S73" s="103">
        <f t="shared" si="13"/>
        <v>51</v>
      </c>
      <c r="T73" s="623"/>
      <c r="U73" s="640">
        <f t="shared" si="1"/>
        <v>51</v>
      </c>
      <c r="V73" s="641"/>
      <c r="W73" s="140"/>
      <c r="X73" s="103"/>
      <c r="Y73" s="80"/>
      <c r="Z73" s="578"/>
      <c r="AB73" s="29"/>
      <c r="AD73" s="629"/>
    </row>
    <row r="74" spans="1:30" ht="14.1" customHeight="1" x14ac:dyDescent="0.2">
      <c r="A74" s="28"/>
      <c r="B74" s="87"/>
      <c r="C74" s="33"/>
      <c r="D74" s="105"/>
      <c r="E74" s="105"/>
      <c r="F74" s="105"/>
      <c r="G74" s="105"/>
      <c r="H74" s="105"/>
      <c r="I74" s="105"/>
      <c r="J74" s="105"/>
      <c r="K74" s="105"/>
      <c r="L74" s="105"/>
      <c r="M74" s="105"/>
      <c r="N74" s="105"/>
      <c r="O74" s="105"/>
      <c r="P74" s="105"/>
      <c r="Q74" s="105"/>
      <c r="R74" s="105"/>
      <c r="S74" s="103"/>
      <c r="T74" s="660"/>
      <c r="U74" s="140"/>
      <c r="V74" s="641"/>
      <c r="W74" s="140"/>
      <c r="X74" s="103"/>
      <c r="Y74" s="80"/>
      <c r="Z74" s="578"/>
      <c r="AB74" s="29"/>
      <c r="AD74" s="629"/>
    </row>
    <row r="75" spans="1:30" ht="14.1" customHeight="1" x14ac:dyDescent="0.2">
      <c r="A75" s="28"/>
      <c r="B75" s="87"/>
      <c r="C75" s="33"/>
      <c r="D75" s="105"/>
      <c r="E75" s="105"/>
      <c r="F75" s="105"/>
      <c r="G75" s="105"/>
      <c r="H75" s="105"/>
      <c r="I75" s="105"/>
      <c r="J75" s="105"/>
      <c r="K75" s="105"/>
      <c r="L75" s="105"/>
      <c r="M75" s="105"/>
      <c r="N75" s="105"/>
      <c r="O75" s="105"/>
      <c r="P75" s="105"/>
      <c r="Q75" s="105"/>
      <c r="R75" s="105"/>
      <c r="S75" s="103"/>
      <c r="T75" s="660"/>
      <c r="U75" s="140"/>
      <c r="V75" s="641"/>
      <c r="W75" s="140"/>
      <c r="X75" s="103"/>
      <c r="Y75" s="80"/>
      <c r="Z75" s="578"/>
      <c r="AB75" s="29"/>
      <c r="AD75" s="629"/>
    </row>
    <row r="76" spans="1:30" ht="14.1" customHeight="1" x14ac:dyDescent="0.2">
      <c r="A76" s="28"/>
      <c r="B76" s="87"/>
      <c r="C76" s="33"/>
      <c r="D76" s="105"/>
      <c r="E76" s="105"/>
      <c r="F76" s="105"/>
      <c r="G76" s="105"/>
      <c r="H76" s="105"/>
      <c r="I76" s="105"/>
      <c r="J76" s="105"/>
      <c r="K76" s="105"/>
      <c r="L76" s="105"/>
      <c r="M76" s="105"/>
      <c r="N76" s="105"/>
      <c r="O76" s="105"/>
      <c r="P76" s="105"/>
      <c r="Q76" s="105"/>
      <c r="R76" s="105"/>
      <c r="S76" s="103"/>
      <c r="T76" s="660"/>
      <c r="U76" s="140"/>
      <c r="V76" s="641"/>
      <c r="W76" s="140"/>
      <c r="X76" s="103"/>
      <c r="Y76" s="80"/>
      <c r="Z76" s="578"/>
      <c r="AB76" s="29"/>
      <c r="AD76" s="629"/>
    </row>
    <row r="77" spans="1:30" ht="14.1" customHeight="1" x14ac:dyDescent="0.2">
      <c r="A77" s="28"/>
      <c r="B77" s="87"/>
      <c r="C77" s="33"/>
      <c r="D77" s="105"/>
      <c r="E77" s="105"/>
      <c r="F77" s="105"/>
      <c r="G77" s="105"/>
      <c r="H77" s="105"/>
      <c r="I77" s="105"/>
      <c r="J77" s="105"/>
      <c r="K77" s="105"/>
      <c r="L77" s="105"/>
      <c r="M77" s="105"/>
      <c r="N77" s="105"/>
      <c r="O77" s="105"/>
      <c r="P77" s="105"/>
      <c r="Q77" s="105"/>
      <c r="R77" s="105"/>
      <c r="S77" s="103"/>
      <c r="T77" s="660"/>
      <c r="U77" s="140"/>
      <c r="V77" s="641"/>
      <c r="W77" s="140"/>
      <c r="X77" s="103"/>
      <c r="Y77" s="80"/>
      <c r="Z77" s="578"/>
      <c r="AB77" s="29"/>
      <c r="AD77" s="629"/>
    </row>
    <row r="78" spans="1:30" ht="14.1" customHeight="1" x14ac:dyDescent="0.2">
      <c r="A78" s="28"/>
      <c r="B78" s="87"/>
      <c r="C78" s="33"/>
      <c r="D78" s="105"/>
      <c r="E78" s="105"/>
      <c r="F78" s="105"/>
      <c r="G78" s="105"/>
      <c r="H78" s="105"/>
      <c r="I78" s="105"/>
      <c r="J78" s="105"/>
      <c r="K78" s="105"/>
      <c r="L78" s="105"/>
      <c r="M78" s="105"/>
      <c r="N78" s="105"/>
      <c r="O78" s="105"/>
      <c r="P78" s="105"/>
      <c r="Q78" s="105"/>
      <c r="R78" s="105"/>
      <c r="S78" s="103"/>
      <c r="T78" s="660"/>
      <c r="U78" s="140"/>
      <c r="V78" s="641"/>
      <c r="W78" s="140"/>
      <c r="X78" s="103"/>
      <c r="Y78" s="80"/>
      <c r="Z78" s="578"/>
      <c r="AB78" s="29"/>
      <c r="AD78" s="629"/>
    </row>
    <row r="79" spans="1:30" ht="14.1" customHeight="1" x14ac:dyDescent="0.2">
      <c r="A79" s="28"/>
      <c r="B79" s="87"/>
      <c r="C79" s="33"/>
      <c r="D79" s="105"/>
      <c r="E79" s="105"/>
      <c r="F79" s="105"/>
      <c r="G79" s="105"/>
      <c r="H79" s="105"/>
      <c r="I79" s="105"/>
      <c r="J79" s="105"/>
      <c r="K79" s="105"/>
      <c r="L79" s="105"/>
      <c r="M79" s="105"/>
      <c r="N79" s="105"/>
      <c r="O79" s="105"/>
      <c r="P79" s="105"/>
      <c r="Q79" s="105"/>
      <c r="R79" s="105"/>
      <c r="S79" s="103"/>
      <c r="T79" s="660"/>
      <c r="U79" s="140"/>
      <c r="V79" s="641"/>
      <c r="W79" s="140"/>
      <c r="X79" s="103"/>
      <c r="Y79" s="80"/>
      <c r="Z79" s="578"/>
      <c r="AB79" s="29"/>
      <c r="AD79" s="629"/>
    </row>
    <row r="80" spans="1:30" ht="14.1" customHeight="1" x14ac:dyDescent="0.2">
      <c r="A80" s="28"/>
      <c r="B80" s="87"/>
      <c r="C80" s="33"/>
      <c r="D80" s="104"/>
      <c r="E80" s="104"/>
      <c r="F80" s="104"/>
      <c r="G80" s="104"/>
      <c r="H80" s="104"/>
      <c r="I80" s="104"/>
      <c r="J80" s="104"/>
      <c r="K80" s="104"/>
      <c r="L80" s="104"/>
      <c r="M80" s="104"/>
      <c r="N80" s="104"/>
      <c r="O80" s="104"/>
      <c r="P80" s="104"/>
      <c r="Q80" s="104"/>
      <c r="R80" s="104"/>
      <c r="S80" s="103"/>
      <c r="T80" s="157"/>
      <c r="U80" s="103"/>
      <c r="V80" s="103"/>
      <c r="W80" s="103"/>
      <c r="X80" s="103"/>
      <c r="Y80" s="80"/>
    </row>
    <row r="81" spans="1:30" ht="14.1" customHeight="1" x14ac:dyDescent="0.2">
      <c r="A81" s="28"/>
      <c r="B81" s="87"/>
      <c r="C81" s="101" t="s">
        <v>412</v>
      </c>
      <c r="D81" s="47">
        <f>SUM(D10:D80)</f>
        <v>0</v>
      </c>
      <c r="E81" s="47">
        <f t="shared" ref="E81:W81" si="14">SUM(E10:E80)</f>
        <v>467</v>
      </c>
      <c r="F81" s="47">
        <f t="shared" si="14"/>
        <v>1128</v>
      </c>
      <c r="G81" s="47">
        <f t="shared" si="14"/>
        <v>1087</v>
      </c>
      <c r="H81" s="47">
        <f t="shared" si="14"/>
        <v>1097</v>
      </c>
      <c r="I81" s="47">
        <f t="shared" si="14"/>
        <v>1034</v>
      </c>
      <c r="J81" s="47">
        <f t="shared" si="14"/>
        <v>1098</v>
      </c>
      <c r="K81" s="47">
        <f t="shared" si="14"/>
        <v>1095</v>
      </c>
      <c r="L81" s="47">
        <f t="shared" si="14"/>
        <v>1145</v>
      </c>
      <c r="M81" s="47">
        <f t="shared" si="14"/>
        <v>1141</v>
      </c>
      <c r="N81" s="47">
        <f t="shared" si="14"/>
        <v>1119</v>
      </c>
      <c r="O81" s="47">
        <f t="shared" si="14"/>
        <v>1080</v>
      </c>
      <c r="P81" s="47">
        <f t="shared" si="14"/>
        <v>1077</v>
      </c>
      <c r="Q81" s="47">
        <f t="shared" si="14"/>
        <v>1133</v>
      </c>
      <c r="R81" s="47">
        <f t="shared" si="14"/>
        <v>1091</v>
      </c>
      <c r="S81" s="47">
        <f t="shared" si="14"/>
        <v>14792</v>
      </c>
      <c r="T81" s="156">
        <f>COUNT(T10:T80)</f>
        <v>7</v>
      </c>
      <c r="U81" s="47">
        <f t="shared" si="14"/>
        <v>318</v>
      </c>
      <c r="V81" s="47"/>
      <c r="W81" s="47">
        <f t="shared" si="14"/>
        <v>7</v>
      </c>
      <c r="X81" s="47"/>
      <c r="Y81" s="80"/>
      <c r="AB81" s="47">
        <f>SUM(AB10:AB80)</f>
        <v>14474</v>
      </c>
      <c r="AC81" s="47">
        <f>SUM(AC10:AC80)</f>
        <v>62</v>
      </c>
      <c r="AD81" s="47">
        <f>COUNT(AD10:AD80)</f>
        <v>7</v>
      </c>
    </row>
    <row r="82" spans="1:30" ht="14.1" customHeight="1" x14ac:dyDescent="0.2">
      <c r="A82" s="28"/>
      <c r="B82" s="87"/>
      <c r="C82" s="101"/>
      <c r="D82" s="47"/>
      <c r="E82" s="47"/>
      <c r="F82" s="47"/>
      <c r="G82" s="47"/>
      <c r="H82" s="47"/>
      <c r="I82" s="47"/>
      <c r="J82" s="47"/>
      <c r="K82" s="47"/>
      <c r="L82" s="47"/>
      <c r="M82" s="47"/>
      <c r="N82" s="47"/>
      <c r="O82" s="47"/>
      <c r="P82" s="47"/>
      <c r="Q82" s="47"/>
      <c r="R82" s="47"/>
      <c r="S82" s="47"/>
      <c r="T82" s="158"/>
      <c r="U82" s="47"/>
      <c r="V82" s="47"/>
      <c r="W82" s="47"/>
      <c r="X82" s="47"/>
      <c r="Y82" s="80"/>
      <c r="AB82" s="47"/>
      <c r="AC82" s="105"/>
    </row>
    <row r="83" spans="1:30" ht="14.1" customHeight="1" x14ac:dyDescent="0.2">
      <c r="A83" s="28"/>
      <c r="B83" s="86"/>
      <c r="C83" s="33"/>
      <c r="D83" s="102"/>
      <c r="E83" s="102"/>
      <c r="F83" s="102"/>
      <c r="G83" s="102"/>
      <c r="H83" s="102"/>
      <c r="I83" s="102"/>
      <c r="J83" s="102"/>
      <c r="K83" s="102"/>
      <c r="L83" s="102"/>
      <c r="M83" s="102"/>
      <c r="N83" s="102"/>
      <c r="O83" s="102"/>
      <c r="P83" s="102"/>
      <c r="Q83" s="102"/>
      <c r="R83" s="102"/>
      <c r="S83" s="103"/>
      <c r="T83" s="157"/>
      <c r="U83" s="103"/>
      <c r="V83" s="103"/>
      <c r="W83" s="103"/>
      <c r="X83" s="103"/>
      <c r="Z83" s="188"/>
      <c r="AA83" s="170"/>
      <c r="AB83" s="194"/>
      <c r="AC83" s="170"/>
      <c r="AD83" s="182"/>
    </row>
    <row r="84" spans="1:30" ht="14.1" customHeight="1" x14ac:dyDescent="0.2">
      <c r="A84" s="28"/>
      <c r="B84" s="87"/>
      <c r="C84" s="33"/>
      <c r="D84" s="33"/>
      <c r="E84" s="33"/>
      <c r="F84" s="33"/>
      <c r="G84" s="33"/>
      <c r="H84" s="33"/>
      <c r="I84" s="33"/>
      <c r="J84" s="33"/>
      <c r="K84" s="33"/>
      <c r="L84" s="33"/>
      <c r="M84" s="33"/>
      <c r="N84" s="33"/>
      <c r="O84" s="33"/>
      <c r="P84" s="33"/>
      <c r="Q84" s="33"/>
      <c r="R84" s="33"/>
      <c r="S84" s="92"/>
      <c r="T84" s="159"/>
      <c r="U84" s="92"/>
      <c r="V84" s="92"/>
      <c r="W84" s="92"/>
      <c r="X84" s="92"/>
      <c r="Y84" s="80"/>
      <c r="Z84" s="187"/>
      <c r="AA84" s="170"/>
      <c r="AB84" s="194"/>
      <c r="AC84" s="170"/>
      <c r="AD84" s="166"/>
    </row>
    <row r="85" spans="1:30" ht="14.1" customHeight="1" x14ac:dyDescent="0.2">
      <c r="A85" s="28"/>
      <c r="B85" s="86"/>
      <c r="C85" s="93"/>
      <c r="D85" s="84"/>
      <c r="E85" s="84"/>
      <c r="F85" s="84"/>
      <c r="G85" s="84"/>
      <c r="H85" s="84"/>
      <c r="I85" s="84"/>
      <c r="J85" s="84"/>
      <c r="K85" s="84"/>
      <c r="L85" s="84"/>
      <c r="M85" s="84"/>
      <c r="N85" s="84"/>
      <c r="O85" s="84"/>
      <c r="P85" s="84"/>
      <c r="Q85" s="84"/>
      <c r="R85" s="84"/>
      <c r="S85" s="92"/>
      <c r="T85" s="159"/>
      <c r="U85" s="92"/>
      <c r="V85" s="92"/>
      <c r="W85" s="92"/>
      <c r="X85" s="92"/>
      <c r="Y85" s="80"/>
      <c r="Z85" s="41"/>
    </row>
    <row r="86" spans="1:30" ht="14.1" customHeight="1" x14ac:dyDescent="0.2">
      <c r="A86" s="28"/>
      <c r="B86" s="88"/>
      <c r="C86" s="33"/>
      <c r="D86" s="83"/>
      <c r="E86" s="83"/>
      <c r="F86" s="83"/>
      <c r="G86" s="83"/>
      <c r="H86" s="83"/>
      <c r="I86" s="83"/>
      <c r="J86" s="83"/>
      <c r="K86" s="83"/>
      <c r="L86" s="83"/>
      <c r="M86" s="83"/>
      <c r="N86" s="83"/>
      <c r="O86" s="83"/>
      <c r="P86" s="83"/>
      <c r="Q86" s="83"/>
      <c r="R86" s="83"/>
      <c r="S86" s="92"/>
      <c r="T86" s="159"/>
      <c r="U86" s="92"/>
      <c r="V86" s="92"/>
      <c r="W86" s="92"/>
      <c r="X86" s="92"/>
      <c r="Y86" s="80"/>
    </row>
    <row r="87" spans="1:30" ht="14.1" customHeight="1" x14ac:dyDescent="0.2">
      <c r="A87" s="28"/>
      <c r="B87" s="206"/>
      <c r="C87" s="33"/>
      <c r="D87" s="84"/>
      <c r="E87" s="84"/>
      <c r="F87" s="84"/>
      <c r="G87" s="84"/>
      <c r="H87" s="84"/>
      <c r="I87" s="84"/>
      <c r="J87" s="84"/>
      <c r="K87" s="84"/>
      <c r="L87" s="84"/>
      <c r="M87" s="84"/>
      <c r="N87" s="84"/>
      <c r="O87" s="84"/>
      <c r="P87" s="84"/>
      <c r="Q87" s="84"/>
      <c r="R87" s="84"/>
      <c r="S87" s="92"/>
      <c r="T87" s="159"/>
      <c r="U87" s="92"/>
      <c r="V87" s="92"/>
      <c r="W87" s="92"/>
      <c r="X87" s="92"/>
      <c r="Y87" s="80"/>
      <c r="Z87" s="41"/>
    </row>
    <row r="88" spans="1:30" ht="14.1" customHeight="1" x14ac:dyDescent="0.2">
      <c r="A88" s="28"/>
      <c r="B88" s="205"/>
      <c r="C88" s="207"/>
      <c r="D88" s="33"/>
      <c r="E88" s="33"/>
      <c r="F88" s="207"/>
      <c r="G88" s="207"/>
      <c r="H88" s="207"/>
      <c r="I88" s="33"/>
      <c r="J88" s="33"/>
      <c r="K88" s="33"/>
      <c r="L88" s="33"/>
      <c r="M88" s="33"/>
      <c r="N88" s="33"/>
      <c r="O88" s="33"/>
      <c r="P88" s="33"/>
      <c r="Q88" s="33"/>
      <c r="R88" s="33"/>
      <c r="S88" s="208"/>
      <c r="T88" s="159"/>
      <c r="U88" s="92"/>
      <c r="V88" s="92"/>
      <c r="W88" s="92"/>
      <c r="X88" s="92"/>
      <c r="Y88" s="80"/>
      <c r="Z88" s="41"/>
      <c r="AA88" s="194" t="s">
        <v>647</v>
      </c>
      <c r="AB88" s="195">
        <f>AB81+AB84</f>
        <v>14474</v>
      </c>
      <c r="AC88" s="195">
        <f>AC81+AC84</f>
        <v>62</v>
      </c>
    </row>
    <row r="89" spans="1:30" ht="14.1" customHeight="1" x14ac:dyDescent="0.2">
      <c r="A89" s="28"/>
      <c r="B89" s="87"/>
      <c r="C89" s="33"/>
      <c r="D89" s="33"/>
      <c r="E89" s="33"/>
      <c r="F89" s="33"/>
      <c r="G89" s="33"/>
      <c r="H89" s="33"/>
      <c r="I89" s="33"/>
      <c r="J89" s="33"/>
      <c r="K89" s="33"/>
      <c r="L89" s="33"/>
      <c r="M89" s="33"/>
      <c r="N89" s="33"/>
      <c r="O89" s="33"/>
      <c r="P89" s="33"/>
      <c r="Q89" s="33"/>
      <c r="R89" s="33"/>
      <c r="S89" s="92"/>
      <c r="T89" s="159"/>
      <c r="U89" s="92"/>
      <c r="V89" s="92"/>
      <c r="W89" s="92"/>
      <c r="X89" s="92"/>
      <c r="Y89" s="80"/>
      <c r="Z89" s="41"/>
    </row>
    <row r="90" spans="1:30" ht="14.1" customHeight="1" x14ac:dyDescent="0.2">
      <c r="A90" s="28"/>
      <c r="B90" s="87"/>
      <c r="C90" s="33"/>
      <c r="D90" s="33"/>
      <c r="E90" s="33"/>
      <c r="F90" s="33"/>
      <c r="G90" s="33"/>
      <c r="H90" s="33"/>
      <c r="I90" s="33"/>
      <c r="J90" s="33"/>
      <c r="K90" s="33"/>
      <c r="L90" s="33"/>
      <c r="M90" s="33"/>
      <c r="N90" s="33"/>
      <c r="O90" s="33"/>
      <c r="P90" s="33"/>
      <c r="Q90" s="33"/>
      <c r="R90" s="33"/>
      <c r="S90" s="92"/>
      <c r="T90" s="159"/>
      <c r="U90" s="92"/>
      <c r="V90" s="92"/>
      <c r="W90" s="92"/>
      <c r="X90" s="92"/>
      <c r="Y90" s="80"/>
      <c r="Z90" s="41"/>
    </row>
    <row r="91" spans="1:30" ht="14.1" customHeight="1" x14ac:dyDescent="0.2">
      <c r="A91" s="28"/>
      <c r="B91" s="86"/>
      <c r="C91" s="33"/>
      <c r="D91" s="84"/>
      <c r="E91" s="84"/>
      <c r="F91" s="84"/>
      <c r="G91" s="84"/>
      <c r="H91" s="84"/>
      <c r="I91" s="84"/>
      <c r="J91" s="84"/>
      <c r="K91" s="84"/>
      <c r="L91" s="84"/>
      <c r="M91" s="84"/>
      <c r="N91" s="84"/>
      <c r="O91" s="84"/>
      <c r="P91" s="84"/>
      <c r="Q91" s="84"/>
      <c r="R91" s="84"/>
      <c r="S91" s="92"/>
      <c r="T91" s="159"/>
      <c r="U91" s="92"/>
      <c r="V91" s="92"/>
      <c r="W91" s="92"/>
      <c r="X91" s="92"/>
      <c r="Y91" s="80"/>
      <c r="Z91" s="41"/>
    </row>
    <row r="92" spans="1:30" ht="14.1" customHeight="1" x14ac:dyDescent="0.2">
      <c r="A92" s="28"/>
      <c r="B92" s="87"/>
      <c r="C92" s="33"/>
      <c r="D92" s="33"/>
      <c r="E92" s="33"/>
      <c r="F92" s="33"/>
      <c r="G92" s="33"/>
      <c r="H92" s="33"/>
      <c r="I92" s="33"/>
      <c r="J92" s="33"/>
      <c r="K92" s="33"/>
      <c r="L92" s="33"/>
      <c r="M92" s="33"/>
      <c r="N92" s="33"/>
      <c r="O92" s="33"/>
      <c r="P92" s="33"/>
      <c r="Q92" s="33"/>
      <c r="R92" s="33"/>
      <c r="S92" s="92"/>
      <c r="T92" s="159"/>
      <c r="U92" s="92"/>
      <c r="V92" s="92"/>
      <c r="W92" s="92"/>
      <c r="X92" s="92"/>
      <c r="Y92" s="80"/>
      <c r="Z92" s="41"/>
    </row>
    <row r="93" spans="1:30" ht="14.1" customHeight="1" x14ac:dyDescent="0.2">
      <c r="A93" s="28"/>
      <c r="B93" s="87"/>
      <c r="C93" s="33"/>
      <c r="D93" s="83"/>
      <c r="E93" s="83"/>
      <c r="F93" s="83"/>
      <c r="G93" s="83"/>
      <c r="H93" s="83"/>
      <c r="I93" s="83"/>
      <c r="J93" s="83"/>
      <c r="K93" s="83"/>
      <c r="L93" s="83"/>
      <c r="M93" s="83"/>
      <c r="N93" s="83"/>
      <c r="O93" s="83"/>
      <c r="P93" s="83"/>
      <c r="Q93" s="83"/>
      <c r="R93" s="83"/>
      <c r="S93" s="92"/>
      <c r="T93" s="159"/>
      <c r="U93" s="92"/>
      <c r="V93" s="92"/>
      <c r="W93" s="92"/>
      <c r="X93" s="92"/>
      <c r="Y93" s="80"/>
      <c r="Z93" s="41"/>
    </row>
    <row r="94" spans="1:30" ht="14.1" customHeight="1" x14ac:dyDescent="0.2">
      <c r="A94" s="28"/>
      <c r="B94" s="87"/>
      <c r="C94" s="33"/>
      <c r="D94" s="33"/>
      <c r="E94" s="33"/>
      <c r="F94" s="33"/>
      <c r="G94" s="33"/>
      <c r="H94" s="33"/>
      <c r="I94" s="33"/>
      <c r="J94" s="33"/>
      <c r="K94" s="33"/>
      <c r="L94" s="33"/>
      <c r="M94" s="33"/>
      <c r="N94" s="33"/>
      <c r="O94" s="33"/>
      <c r="P94" s="33"/>
      <c r="Q94" s="33"/>
      <c r="R94" s="33"/>
      <c r="S94" s="92"/>
      <c r="T94" s="159"/>
      <c r="U94" s="92"/>
      <c r="V94" s="92"/>
      <c r="W94" s="92"/>
      <c r="X94" s="92"/>
      <c r="Y94" s="80"/>
      <c r="Z94" s="41"/>
    </row>
    <row r="95" spans="1:30" ht="14.1" customHeight="1" x14ac:dyDescent="0.2">
      <c r="A95" s="28"/>
      <c r="B95" s="88"/>
      <c r="C95" s="33"/>
      <c r="D95" s="83"/>
      <c r="E95" s="83"/>
      <c r="F95" s="83"/>
      <c r="G95" s="83"/>
      <c r="H95" s="83"/>
      <c r="I95" s="83"/>
      <c r="J95" s="83"/>
      <c r="K95" s="83"/>
      <c r="L95" s="83"/>
      <c r="M95" s="83"/>
      <c r="N95" s="83"/>
      <c r="O95" s="83"/>
      <c r="P95" s="83"/>
      <c r="Q95" s="83"/>
      <c r="R95" s="83"/>
      <c r="S95" s="92"/>
      <c r="T95" s="159"/>
      <c r="U95" s="92"/>
      <c r="V95" s="92"/>
      <c r="W95" s="92"/>
      <c r="X95" s="92"/>
      <c r="Y95" s="80"/>
      <c r="Z95" s="41"/>
    </row>
    <row r="96" spans="1:30" ht="14.1" customHeight="1" x14ac:dyDescent="0.2">
      <c r="A96" s="28"/>
      <c r="B96" s="87"/>
      <c r="C96" s="33"/>
      <c r="D96" s="83"/>
      <c r="E96" s="83"/>
      <c r="F96" s="83"/>
      <c r="G96" s="83"/>
      <c r="H96" s="83"/>
      <c r="I96" s="83"/>
      <c r="J96" s="83"/>
      <c r="K96" s="83"/>
      <c r="L96" s="83"/>
      <c r="M96" s="83"/>
      <c r="N96" s="83"/>
      <c r="O96" s="83"/>
      <c r="P96" s="83"/>
      <c r="Q96" s="83"/>
      <c r="R96" s="83"/>
      <c r="S96" s="92"/>
      <c r="T96" s="159"/>
      <c r="U96" s="92"/>
      <c r="V96" s="92"/>
      <c r="W96" s="92"/>
      <c r="X96" s="92"/>
      <c r="Y96" s="80"/>
      <c r="Z96" s="41"/>
    </row>
    <row r="97" spans="1:26" ht="14.1" customHeight="1" x14ac:dyDescent="0.2">
      <c r="A97" s="28"/>
      <c r="B97" s="86"/>
      <c r="C97" s="33"/>
      <c r="D97" s="84"/>
      <c r="E97" s="84"/>
      <c r="F97" s="84"/>
      <c r="G97" s="84"/>
      <c r="H97" s="84"/>
      <c r="I97" s="84"/>
      <c r="J97" s="84"/>
      <c r="K97" s="84"/>
      <c r="L97" s="84"/>
      <c r="M97" s="84"/>
      <c r="N97" s="84"/>
      <c r="O97" s="84"/>
      <c r="P97" s="84"/>
      <c r="Q97" s="84"/>
      <c r="R97" s="84"/>
      <c r="S97" s="92"/>
      <c r="T97" s="159"/>
      <c r="U97" s="92"/>
      <c r="V97" s="92"/>
      <c r="W97" s="92"/>
      <c r="X97" s="92"/>
      <c r="Y97" s="80"/>
      <c r="Z97" s="41"/>
    </row>
    <row r="98" spans="1:26" ht="14.1" customHeight="1" x14ac:dyDescent="0.2">
      <c r="A98" s="28"/>
      <c r="B98" s="87"/>
      <c r="C98" s="33"/>
      <c r="D98" s="33"/>
      <c r="E98" s="33"/>
      <c r="F98" s="33"/>
      <c r="G98" s="33"/>
      <c r="H98" s="33"/>
      <c r="I98" s="33"/>
      <c r="J98" s="33"/>
      <c r="K98" s="33"/>
      <c r="L98" s="33"/>
      <c r="M98" s="33"/>
      <c r="N98" s="33"/>
      <c r="O98" s="33"/>
      <c r="P98" s="33"/>
      <c r="Q98" s="33"/>
      <c r="R98" s="33"/>
      <c r="S98" s="92"/>
      <c r="T98" s="159"/>
      <c r="U98" s="92"/>
      <c r="V98" s="92"/>
      <c r="W98" s="92"/>
      <c r="X98" s="92"/>
      <c r="Y98" s="80"/>
      <c r="Z98" s="41"/>
    </row>
    <row r="99" spans="1:26" ht="14.1" customHeight="1" x14ac:dyDescent="0.2">
      <c r="A99" s="28"/>
      <c r="B99" s="87"/>
      <c r="C99" s="33"/>
      <c r="D99" s="33"/>
      <c r="E99" s="33"/>
      <c r="F99" s="33"/>
      <c r="G99" s="33"/>
      <c r="H99" s="33"/>
      <c r="I99" s="33"/>
      <c r="J99" s="33"/>
      <c r="K99" s="33"/>
      <c r="L99" s="33"/>
      <c r="M99" s="33"/>
      <c r="N99" s="33"/>
      <c r="O99" s="33"/>
      <c r="P99" s="33"/>
      <c r="Q99" s="33"/>
      <c r="R99" s="33"/>
      <c r="S99" s="92"/>
      <c r="T99" s="159"/>
      <c r="U99" s="92"/>
      <c r="V99" s="92"/>
      <c r="W99" s="92"/>
      <c r="X99" s="92"/>
      <c r="Y99" s="80"/>
      <c r="Z99" s="41"/>
    </row>
    <row r="100" spans="1:26" ht="14.1" customHeight="1" x14ac:dyDescent="0.2">
      <c r="A100" s="28"/>
      <c r="B100" s="87"/>
      <c r="C100" s="33"/>
      <c r="D100" s="33"/>
      <c r="E100" s="33"/>
      <c r="F100" s="33"/>
      <c r="G100" s="33"/>
      <c r="H100" s="33"/>
      <c r="I100" s="33"/>
      <c r="J100" s="33"/>
      <c r="K100" s="33"/>
      <c r="L100" s="33"/>
      <c r="M100" s="33"/>
      <c r="N100" s="33"/>
      <c r="O100" s="33"/>
      <c r="P100" s="33"/>
      <c r="Q100" s="33"/>
      <c r="R100" s="33"/>
      <c r="S100" s="92"/>
      <c r="T100" s="159"/>
      <c r="U100" s="92"/>
      <c r="V100" s="92"/>
      <c r="W100" s="92"/>
      <c r="X100" s="92"/>
      <c r="Y100" s="80"/>
      <c r="Z100" s="41"/>
    </row>
    <row r="101" spans="1:26" ht="14.1" customHeight="1" x14ac:dyDescent="0.2">
      <c r="A101" s="28"/>
      <c r="B101" s="87"/>
      <c r="C101" s="33"/>
      <c r="D101" s="33"/>
      <c r="E101" s="33"/>
      <c r="F101" s="33"/>
      <c r="G101" s="33"/>
      <c r="H101" s="33"/>
      <c r="I101" s="33"/>
      <c r="J101" s="33"/>
      <c r="K101" s="33"/>
      <c r="L101" s="33"/>
      <c r="M101" s="33"/>
      <c r="N101" s="33"/>
      <c r="O101" s="33"/>
      <c r="P101" s="33"/>
      <c r="Q101" s="33"/>
      <c r="R101" s="33"/>
      <c r="S101" s="92"/>
      <c r="T101" s="159"/>
      <c r="U101" s="92"/>
      <c r="V101" s="92"/>
      <c r="W101" s="92"/>
      <c r="X101" s="92"/>
      <c r="Y101" s="80"/>
      <c r="Z101" s="41"/>
    </row>
    <row r="102" spans="1:26" ht="14.1" customHeight="1" x14ac:dyDescent="0.2">
      <c r="A102" s="28"/>
      <c r="B102" s="87"/>
      <c r="C102" s="33"/>
      <c r="D102" s="33"/>
      <c r="E102" s="33"/>
      <c r="F102" s="33"/>
      <c r="G102" s="33"/>
      <c r="H102" s="33"/>
      <c r="I102" s="33"/>
      <c r="J102" s="33"/>
      <c r="K102" s="33"/>
      <c r="L102" s="33"/>
      <c r="M102" s="33"/>
      <c r="N102" s="33"/>
      <c r="O102" s="33"/>
      <c r="P102" s="33"/>
      <c r="Q102" s="33"/>
      <c r="R102" s="33"/>
      <c r="S102" s="92"/>
      <c r="T102" s="159"/>
      <c r="U102" s="92"/>
      <c r="V102" s="92"/>
      <c r="W102" s="92"/>
      <c r="X102" s="92"/>
      <c r="Y102" s="80"/>
      <c r="Z102" s="41"/>
    </row>
    <row r="103" spans="1:26" ht="14.1" customHeight="1" x14ac:dyDescent="0.2">
      <c r="A103" s="28"/>
      <c r="B103" s="88"/>
      <c r="C103" s="33"/>
      <c r="D103" s="83"/>
      <c r="E103" s="83"/>
      <c r="F103" s="83"/>
      <c r="G103" s="83"/>
      <c r="H103" s="83"/>
      <c r="I103" s="83"/>
      <c r="J103" s="83"/>
      <c r="K103" s="83"/>
      <c r="L103" s="83"/>
      <c r="M103" s="83"/>
      <c r="N103" s="83"/>
      <c r="O103" s="83"/>
      <c r="P103" s="83"/>
      <c r="Q103" s="83"/>
      <c r="R103" s="83"/>
      <c r="S103" s="92"/>
      <c r="T103" s="159"/>
      <c r="U103" s="92"/>
      <c r="V103" s="92"/>
      <c r="W103" s="92"/>
      <c r="X103" s="92"/>
      <c r="Y103" s="80"/>
      <c r="Z103" s="41"/>
    </row>
    <row r="104" spans="1:26" ht="14.1" customHeight="1" x14ac:dyDescent="0.2">
      <c r="A104" s="28"/>
      <c r="B104" s="87"/>
      <c r="C104" s="33"/>
      <c r="D104" s="84"/>
      <c r="E104" s="84"/>
      <c r="F104" s="84"/>
      <c r="G104" s="84"/>
      <c r="H104" s="84"/>
      <c r="I104" s="84"/>
      <c r="J104" s="84"/>
      <c r="K104" s="84"/>
      <c r="L104" s="84"/>
      <c r="M104" s="84"/>
      <c r="N104" s="84"/>
      <c r="O104" s="84"/>
      <c r="P104" s="84"/>
      <c r="Q104" s="84"/>
      <c r="R104" s="84"/>
      <c r="S104" s="92"/>
      <c r="T104" s="159"/>
      <c r="U104" s="92"/>
      <c r="V104" s="92"/>
      <c r="W104" s="92"/>
      <c r="X104" s="92"/>
      <c r="Y104" s="80"/>
      <c r="Z104" s="41"/>
    </row>
    <row r="105" spans="1:26" ht="14.1" customHeight="1" x14ac:dyDescent="0.2">
      <c r="A105" s="28"/>
      <c r="B105" s="86"/>
      <c r="C105" s="33"/>
      <c r="D105" s="84"/>
      <c r="E105" s="84"/>
      <c r="F105" s="84"/>
      <c r="G105" s="84"/>
      <c r="H105" s="84"/>
      <c r="I105" s="84"/>
      <c r="J105" s="84"/>
      <c r="K105" s="84"/>
      <c r="L105" s="84"/>
      <c r="M105" s="84"/>
      <c r="N105" s="84"/>
      <c r="O105" s="84"/>
      <c r="P105" s="84"/>
      <c r="Q105" s="84"/>
      <c r="R105" s="84"/>
      <c r="S105" s="92"/>
      <c r="T105" s="159"/>
      <c r="U105" s="92"/>
      <c r="V105" s="92"/>
      <c r="W105" s="92"/>
      <c r="X105" s="92"/>
      <c r="Z105" s="41"/>
    </row>
    <row r="106" spans="1:26" ht="14.1" customHeight="1" x14ac:dyDescent="0.2">
      <c r="A106" s="28"/>
      <c r="B106" s="86"/>
      <c r="C106" s="33"/>
      <c r="D106" s="84"/>
      <c r="E106" s="84"/>
      <c r="F106" s="84"/>
      <c r="G106" s="84"/>
      <c r="H106" s="84"/>
      <c r="I106" s="84"/>
      <c r="J106" s="84"/>
      <c r="K106" s="84"/>
      <c r="L106" s="84"/>
      <c r="M106" s="84"/>
      <c r="N106" s="84"/>
      <c r="O106" s="84"/>
      <c r="P106" s="84"/>
      <c r="Q106" s="84"/>
      <c r="R106" s="84"/>
      <c r="S106" s="92"/>
      <c r="T106" s="159"/>
      <c r="U106" s="92"/>
      <c r="V106" s="92"/>
      <c r="W106" s="92"/>
      <c r="X106" s="92"/>
      <c r="Z106" s="41"/>
    </row>
    <row r="107" spans="1:26" ht="14.1" customHeight="1" x14ac:dyDescent="0.2">
      <c r="A107" s="28"/>
      <c r="B107" s="87"/>
      <c r="C107" s="33"/>
      <c r="D107" s="33"/>
      <c r="E107" s="33"/>
      <c r="F107" s="33"/>
      <c r="G107" s="33"/>
      <c r="H107" s="33"/>
      <c r="I107" s="33"/>
      <c r="J107" s="33"/>
      <c r="K107" s="33"/>
      <c r="L107" s="33"/>
      <c r="M107" s="33"/>
      <c r="N107" s="33"/>
      <c r="O107" s="33"/>
      <c r="P107" s="33"/>
      <c r="Q107" s="33"/>
      <c r="R107" s="33"/>
      <c r="S107" s="92"/>
      <c r="T107" s="159"/>
      <c r="U107" s="92"/>
      <c r="V107" s="92"/>
      <c r="W107" s="92"/>
      <c r="X107" s="92"/>
      <c r="Z107" s="41"/>
    </row>
    <row r="108" spans="1:26" ht="14.1" customHeight="1" x14ac:dyDescent="0.2">
      <c r="A108" s="28"/>
      <c r="B108" s="87"/>
      <c r="C108" s="33"/>
      <c r="D108" s="84"/>
      <c r="E108" s="84"/>
      <c r="F108" s="84"/>
      <c r="G108" s="84"/>
      <c r="H108" s="84"/>
      <c r="I108" s="84"/>
      <c r="J108" s="84"/>
      <c r="K108" s="84"/>
      <c r="L108" s="84"/>
      <c r="M108" s="84"/>
      <c r="N108" s="84"/>
      <c r="O108" s="84"/>
      <c r="P108" s="84"/>
      <c r="Q108" s="84"/>
      <c r="R108" s="84"/>
      <c r="S108" s="92"/>
      <c r="T108" s="159"/>
      <c r="U108" s="92"/>
      <c r="V108" s="92"/>
      <c r="W108" s="92"/>
      <c r="X108" s="92"/>
      <c r="Z108" s="41"/>
    </row>
    <row r="109" spans="1:26" ht="14.1" customHeight="1" x14ac:dyDescent="0.2">
      <c r="B109" s="86"/>
      <c r="C109" s="33"/>
      <c r="D109" s="84"/>
      <c r="E109" s="84"/>
      <c r="F109" s="84"/>
      <c r="G109" s="84"/>
      <c r="H109" s="84"/>
      <c r="I109" s="84"/>
      <c r="J109" s="84"/>
      <c r="K109" s="84"/>
      <c r="L109" s="84"/>
      <c r="M109" s="84"/>
      <c r="N109" s="84"/>
      <c r="O109" s="84"/>
      <c r="P109" s="84"/>
      <c r="Q109" s="84"/>
      <c r="R109" s="84"/>
      <c r="S109" s="92"/>
      <c r="T109" s="159"/>
      <c r="U109" s="92"/>
      <c r="V109" s="92"/>
      <c r="W109" s="92"/>
      <c r="X109" s="92"/>
      <c r="Z109" s="41"/>
    </row>
    <row r="110" spans="1:26" ht="14.1" customHeight="1" x14ac:dyDescent="0.2">
      <c r="B110" s="87"/>
      <c r="C110" s="33"/>
      <c r="D110" s="33"/>
      <c r="E110" s="33"/>
      <c r="F110" s="33"/>
      <c r="G110" s="33"/>
      <c r="H110" s="33"/>
      <c r="I110" s="33"/>
      <c r="J110" s="33"/>
      <c r="K110" s="33"/>
      <c r="L110" s="33"/>
      <c r="M110" s="33"/>
      <c r="N110" s="33"/>
      <c r="O110" s="33"/>
      <c r="P110" s="33"/>
      <c r="Q110" s="33"/>
      <c r="R110" s="33"/>
      <c r="S110" s="92"/>
      <c r="T110" s="159"/>
      <c r="U110" s="92"/>
      <c r="V110" s="92"/>
      <c r="W110" s="92"/>
      <c r="X110" s="92"/>
      <c r="Z110" s="41"/>
    </row>
    <row r="111" spans="1:26" ht="14.1" customHeight="1" x14ac:dyDescent="0.2">
      <c r="B111" s="85"/>
      <c r="C111" s="33"/>
      <c r="D111" s="33"/>
      <c r="E111" s="33"/>
      <c r="F111" s="33"/>
      <c r="G111" s="33"/>
      <c r="H111" s="33"/>
      <c r="I111" s="33"/>
      <c r="J111" s="33"/>
      <c r="K111" s="33"/>
      <c r="L111" s="33"/>
      <c r="M111" s="33"/>
      <c r="N111" s="33"/>
      <c r="O111" s="33"/>
      <c r="P111" s="33"/>
      <c r="Q111" s="33"/>
      <c r="R111" s="33"/>
      <c r="S111" s="92"/>
      <c r="T111" s="159"/>
      <c r="U111" s="92"/>
      <c r="V111" s="92"/>
      <c r="W111" s="92"/>
      <c r="X111" s="92"/>
      <c r="Z111" s="41"/>
    </row>
    <row r="112" spans="1:26" ht="14.1" customHeight="1" x14ac:dyDescent="0.2">
      <c r="B112" s="85"/>
      <c r="C112" s="33"/>
      <c r="D112" s="33"/>
      <c r="E112" s="33"/>
      <c r="F112" s="33"/>
      <c r="G112" s="33"/>
      <c r="H112" s="33"/>
      <c r="I112" s="33"/>
      <c r="J112" s="33"/>
      <c r="K112" s="33"/>
      <c r="L112" s="33"/>
      <c r="M112" s="33"/>
      <c r="N112" s="33"/>
      <c r="O112" s="33"/>
      <c r="P112" s="33"/>
      <c r="Q112" s="33"/>
      <c r="R112" s="33"/>
      <c r="S112" s="92"/>
      <c r="T112" s="159"/>
      <c r="U112" s="92"/>
      <c r="V112" s="92"/>
      <c r="W112" s="92"/>
      <c r="X112" s="92"/>
      <c r="Z112" s="41"/>
    </row>
    <row r="113" spans="2:26" ht="14.1" customHeight="1" x14ac:dyDescent="0.2">
      <c r="B113" s="85"/>
      <c r="C113" s="33"/>
      <c r="D113" s="33"/>
      <c r="E113" s="33"/>
      <c r="F113" s="33"/>
      <c r="G113" s="33"/>
      <c r="H113" s="33"/>
      <c r="I113" s="33"/>
      <c r="J113" s="33"/>
      <c r="K113" s="33"/>
      <c r="L113" s="33"/>
      <c r="M113" s="33"/>
      <c r="N113" s="33"/>
      <c r="O113" s="33"/>
      <c r="P113" s="33"/>
      <c r="Q113" s="33"/>
      <c r="R113" s="33"/>
      <c r="S113" s="33"/>
      <c r="T113" s="160"/>
      <c r="U113" s="33"/>
      <c r="V113" s="33"/>
      <c r="W113" s="33"/>
      <c r="X113" s="33"/>
      <c r="Z113" s="41"/>
    </row>
    <row r="114" spans="2:26" ht="14.1" customHeight="1" x14ac:dyDescent="0.2">
      <c r="B114" s="33"/>
      <c r="C114" s="33"/>
      <c r="D114" s="33"/>
      <c r="E114" s="33"/>
      <c r="F114" s="33"/>
      <c r="G114" s="33"/>
      <c r="H114" s="33"/>
      <c r="I114" s="33"/>
      <c r="J114" s="33"/>
      <c r="K114" s="33"/>
      <c r="L114" s="33"/>
      <c r="M114" s="33"/>
      <c r="N114" s="33"/>
      <c r="O114" s="33"/>
      <c r="P114" s="33"/>
      <c r="Q114" s="33"/>
      <c r="R114" s="33"/>
      <c r="S114" s="33"/>
      <c r="T114" s="160"/>
      <c r="U114" s="33"/>
      <c r="V114" s="33"/>
      <c r="W114" s="33"/>
      <c r="X114" s="33"/>
      <c r="Z114" s="41"/>
    </row>
    <row r="115" spans="2:26" ht="14.1" customHeight="1" x14ac:dyDescent="0.2">
      <c r="B115" s="33"/>
      <c r="C115" s="33"/>
      <c r="D115" s="33"/>
      <c r="E115" s="33"/>
      <c r="F115" s="33"/>
      <c r="G115" s="33"/>
      <c r="H115" s="33"/>
      <c r="I115" s="33"/>
      <c r="J115" s="33"/>
      <c r="K115" s="33"/>
      <c r="L115" s="33"/>
      <c r="M115" s="33"/>
      <c r="N115" s="33"/>
      <c r="O115" s="33"/>
      <c r="P115" s="33"/>
      <c r="Q115" s="33"/>
      <c r="R115" s="33"/>
      <c r="S115" s="33"/>
      <c r="T115" s="160"/>
      <c r="U115" s="33"/>
      <c r="V115" s="33"/>
      <c r="W115" s="33"/>
      <c r="X115" s="33"/>
      <c r="Z115" s="41"/>
    </row>
    <row r="116" spans="2:26" ht="14.1" customHeight="1" x14ac:dyDescent="0.2">
      <c r="B116" s="33"/>
      <c r="C116" s="33"/>
      <c r="D116" s="33"/>
      <c r="E116" s="33"/>
      <c r="F116" s="33"/>
      <c r="G116" s="33"/>
      <c r="H116" s="33"/>
      <c r="I116" s="33"/>
      <c r="J116" s="33"/>
      <c r="K116" s="33"/>
      <c r="L116" s="33"/>
      <c r="M116" s="33"/>
      <c r="N116" s="33"/>
      <c r="O116" s="33"/>
      <c r="P116" s="33"/>
      <c r="Q116" s="33"/>
      <c r="R116" s="33"/>
      <c r="S116" s="33"/>
      <c r="T116" s="160"/>
      <c r="U116" s="33"/>
      <c r="V116" s="33"/>
      <c r="W116" s="33"/>
      <c r="X116" s="33"/>
      <c r="Z116" s="41"/>
    </row>
    <row r="117" spans="2:26" ht="14.1" customHeight="1" x14ac:dyDescent="0.2">
      <c r="B117" s="33"/>
      <c r="C117" s="33"/>
      <c r="D117" s="33"/>
      <c r="E117" s="33"/>
      <c r="F117" s="33"/>
      <c r="G117" s="33"/>
      <c r="H117" s="33"/>
      <c r="I117" s="33"/>
      <c r="J117" s="33"/>
      <c r="K117" s="33"/>
      <c r="L117" s="33"/>
      <c r="M117" s="33"/>
      <c r="N117" s="33"/>
      <c r="O117" s="33"/>
      <c r="P117" s="33"/>
      <c r="Q117" s="33"/>
      <c r="R117" s="33"/>
      <c r="S117" s="33"/>
      <c r="T117" s="160"/>
      <c r="U117" s="33"/>
      <c r="V117" s="33"/>
      <c r="W117" s="33"/>
      <c r="X117" s="33"/>
      <c r="Z117" s="41"/>
    </row>
    <row r="118" spans="2:26" ht="14.1" customHeight="1" x14ac:dyDescent="0.2">
      <c r="B118" s="33"/>
      <c r="C118" s="33"/>
      <c r="D118" s="33"/>
      <c r="E118" s="33"/>
      <c r="F118" s="33"/>
      <c r="G118" s="33"/>
      <c r="H118" s="33"/>
      <c r="I118" s="33"/>
      <c r="J118" s="33"/>
      <c r="K118" s="33"/>
      <c r="L118" s="33"/>
      <c r="M118" s="33"/>
      <c r="N118" s="33"/>
      <c r="O118" s="33"/>
      <c r="P118" s="33"/>
      <c r="Q118" s="33"/>
      <c r="R118" s="33"/>
      <c r="S118" s="33"/>
      <c r="T118" s="160"/>
      <c r="U118" s="33"/>
      <c r="V118" s="33"/>
      <c r="W118" s="33"/>
      <c r="X118" s="33"/>
      <c r="Z118" s="41"/>
    </row>
    <row r="119" spans="2:26" ht="14.1" customHeight="1" x14ac:dyDescent="0.2">
      <c r="B119" s="33"/>
      <c r="C119" s="33"/>
      <c r="D119" s="33"/>
      <c r="E119" s="33"/>
      <c r="F119" s="33"/>
      <c r="G119" s="33"/>
      <c r="H119" s="33"/>
      <c r="I119" s="33"/>
      <c r="J119" s="33"/>
      <c r="K119" s="33"/>
      <c r="L119" s="33"/>
      <c r="M119" s="33"/>
      <c r="N119" s="33"/>
      <c r="O119" s="33"/>
      <c r="P119" s="33"/>
      <c r="Q119" s="33"/>
      <c r="R119" s="33"/>
      <c r="S119" s="33"/>
      <c r="T119" s="160"/>
      <c r="U119" s="33"/>
      <c r="V119" s="33"/>
      <c r="W119" s="33"/>
      <c r="X119" s="33"/>
      <c r="Z119" s="41"/>
    </row>
    <row r="120" spans="2:26" ht="14.1" customHeight="1" x14ac:dyDescent="0.2">
      <c r="B120" s="33"/>
      <c r="C120" s="33"/>
      <c r="D120" s="33"/>
      <c r="E120" s="33"/>
      <c r="F120" s="33"/>
      <c r="G120" s="33"/>
      <c r="H120" s="33"/>
      <c r="I120" s="33"/>
      <c r="J120" s="33"/>
      <c r="K120" s="33"/>
      <c r="L120" s="33"/>
      <c r="M120" s="33"/>
      <c r="N120" s="33"/>
      <c r="O120" s="33"/>
      <c r="P120" s="33"/>
      <c r="Q120" s="33"/>
      <c r="R120" s="33"/>
      <c r="S120" s="33"/>
      <c r="T120" s="160"/>
      <c r="U120" s="33"/>
      <c r="V120" s="33"/>
      <c r="W120" s="33"/>
      <c r="X120" s="33"/>
      <c r="Z120" s="41"/>
    </row>
    <row r="121" spans="2:26" ht="14.1" customHeight="1" x14ac:dyDescent="0.2">
      <c r="B121" s="33"/>
      <c r="C121" s="33"/>
      <c r="D121" s="33"/>
      <c r="E121" s="33"/>
      <c r="F121" s="33"/>
      <c r="G121" s="33"/>
      <c r="H121" s="33"/>
      <c r="I121" s="33"/>
      <c r="J121" s="33"/>
      <c r="K121" s="33"/>
      <c r="L121" s="33"/>
      <c r="M121" s="33"/>
      <c r="N121" s="33"/>
      <c r="O121" s="33"/>
      <c r="P121" s="33"/>
      <c r="Q121" s="33"/>
      <c r="R121" s="33"/>
      <c r="S121" s="33"/>
      <c r="T121" s="160"/>
      <c r="U121" s="33"/>
      <c r="V121" s="33"/>
      <c r="W121" s="33"/>
      <c r="X121" s="33"/>
      <c r="Z121" s="41"/>
    </row>
    <row r="122" spans="2:26" ht="14.1" customHeight="1" x14ac:dyDescent="0.2">
      <c r="B122" s="33"/>
      <c r="C122" s="33"/>
      <c r="D122" s="33"/>
      <c r="E122" s="33"/>
      <c r="F122" s="33"/>
      <c r="G122" s="33"/>
      <c r="H122" s="33"/>
      <c r="I122" s="33"/>
      <c r="J122" s="33"/>
      <c r="K122" s="33"/>
      <c r="L122" s="33"/>
      <c r="M122" s="33"/>
      <c r="N122" s="33"/>
      <c r="O122" s="33"/>
      <c r="P122" s="33"/>
      <c r="Q122" s="33"/>
      <c r="R122" s="33"/>
      <c r="S122" s="33"/>
      <c r="T122" s="160"/>
      <c r="U122" s="33"/>
      <c r="V122" s="33"/>
      <c r="W122" s="33"/>
      <c r="X122" s="33"/>
    </row>
    <row r="123" spans="2:26" ht="14.1" customHeight="1" x14ac:dyDescent="0.2">
      <c r="B123" s="33"/>
      <c r="C123" s="33"/>
      <c r="D123" s="33"/>
      <c r="E123" s="33"/>
      <c r="F123" s="33"/>
      <c r="G123" s="33"/>
      <c r="H123" s="33"/>
      <c r="I123" s="33"/>
      <c r="J123" s="33"/>
      <c r="K123" s="33"/>
      <c r="L123" s="33"/>
      <c r="M123" s="33"/>
      <c r="N123" s="33"/>
      <c r="O123" s="33"/>
      <c r="P123" s="33"/>
      <c r="Q123" s="33"/>
      <c r="R123" s="33"/>
      <c r="S123" s="33"/>
      <c r="T123" s="160"/>
      <c r="U123" s="33"/>
      <c r="V123" s="33"/>
      <c r="W123" s="33"/>
      <c r="X123" s="33"/>
    </row>
    <row r="124" spans="2:26" ht="14.1" customHeight="1" x14ac:dyDescent="0.2">
      <c r="B124" s="33"/>
      <c r="C124" s="33"/>
      <c r="D124" s="33"/>
      <c r="E124" s="33"/>
      <c r="F124" s="33"/>
      <c r="G124" s="33"/>
      <c r="H124" s="33"/>
      <c r="I124" s="33"/>
      <c r="J124" s="33"/>
      <c r="K124" s="33"/>
      <c r="L124" s="33"/>
      <c r="M124" s="33"/>
      <c r="N124" s="33"/>
      <c r="O124" s="33"/>
      <c r="P124" s="33"/>
      <c r="Q124" s="33"/>
      <c r="R124" s="33"/>
      <c r="S124" s="33"/>
      <c r="T124" s="160"/>
      <c r="U124" s="33"/>
      <c r="V124" s="33"/>
      <c r="W124" s="33"/>
      <c r="X124" s="33"/>
    </row>
    <row r="125" spans="2:26" ht="14.1" customHeight="1" x14ac:dyDescent="0.2">
      <c r="B125" s="33"/>
      <c r="C125" s="33"/>
      <c r="D125" s="33"/>
      <c r="E125" s="33"/>
      <c r="F125" s="33"/>
      <c r="G125" s="33"/>
      <c r="H125" s="33"/>
      <c r="I125" s="33"/>
      <c r="J125" s="33"/>
      <c r="K125" s="33"/>
      <c r="L125" s="33"/>
      <c r="M125" s="33"/>
      <c r="N125" s="33"/>
      <c r="O125" s="33"/>
      <c r="P125" s="33"/>
      <c r="Q125" s="33"/>
      <c r="R125" s="33"/>
      <c r="S125" s="33"/>
      <c r="T125" s="160"/>
      <c r="U125" s="33"/>
      <c r="V125" s="33"/>
      <c r="W125" s="33"/>
      <c r="X125" s="33"/>
    </row>
    <row r="126" spans="2:26" ht="14.1" customHeight="1" x14ac:dyDescent="0.2">
      <c r="B126" s="33"/>
      <c r="C126" s="33"/>
      <c r="D126" s="33"/>
      <c r="E126" s="33"/>
      <c r="F126" s="33"/>
      <c r="G126" s="33"/>
      <c r="H126" s="33"/>
      <c r="I126" s="33"/>
      <c r="J126" s="33"/>
      <c r="K126" s="33"/>
      <c r="L126" s="33"/>
      <c r="M126" s="33"/>
      <c r="N126" s="33"/>
      <c r="O126" s="33"/>
      <c r="P126" s="33"/>
      <c r="Q126" s="33"/>
      <c r="R126" s="33"/>
      <c r="S126" s="33"/>
      <c r="T126" s="160"/>
      <c r="U126" s="33"/>
      <c r="V126" s="33"/>
      <c r="W126" s="33"/>
      <c r="X126" s="33"/>
    </row>
    <row r="127" spans="2:26" ht="14.1" customHeight="1" x14ac:dyDescent="0.2">
      <c r="B127" s="33"/>
      <c r="C127" s="33"/>
      <c r="D127" s="33"/>
      <c r="E127" s="33"/>
      <c r="F127" s="33"/>
      <c r="G127" s="33"/>
      <c r="H127" s="33"/>
      <c r="I127" s="33"/>
      <c r="J127" s="33"/>
      <c r="K127" s="33"/>
      <c r="L127" s="33"/>
      <c r="M127" s="33"/>
      <c r="N127" s="33"/>
      <c r="O127" s="33"/>
      <c r="P127" s="33"/>
      <c r="Q127" s="33"/>
      <c r="R127" s="33"/>
      <c r="S127" s="33"/>
      <c r="T127" s="160"/>
      <c r="U127" s="33"/>
      <c r="V127" s="33"/>
      <c r="W127" s="33"/>
      <c r="X127" s="33"/>
    </row>
    <row r="128" spans="2:26" ht="14.1" customHeight="1" x14ac:dyDescent="0.2">
      <c r="B128" s="33"/>
      <c r="C128" s="33"/>
      <c r="D128" s="33"/>
      <c r="E128" s="33"/>
      <c r="F128" s="33"/>
      <c r="G128" s="33"/>
      <c r="H128" s="33"/>
      <c r="I128" s="33"/>
      <c r="J128" s="33"/>
      <c r="K128" s="33"/>
      <c r="L128" s="33"/>
      <c r="M128" s="33"/>
      <c r="N128" s="33"/>
      <c r="O128" s="33"/>
      <c r="P128" s="33"/>
      <c r="Q128" s="33"/>
      <c r="R128" s="33"/>
      <c r="S128" s="33"/>
      <c r="T128" s="160"/>
      <c r="U128" s="33"/>
      <c r="V128" s="33"/>
      <c r="W128" s="33"/>
      <c r="X128" s="33"/>
    </row>
    <row r="129" spans="2:24" ht="14.1" customHeight="1" x14ac:dyDescent="0.2">
      <c r="B129" s="33"/>
      <c r="C129" s="33"/>
      <c r="D129" s="33"/>
      <c r="E129" s="33"/>
      <c r="F129" s="33"/>
      <c r="G129" s="33"/>
      <c r="H129" s="33"/>
      <c r="I129" s="33"/>
      <c r="J129" s="33"/>
      <c r="K129" s="33"/>
      <c r="L129" s="33"/>
      <c r="M129" s="33"/>
      <c r="N129" s="33"/>
      <c r="O129" s="33"/>
      <c r="P129" s="33"/>
      <c r="Q129" s="33"/>
      <c r="R129" s="33"/>
      <c r="S129" s="33"/>
      <c r="T129" s="160"/>
      <c r="U129" s="33"/>
      <c r="V129" s="33"/>
      <c r="W129" s="33"/>
      <c r="X129" s="33"/>
    </row>
    <row r="130" spans="2:24" ht="14.1" customHeight="1" x14ac:dyDescent="0.2">
      <c r="B130" s="33"/>
      <c r="C130" s="33"/>
      <c r="D130" s="33"/>
      <c r="E130" s="33"/>
      <c r="F130" s="33"/>
      <c r="G130" s="33"/>
      <c r="H130" s="33"/>
      <c r="I130" s="33"/>
      <c r="J130" s="33"/>
      <c r="K130" s="33"/>
      <c r="L130" s="33"/>
      <c r="M130" s="33"/>
      <c r="N130" s="33"/>
      <c r="O130" s="33"/>
      <c r="P130" s="33"/>
      <c r="Q130" s="33"/>
      <c r="R130" s="33"/>
      <c r="S130" s="33"/>
      <c r="T130" s="160"/>
      <c r="U130" s="33"/>
      <c r="V130" s="33"/>
      <c r="W130" s="33"/>
      <c r="X130" s="33"/>
    </row>
    <row r="131" spans="2:24" ht="14.1" customHeight="1" x14ac:dyDescent="0.2">
      <c r="B131" s="33"/>
      <c r="C131" s="33"/>
      <c r="D131" s="33"/>
      <c r="E131" s="33"/>
      <c r="F131" s="33"/>
      <c r="G131" s="33"/>
      <c r="H131" s="33"/>
      <c r="I131" s="33"/>
      <c r="J131" s="33"/>
      <c r="K131" s="33"/>
      <c r="L131" s="33"/>
      <c r="M131" s="33"/>
      <c r="N131" s="33"/>
      <c r="O131" s="33"/>
      <c r="P131" s="33"/>
      <c r="Q131" s="33"/>
      <c r="R131" s="33"/>
      <c r="S131" s="33"/>
      <c r="T131" s="160"/>
      <c r="U131" s="33"/>
      <c r="V131" s="33"/>
      <c r="W131" s="33"/>
      <c r="X131" s="33"/>
    </row>
    <row r="132" spans="2:24" ht="14.1" customHeight="1" x14ac:dyDescent="0.2">
      <c r="B132" s="33"/>
      <c r="C132" s="33"/>
      <c r="D132" s="33"/>
      <c r="E132" s="33"/>
      <c r="F132" s="33"/>
      <c r="G132" s="33"/>
      <c r="H132" s="33"/>
      <c r="I132" s="33"/>
      <c r="J132" s="33"/>
      <c r="K132" s="33"/>
      <c r="L132" s="33"/>
      <c r="M132" s="33"/>
      <c r="N132" s="33"/>
      <c r="O132" s="33"/>
      <c r="P132" s="33"/>
      <c r="Q132" s="33"/>
      <c r="R132" s="33"/>
      <c r="S132" s="33"/>
      <c r="T132" s="160"/>
      <c r="U132" s="33"/>
      <c r="V132" s="33"/>
      <c r="W132" s="33"/>
      <c r="X132" s="33"/>
    </row>
    <row r="133" spans="2:24" ht="14.1" customHeight="1" x14ac:dyDescent="0.2">
      <c r="B133" s="33"/>
      <c r="C133" s="33"/>
      <c r="D133" s="33"/>
      <c r="E133" s="33"/>
      <c r="F133" s="33"/>
      <c r="G133" s="33"/>
      <c r="H133" s="33"/>
      <c r="I133" s="33"/>
      <c r="J133" s="33"/>
      <c r="K133" s="33"/>
      <c r="L133" s="33"/>
      <c r="M133" s="33"/>
      <c r="N133" s="33"/>
      <c r="O133" s="33"/>
      <c r="P133" s="33"/>
      <c r="Q133" s="33"/>
      <c r="R133" s="33"/>
      <c r="S133" s="33"/>
      <c r="T133" s="160"/>
      <c r="U133" s="33"/>
      <c r="V133" s="33"/>
      <c r="W133" s="33"/>
      <c r="X133" s="33"/>
    </row>
    <row r="134" spans="2:24" ht="14.1" customHeight="1" x14ac:dyDescent="0.2">
      <c r="B134" s="33"/>
      <c r="C134" s="33"/>
      <c r="D134" s="33"/>
      <c r="E134" s="33"/>
      <c r="F134" s="33"/>
      <c r="G134" s="33"/>
      <c r="H134" s="33"/>
      <c r="I134" s="33"/>
      <c r="J134" s="33"/>
      <c r="K134" s="33"/>
      <c r="L134" s="33"/>
      <c r="M134" s="33"/>
      <c r="N134" s="33"/>
      <c r="O134" s="33"/>
      <c r="P134" s="33"/>
      <c r="Q134" s="33"/>
      <c r="R134" s="33"/>
      <c r="S134" s="33"/>
      <c r="T134" s="160"/>
      <c r="U134" s="33"/>
      <c r="V134" s="33"/>
      <c r="W134" s="33"/>
      <c r="X134" s="33"/>
    </row>
    <row r="135" spans="2:24" ht="14.1" customHeight="1" x14ac:dyDescent="0.2">
      <c r="B135" s="33"/>
      <c r="C135" s="33"/>
      <c r="D135" s="33"/>
      <c r="E135" s="33"/>
      <c r="F135" s="33"/>
      <c r="G135" s="33"/>
      <c r="H135" s="33"/>
      <c r="I135" s="33"/>
      <c r="J135" s="33"/>
      <c r="K135" s="33"/>
      <c r="L135" s="33"/>
      <c r="M135" s="33"/>
      <c r="N135" s="33"/>
      <c r="O135" s="33"/>
      <c r="P135" s="33"/>
      <c r="Q135" s="33"/>
      <c r="R135" s="33"/>
      <c r="S135" s="33"/>
      <c r="T135" s="160"/>
      <c r="U135" s="33"/>
      <c r="V135" s="33"/>
      <c r="W135" s="33"/>
      <c r="X135" s="33"/>
    </row>
    <row r="136" spans="2:24" ht="14.1" customHeight="1" x14ac:dyDescent="0.2">
      <c r="B136" s="33"/>
      <c r="C136" s="33"/>
      <c r="D136" s="33"/>
      <c r="E136" s="33"/>
      <c r="F136" s="33"/>
      <c r="G136" s="33"/>
      <c r="H136" s="33"/>
      <c r="I136" s="33"/>
      <c r="J136" s="33"/>
      <c r="K136" s="33"/>
      <c r="L136" s="33"/>
      <c r="M136" s="33"/>
      <c r="N136" s="33"/>
      <c r="O136" s="33"/>
      <c r="P136" s="33"/>
      <c r="Q136" s="33"/>
      <c r="R136" s="33"/>
      <c r="S136" s="33"/>
      <c r="T136" s="160"/>
      <c r="U136" s="33"/>
      <c r="V136" s="33"/>
      <c r="W136" s="33"/>
      <c r="X136" s="33"/>
    </row>
    <row r="137" spans="2:24" ht="14.1" customHeight="1" x14ac:dyDescent="0.2">
      <c r="B137" s="33"/>
      <c r="C137" s="33"/>
      <c r="D137" s="33"/>
      <c r="E137" s="33"/>
      <c r="F137" s="33"/>
      <c r="G137" s="33"/>
      <c r="H137" s="33"/>
      <c r="I137" s="33"/>
      <c r="J137" s="33"/>
      <c r="K137" s="33"/>
      <c r="L137" s="33"/>
      <c r="M137" s="33"/>
      <c r="N137" s="33"/>
      <c r="O137" s="33"/>
      <c r="P137" s="33"/>
      <c r="Q137" s="33"/>
      <c r="R137" s="33"/>
      <c r="S137" s="33"/>
      <c r="T137" s="160"/>
      <c r="U137" s="33"/>
      <c r="V137" s="33"/>
      <c r="W137" s="33"/>
      <c r="X137" s="33"/>
    </row>
    <row r="138" spans="2:24" ht="14.1" customHeight="1" x14ac:dyDescent="0.2">
      <c r="B138" s="33"/>
      <c r="C138" s="33"/>
      <c r="D138" s="33"/>
      <c r="E138" s="33"/>
      <c r="F138" s="33"/>
      <c r="G138" s="33"/>
      <c r="H138" s="33"/>
      <c r="I138" s="33"/>
      <c r="J138" s="33"/>
      <c r="K138" s="33"/>
      <c r="L138" s="33"/>
      <c r="M138" s="33"/>
      <c r="N138" s="33"/>
      <c r="O138" s="33"/>
      <c r="P138" s="33"/>
      <c r="Q138" s="33"/>
      <c r="R138" s="33"/>
      <c r="S138" s="33"/>
      <c r="T138" s="160"/>
      <c r="U138" s="33"/>
      <c r="V138" s="33"/>
      <c r="W138" s="33"/>
      <c r="X138" s="33"/>
    </row>
    <row r="139" spans="2:24" ht="14.1" customHeight="1" x14ac:dyDescent="0.2">
      <c r="B139" s="33"/>
      <c r="C139" s="33"/>
      <c r="D139" s="33"/>
      <c r="E139" s="33"/>
      <c r="F139" s="33"/>
      <c r="G139" s="33"/>
      <c r="H139" s="33"/>
      <c r="I139" s="33"/>
      <c r="J139" s="33"/>
      <c r="K139" s="33"/>
      <c r="L139" s="33"/>
      <c r="M139" s="33"/>
      <c r="N139" s="33"/>
      <c r="O139" s="33"/>
      <c r="P139" s="33"/>
      <c r="Q139" s="33"/>
      <c r="R139" s="33"/>
      <c r="S139" s="33"/>
      <c r="T139" s="160"/>
      <c r="U139" s="33"/>
      <c r="V139" s="33"/>
      <c r="W139" s="33"/>
      <c r="X139" s="33"/>
    </row>
    <row r="140" spans="2:24" ht="14.1" customHeight="1" x14ac:dyDescent="0.2">
      <c r="B140" s="33"/>
      <c r="C140" s="33"/>
      <c r="D140" s="33"/>
      <c r="E140" s="33"/>
      <c r="F140" s="33"/>
      <c r="G140" s="33"/>
      <c r="H140" s="33"/>
      <c r="I140" s="33"/>
      <c r="J140" s="33"/>
      <c r="K140" s="33"/>
      <c r="L140" s="33"/>
      <c r="M140" s="33"/>
      <c r="N140" s="33"/>
      <c r="O140" s="33"/>
      <c r="P140" s="33"/>
      <c r="Q140" s="33"/>
      <c r="R140" s="33"/>
      <c r="S140" s="33"/>
      <c r="T140" s="160"/>
      <c r="U140" s="33"/>
      <c r="V140" s="33"/>
      <c r="W140" s="33"/>
      <c r="X140" s="33"/>
    </row>
    <row r="141" spans="2:24" ht="14.1" customHeight="1" x14ac:dyDescent="0.2">
      <c r="B141" s="33"/>
      <c r="C141" s="33"/>
      <c r="D141" s="33"/>
      <c r="E141" s="33"/>
      <c r="F141" s="33"/>
      <c r="G141" s="33"/>
      <c r="H141" s="33"/>
      <c r="I141" s="33"/>
      <c r="J141" s="33"/>
      <c r="K141" s="33"/>
      <c r="L141" s="33"/>
      <c r="M141" s="33"/>
      <c r="N141" s="33"/>
      <c r="O141" s="33"/>
      <c r="P141" s="33"/>
      <c r="Q141" s="33"/>
      <c r="R141" s="33"/>
      <c r="S141" s="33"/>
      <c r="T141" s="160"/>
      <c r="U141" s="33"/>
      <c r="V141" s="33"/>
      <c r="W141" s="33"/>
      <c r="X141" s="33"/>
    </row>
    <row r="142" spans="2:24" ht="14.1" customHeight="1" x14ac:dyDescent="0.2">
      <c r="B142" s="33"/>
      <c r="C142" s="33"/>
      <c r="D142" s="33"/>
      <c r="E142" s="33"/>
      <c r="F142" s="33"/>
      <c r="G142" s="33"/>
      <c r="H142" s="33"/>
      <c r="I142" s="33"/>
      <c r="J142" s="33"/>
      <c r="K142" s="33"/>
      <c r="L142" s="33"/>
      <c r="M142" s="33"/>
      <c r="N142" s="33"/>
      <c r="O142" s="33"/>
      <c r="P142" s="33"/>
      <c r="Q142" s="33"/>
      <c r="R142" s="33"/>
      <c r="S142" s="33"/>
      <c r="T142" s="160"/>
      <c r="U142" s="33"/>
      <c r="V142" s="33"/>
      <c r="W142" s="33"/>
      <c r="X142" s="33"/>
    </row>
    <row r="143" spans="2:24" ht="14.1" customHeight="1" x14ac:dyDescent="0.2">
      <c r="B143" s="33"/>
      <c r="C143" s="33"/>
      <c r="D143" s="33"/>
      <c r="E143" s="33"/>
      <c r="F143" s="33"/>
      <c r="G143" s="33"/>
      <c r="H143" s="33"/>
      <c r="I143" s="33"/>
      <c r="J143" s="33"/>
      <c r="K143" s="33"/>
      <c r="L143" s="33"/>
      <c r="M143" s="33"/>
      <c r="N143" s="33"/>
      <c r="O143" s="33"/>
      <c r="P143" s="33"/>
      <c r="Q143" s="33"/>
      <c r="R143" s="33"/>
      <c r="S143" s="33"/>
      <c r="T143" s="160"/>
      <c r="U143" s="33"/>
      <c r="V143" s="33"/>
      <c r="W143" s="33"/>
      <c r="X143" s="33"/>
    </row>
    <row r="144" spans="2:24" ht="14.1" customHeight="1" x14ac:dyDescent="0.2">
      <c r="B144" s="33"/>
      <c r="C144" s="33"/>
      <c r="D144" s="33"/>
      <c r="E144" s="33"/>
      <c r="F144" s="33"/>
      <c r="G144" s="33"/>
      <c r="H144" s="33"/>
      <c r="I144" s="33"/>
      <c r="J144" s="33"/>
      <c r="K144" s="33"/>
      <c r="L144" s="33"/>
      <c r="M144" s="33"/>
      <c r="N144" s="33"/>
      <c r="O144" s="33"/>
      <c r="P144" s="33"/>
      <c r="Q144" s="33"/>
      <c r="R144" s="33"/>
      <c r="S144" s="33"/>
      <c r="T144" s="160"/>
      <c r="U144" s="33"/>
      <c r="V144" s="33"/>
      <c r="W144" s="33"/>
      <c r="X144" s="33"/>
    </row>
    <row r="145" spans="2:24" ht="14.1" customHeight="1" x14ac:dyDescent="0.2">
      <c r="B145" s="33"/>
      <c r="C145" s="33"/>
      <c r="D145" s="33"/>
      <c r="E145" s="33"/>
      <c r="F145" s="33"/>
      <c r="G145" s="33"/>
      <c r="H145" s="33"/>
      <c r="I145" s="33"/>
      <c r="J145" s="33"/>
      <c r="K145" s="33"/>
      <c r="L145" s="33"/>
      <c r="M145" s="33"/>
      <c r="N145" s="33"/>
      <c r="O145" s="33"/>
      <c r="P145" s="33"/>
      <c r="Q145" s="33"/>
      <c r="R145" s="33"/>
      <c r="S145" s="33"/>
      <c r="T145" s="160"/>
      <c r="U145" s="33"/>
      <c r="V145" s="33"/>
      <c r="W145" s="33"/>
      <c r="X145" s="33"/>
    </row>
    <row r="146" spans="2:24" ht="14.1" customHeight="1" x14ac:dyDescent="0.2">
      <c r="B146" s="33"/>
      <c r="C146" s="33"/>
      <c r="D146" s="33"/>
      <c r="E146" s="33"/>
      <c r="F146" s="33"/>
      <c r="G146" s="33"/>
      <c r="H146" s="33"/>
      <c r="I146" s="33"/>
      <c r="J146" s="33"/>
      <c r="K146" s="33"/>
      <c r="L146" s="33"/>
      <c r="M146" s="33"/>
      <c r="N146" s="33"/>
      <c r="O146" s="33"/>
      <c r="P146" s="33"/>
      <c r="Q146" s="33"/>
      <c r="R146" s="33"/>
      <c r="S146" s="33"/>
      <c r="T146" s="160"/>
      <c r="U146" s="33"/>
      <c r="V146" s="33"/>
      <c r="W146" s="33"/>
      <c r="X146" s="33"/>
    </row>
    <row r="147" spans="2:24" ht="14.1" customHeight="1" x14ac:dyDescent="0.2">
      <c r="B147" s="33"/>
      <c r="C147" s="33"/>
      <c r="D147" s="33"/>
      <c r="E147" s="33"/>
      <c r="F147" s="33"/>
      <c r="G147" s="33"/>
      <c r="H147" s="33"/>
      <c r="I147" s="33"/>
      <c r="J147" s="33"/>
      <c r="K147" s="33"/>
      <c r="L147" s="33"/>
      <c r="M147" s="33"/>
      <c r="N147" s="33"/>
      <c r="O147" s="33"/>
      <c r="P147" s="33"/>
      <c r="Q147" s="33"/>
      <c r="R147" s="33"/>
      <c r="S147" s="33"/>
      <c r="T147" s="160"/>
      <c r="U147" s="33"/>
      <c r="V147" s="33"/>
      <c r="W147" s="33"/>
      <c r="X147" s="33"/>
    </row>
    <row r="148" spans="2:24" ht="14.1" customHeight="1" x14ac:dyDescent="0.2">
      <c r="B148" s="33"/>
      <c r="C148" s="33"/>
      <c r="D148" s="33"/>
      <c r="E148" s="33"/>
      <c r="F148" s="33"/>
      <c r="G148" s="33"/>
      <c r="H148" s="33"/>
      <c r="I148" s="33"/>
      <c r="J148" s="33"/>
      <c r="K148" s="33"/>
      <c r="L148" s="33"/>
      <c r="M148" s="33"/>
      <c r="N148" s="33"/>
      <c r="O148" s="33"/>
      <c r="P148" s="33"/>
      <c r="Q148" s="33"/>
      <c r="R148" s="33"/>
      <c r="S148" s="33"/>
      <c r="T148" s="160"/>
      <c r="U148" s="33"/>
      <c r="V148" s="33"/>
      <c r="W148" s="33"/>
      <c r="X148" s="33"/>
    </row>
    <row r="149" spans="2:24" ht="14.1" customHeight="1" x14ac:dyDescent="0.2">
      <c r="B149" s="33"/>
      <c r="C149" s="33"/>
      <c r="D149" s="33"/>
      <c r="E149" s="33"/>
      <c r="F149" s="33"/>
      <c r="G149" s="33"/>
      <c r="H149" s="33"/>
      <c r="I149" s="33"/>
      <c r="J149" s="33"/>
      <c r="K149" s="33"/>
      <c r="L149" s="33"/>
      <c r="M149" s="33"/>
      <c r="N149" s="33"/>
      <c r="O149" s="33"/>
      <c r="P149" s="33"/>
      <c r="Q149" s="33"/>
      <c r="R149" s="33"/>
      <c r="S149" s="33"/>
      <c r="T149" s="160"/>
      <c r="U149" s="33"/>
      <c r="V149" s="33"/>
      <c r="W149" s="33"/>
      <c r="X149" s="33"/>
    </row>
    <row r="150" spans="2:24" ht="14.1" customHeight="1" x14ac:dyDescent="0.2">
      <c r="B150" s="33"/>
      <c r="C150" s="33"/>
      <c r="D150" s="33"/>
      <c r="E150" s="33"/>
      <c r="F150" s="33"/>
      <c r="G150" s="33"/>
      <c r="H150" s="33"/>
      <c r="I150" s="33"/>
      <c r="J150" s="33"/>
      <c r="K150" s="33"/>
      <c r="L150" s="33"/>
      <c r="M150" s="33"/>
      <c r="N150" s="33"/>
      <c r="O150" s="33"/>
      <c r="P150" s="33"/>
      <c r="Q150" s="33"/>
      <c r="R150" s="33"/>
      <c r="S150" s="33"/>
      <c r="T150" s="160"/>
      <c r="U150" s="33"/>
      <c r="V150" s="33"/>
      <c r="W150" s="33"/>
      <c r="X150" s="33"/>
    </row>
    <row r="151" spans="2:24" ht="14.1" customHeight="1" x14ac:dyDescent="0.2">
      <c r="B151" s="33"/>
      <c r="C151" s="33"/>
      <c r="D151" s="33"/>
      <c r="E151" s="33"/>
      <c r="F151" s="33"/>
      <c r="G151" s="33"/>
      <c r="H151" s="33"/>
      <c r="I151" s="33"/>
      <c r="J151" s="33"/>
      <c r="K151" s="33"/>
      <c r="L151" s="33"/>
      <c r="M151" s="33"/>
      <c r="N151" s="33"/>
      <c r="O151" s="33"/>
      <c r="P151" s="33"/>
      <c r="Q151" s="33"/>
      <c r="R151" s="33"/>
      <c r="S151" s="33"/>
      <c r="T151" s="160"/>
      <c r="U151" s="33"/>
      <c r="V151" s="33"/>
      <c r="W151" s="33"/>
      <c r="X151" s="33"/>
    </row>
    <row r="152" spans="2:24" ht="14.1" customHeight="1" x14ac:dyDescent="0.2">
      <c r="B152" s="33"/>
      <c r="C152" s="33"/>
      <c r="D152" s="33"/>
      <c r="E152" s="33"/>
      <c r="F152" s="33"/>
      <c r="G152" s="33"/>
      <c r="H152" s="33"/>
      <c r="I152" s="33"/>
      <c r="J152" s="33"/>
      <c r="K152" s="33"/>
      <c r="L152" s="33"/>
      <c r="M152" s="33"/>
      <c r="N152" s="33"/>
      <c r="O152" s="33"/>
      <c r="P152" s="33"/>
      <c r="Q152" s="33"/>
      <c r="R152" s="33"/>
      <c r="S152" s="33"/>
      <c r="T152" s="160"/>
      <c r="U152" s="33"/>
      <c r="V152" s="33"/>
      <c r="W152" s="33"/>
      <c r="X152" s="33"/>
    </row>
    <row r="153" spans="2:24" ht="14.1" customHeight="1" x14ac:dyDescent="0.2">
      <c r="B153" s="33"/>
      <c r="C153" s="33"/>
      <c r="D153" s="33"/>
      <c r="E153" s="33"/>
      <c r="F153" s="33"/>
      <c r="G153" s="33"/>
      <c r="H153" s="33"/>
      <c r="I153" s="33"/>
      <c r="J153" s="33"/>
      <c r="K153" s="33"/>
      <c r="L153" s="33"/>
      <c r="M153" s="33"/>
      <c r="N153" s="33"/>
      <c r="O153" s="33"/>
      <c r="P153" s="33"/>
      <c r="Q153" s="33"/>
      <c r="R153" s="33"/>
      <c r="S153" s="33"/>
      <c r="T153" s="160"/>
      <c r="U153" s="33"/>
      <c r="V153" s="33"/>
      <c r="W153" s="33"/>
      <c r="X153" s="33"/>
    </row>
    <row r="154" spans="2:24" ht="14.1" customHeight="1" x14ac:dyDescent="0.2">
      <c r="B154" s="33"/>
      <c r="C154" s="33"/>
      <c r="D154" s="33"/>
      <c r="E154" s="33"/>
      <c r="F154" s="33"/>
      <c r="G154" s="33"/>
      <c r="H154" s="33"/>
      <c r="I154" s="33"/>
      <c r="J154" s="33"/>
      <c r="K154" s="33"/>
      <c r="L154" s="33"/>
      <c r="M154" s="33"/>
      <c r="N154" s="33"/>
      <c r="O154" s="33"/>
      <c r="P154" s="33"/>
      <c r="Q154" s="33"/>
      <c r="R154" s="33"/>
      <c r="S154" s="33"/>
      <c r="T154" s="160"/>
      <c r="U154" s="33"/>
      <c r="V154" s="33"/>
      <c r="W154" s="33"/>
      <c r="X154" s="33"/>
    </row>
    <row r="155" spans="2:24" ht="14.1" customHeight="1" x14ac:dyDescent="0.2">
      <c r="B155" s="33"/>
      <c r="C155" s="33"/>
      <c r="D155" s="33"/>
      <c r="E155" s="33"/>
      <c r="F155" s="33"/>
      <c r="G155" s="33"/>
      <c r="H155" s="33"/>
      <c r="I155" s="33"/>
      <c r="J155" s="33"/>
      <c r="K155" s="33"/>
      <c r="L155" s="33"/>
      <c r="M155" s="33"/>
      <c r="N155" s="33"/>
      <c r="O155" s="33"/>
      <c r="P155" s="33"/>
      <c r="Q155" s="33"/>
      <c r="R155" s="33"/>
      <c r="S155" s="33"/>
      <c r="T155" s="160"/>
      <c r="U155" s="33"/>
      <c r="V155" s="33"/>
      <c r="W155" s="33"/>
      <c r="X155" s="33"/>
    </row>
    <row r="156" spans="2:24" ht="14.1" customHeight="1" x14ac:dyDescent="0.2">
      <c r="B156" s="33"/>
      <c r="C156" s="33"/>
      <c r="D156" s="33"/>
      <c r="E156" s="33"/>
      <c r="F156" s="33"/>
      <c r="G156" s="33"/>
      <c r="H156" s="33"/>
      <c r="I156" s="33"/>
      <c r="J156" s="33"/>
      <c r="K156" s="33"/>
      <c r="L156" s="33"/>
      <c r="M156" s="33"/>
      <c r="N156" s="33"/>
      <c r="O156" s="33"/>
      <c r="P156" s="33"/>
      <c r="Q156" s="33"/>
      <c r="R156" s="33"/>
      <c r="S156" s="33"/>
      <c r="T156" s="160"/>
      <c r="U156" s="33"/>
      <c r="V156" s="33"/>
      <c r="W156" s="33"/>
      <c r="X156" s="33"/>
    </row>
    <row r="157" spans="2:24" ht="14.1" customHeight="1" x14ac:dyDescent="0.2">
      <c r="B157" s="33"/>
      <c r="C157" s="33"/>
      <c r="D157" s="33"/>
      <c r="E157" s="33"/>
      <c r="F157" s="33"/>
      <c r="G157" s="33"/>
      <c r="H157" s="33"/>
      <c r="I157" s="33"/>
      <c r="J157" s="33"/>
      <c r="K157" s="33"/>
      <c r="L157" s="33"/>
      <c r="M157" s="33"/>
      <c r="N157" s="33"/>
      <c r="O157" s="33"/>
      <c r="P157" s="33"/>
      <c r="Q157" s="33"/>
      <c r="R157" s="33"/>
      <c r="S157" s="33"/>
      <c r="T157" s="160"/>
      <c r="U157" s="33"/>
      <c r="V157" s="33"/>
      <c r="W157" s="33"/>
      <c r="X157" s="33"/>
    </row>
    <row r="158" spans="2:24" ht="14.1" customHeight="1" x14ac:dyDescent="0.2">
      <c r="B158" s="33"/>
      <c r="C158" s="33"/>
      <c r="D158" s="33"/>
      <c r="E158" s="33"/>
      <c r="F158" s="33"/>
      <c r="G158" s="33"/>
      <c r="H158" s="33"/>
      <c r="I158" s="33"/>
      <c r="J158" s="33"/>
      <c r="K158" s="33"/>
      <c r="L158" s="33"/>
      <c r="M158" s="33"/>
      <c r="N158" s="33"/>
      <c r="O158" s="33"/>
      <c r="P158" s="33"/>
      <c r="Q158" s="33"/>
      <c r="R158" s="33"/>
      <c r="S158" s="33"/>
      <c r="T158" s="160"/>
      <c r="U158" s="33"/>
      <c r="V158" s="33"/>
      <c r="W158" s="33"/>
      <c r="X158" s="33"/>
    </row>
    <row r="159" spans="2:24" ht="14.1" customHeight="1" x14ac:dyDescent="0.2">
      <c r="B159" s="33"/>
      <c r="C159" s="33"/>
      <c r="D159" s="33"/>
      <c r="E159" s="33"/>
      <c r="F159" s="33"/>
      <c r="G159" s="33"/>
      <c r="H159" s="33"/>
      <c r="I159" s="33"/>
      <c r="J159" s="33"/>
      <c r="K159" s="33"/>
      <c r="L159" s="33"/>
      <c r="M159" s="33"/>
      <c r="N159" s="33"/>
      <c r="O159" s="33"/>
      <c r="P159" s="33"/>
      <c r="Q159" s="33"/>
      <c r="R159" s="33"/>
      <c r="S159" s="33"/>
      <c r="T159" s="160"/>
      <c r="U159" s="33"/>
      <c r="V159" s="33"/>
      <c r="W159" s="33"/>
      <c r="X159" s="33"/>
    </row>
    <row r="160" spans="2:24" ht="14.1" customHeight="1" x14ac:dyDescent="0.2">
      <c r="B160" s="33"/>
      <c r="C160" s="33"/>
      <c r="D160" s="33"/>
      <c r="E160" s="33"/>
      <c r="F160" s="33"/>
      <c r="G160" s="33"/>
      <c r="H160" s="33"/>
      <c r="I160" s="33"/>
      <c r="J160" s="33"/>
      <c r="K160" s="33"/>
      <c r="L160" s="33"/>
      <c r="M160" s="33"/>
      <c r="N160" s="33"/>
      <c r="O160" s="33"/>
      <c r="P160" s="33"/>
      <c r="Q160" s="33"/>
      <c r="R160" s="33"/>
      <c r="S160" s="33"/>
      <c r="T160" s="160"/>
      <c r="U160" s="33"/>
      <c r="V160" s="33"/>
      <c r="W160" s="33"/>
      <c r="X160" s="33"/>
    </row>
    <row r="161" spans="2:24" ht="14.1" customHeight="1" x14ac:dyDescent="0.2">
      <c r="B161" s="33"/>
      <c r="C161" s="33"/>
      <c r="D161" s="33"/>
      <c r="E161" s="33"/>
      <c r="F161" s="33"/>
      <c r="G161" s="33"/>
      <c r="H161" s="33"/>
      <c r="I161" s="33"/>
      <c r="J161" s="33"/>
      <c r="K161" s="33"/>
      <c r="L161" s="33"/>
      <c r="M161" s="33"/>
      <c r="N161" s="33"/>
      <c r="O161" s="33"/>
      <c r="P161" s="33"/>
      <c r="Q161" s="33"/>
      <c r="R161" s="33"/>
      <c r="S161" s="33"/>
      <c r="T161" s="160"/>
      <c r="U161" s="33"/>
      <c r="V161" s="33"/>
      <c r="W161" s="33"/>
      <c r="X161" s="33"/>
    </row>
    <row r="162" spans="2:24" ht="14.1" customHeight="1" x14ac:dyDescent="0.2">
      <c r="B162" s="33"/>
      <c r="C162" s="33"/>
      <c r="D162" s="33"/>
      <c r="E162" s="33"/>
      <c r="F162" s="33"/>
      <c r="G162" s="33"/>
      <c r="H162" s="33"/>
      <c r="I162" s="33"/>
      <c r="J162" s="33"/>
      <c r="K162" s="33"/>
      <c r="L162" s="33"/>
      <c r="M162" s="33"/>
      <c r="N162" s="33"/>
      <c r="O162" s="33"/>
      <c r="P162" s="33"/>
      <c r="Q162" s="33"/>
      <c r="R162" s="33"/>
      <c r="S162" s="33"/>
      <c r="T162" s="160"/>
      <c r="U162" s="33"/>
      <c r="V162" s="33"/>
      <c r="W162" s="33"/>
      <c r="X162" s="33"/>
    </row>
    <row r="163" spans="2:24" ht="14.1" customHeight="1" x14ac:dyDescent="0.2">
      <c r="B163" s="33"/>
      <c r="C163" s="33"/>
      <c r="D163" s="33"/>
      <c r="E163" s="33"/>
      <c r="F163" s="33"/>
      <c r="G163" s="33"/>
      <c r="H163" s="33"/>
      <c r="I163" s="33"/>
      <c r="J163" s="33"/>
      <c r="K163" s="33"/>
      <c r="L163" s="33"/>
      <c r="M163" s="33"/>
      <c r="N163" s="33"/>
      <c r="O163" s="33"/>
      <c r="P163" s="33"/>
      <c r="Q163" s="33"/>
      <c r="R163" s="33"/>
      <c r="S163" s="33"/>
      <c r="T163" s="160"/>
      <c r="U163" s="33"/>
      <c r="V163" s="33"/>
      <c r="W163" s="33"/>
      <c r="X163" s="33"/>
    </row>
    <row r="164" spans="2:24" ht="14.1" customHeight="1" x14ac:dyDescent="0.2">
      <c r="B164" s="33"/>
      <c r="C164" s="33"/>
      <c r="D164" s="33"/>
      <c r="E164" s="33"/>
      <c r="F164" s="33"/>
      <c r="G164" s="33"/>
      <c r="H164" s="33"/>
      <c r="I164" s="33"/>
      <c r="J164" s="33"/>
      <c r="K164" s="33"/>
      <c r="L164" s="33"/>
      <c r="M164" s="33"/>
      <c r="N164" s="33"/>
      <c r="O164" s="33"/>
      <c r="P164" s="33"/>
      <c r="Q164" s="33"/>
      <c r="R164" s="33"/>
      <c r="S164" s="33"/>
      <c r="T164" s="160"/>
      <c r="U164" s="33"/>
      <c r="V164" s="33"/>
      <c r="W164" s="33"/>
      <c r="X164" s="33"/>
    </row>
    <row r="165" spans="2:24" ht="14.1" customHeight="1" x14ac:dyDescent="0.2">
      <c r="B165" s="33"/>
      <c r="C165" s="33"/>
      <c r="D165" s="33"/>
      <c r="E165" s="33"/>
      <c r="F165" s="33"/>
      <c r="G165" s="33"/>
      <c r="H165" s="33"/>
      <c r="I165" s="33"/>
      <c r="J165" s="33"/>
      <c r="K165" s="33"/>
      <c r="L165" s="33"/>
      <c r="M165" s="33"/>
      <c r="N165" s="33"/>
      <c r="O165" s="33"/>
      <c r="P165" s="33"/>
      <c r="Q165" s="33"/>
      <c r="R165" s="33"/>
      <c r="S165" s="33"/>
      <c r="T165" s="160"/>
      <c r="U165" s="33"/>
      <c r="V165" s="33"/>
      <c r="W165" s="33"/>
      <c r="X165" s="33"/>
    </row>
    <row r="166" spans="2:24" ht="14.1" customHeight="1" x14ac:dyDescent="0.2">
      <c r="B166" s="33"/>
      <c r="C166" s="33"/>
      <c r="D166" s="33"/>
      <c r="E166" s="33"/>
      <c r="F166" s="33"/>
      <c r="G166" s="33"/>
      <c r="H166" s="33"/>
      <c r="I166" s="33"/>
      <c r="J166" s="33"/>
      <c r="K166" s="33"/>
      <c r="L166" s="33"/>
      <c r="M166" s="33"/>
      <c r="N166" s="33"/>
      <c r="O166" s="33"/>
      <c r="P166" s="33"/>
      <c r="Q166" s="33"/>
      <c r="R166" s="33"/>
      <c r="S166" s="33"/>
      <c r="T166" s="160"/>
      <c r="U166" s="33"/>
      <c r="V166" s="33"/>
      <c r="W166" s="33"/>
      <c r="X166" s="33"/>
    </row>
    <row r="167" spans="2:24" ht="14.1" customHeight="1" x14ac:dyDescent="0.2">
      <c r="B167" s="33"/>
      <c r="C167" s="33"/>
      <c r="D167" s="33"/>
      <c r="E167" s="33"/>
      <c r="F167" s="33"/>
      <c r="G167" s="33"/>
      <c r="H167" s="33"/>
      <c r="I167" s="33"/>
      <c r="J167" s="33"/>
      <c r="K167" s="33"/>
      <c r="L167" s="33"/>
      <c r="M167" s="33"/>
      <c r="N167" s="33"/>
      <c r="O167" s="33"/>
      <c r="P167" s="33"/>
      <c r="Q167" s="33"/>
      <c r="R167" s="33"/>
      <c r="S167" s="33"/>
      <c r="T167" s="160"/>
      <c r="U167" s="33"/>
      <c r="V167" s="33"/>
      <c r="W167" s="33"/>
      <c r="X167" s="33"/>
    </row>
    <row r="168" spans="2:24" ht="14.1" customHeight="1" x14ac:dyDescent="0.2">
      <c r="B168" s="33"/>
      <c r="C168" s="33"/>
      <c r="D168" s="33"/>
      <c r="E168" s="33"/>
      <c r="F168" s="33"/>
      <c r="G168" s="33"/>
      <c r="H168" s="33"/>
      <c r="I168" s="33"/>
      <c r="J168" s="33"/>
      <c r="K168" s="33"/>
      <c r="L168" s="33"/>
      <c r="M168" s="33"/>
      <c r="N168" s="33"/>
      <c r="O168" s="33"/>
      <c r="P168" s="33"/>
      <c r="Q168" s="33"/>
      <c r="R168" s="33"/>
      <c r="S168" s="33"/>
      <c r="T168" s="160"/>
      <c r="U168" s="33"/>
      <c r="V168" s="33"/>
      <c r="W168" s="33"/>
      <c r="X168" s="33"/>
    </row>
    <row r="169" spans="2:24" ht="14.1" customHeight="1" x14ac:dyDescent="0.2">
      <c r="B169" s="33"/>
      <c r="C169" s="33"/>
      <c r="D169" s="33"/>
      <c r="E169" s="33"/>
      <c r="F169" s="33"/>
      <c r="G169" s="33"/>
      <c r="H169" s="33"/>
      <c r="I169" s="33"/>
      <c r="J169" s="33"/>
      <c r="K169" s="33"/>
      <c r="L169" s="33"/>
      <c r="M169" s="33"/>
      <c r="N169" s="33"/>
      <c r="O169" s="33"/>
      <c r="P169" s="33"/>
      <c r="Q169" s="33"/>
      <c r="R169" s="33"/>
      <c r="S169" s="33"/>
      <c r="T169" s="160"/>
      <c r="U169" s="33"/>
      <c r="V169" s="33"/>
      <c r="W169" s="33"/>
      <c r="X169" s="33"/>
    </row>
    <row r="170" spans="2:24" ht="14.1" customHeight="1" x14ac:dyDescent="0.2">
      <c r="B170" s="33"/>
      <c r="C170" s="33"/>
      <c r="D170" s="33"/>
      <c r="E170" s="33"/>
      <c r="F170" s="33"/>
      <c r="G170" s="33"/>
      <c r="H170" s="33"/>
      <c r="I170" s="33"/>
      <c r="J170" s="33"/>
      <c r="K170" s="33"/>
      <c r="L170" s="33"/>
      <c r="M170" s="33"/>
      <c r="N170" s="33"/>
      <c r="O170" s="33"/>
      <c r="P170" s="33"/>
      <c r="Q170" s="33"/>
      <c r="R170" s="33"/>
      <c r="S170" s="33"/>
      <c r="T170" s="160"/>
      <c r="U170" s="33"/>
      <c r="V170" s="33"/>
      <c r="W170" s="33"/>
      <c r="X170" s="33"/>
    </row>
    <row r="171" spans="2:24" ht="14.1" customHeight="1" x14ac:dyDescent="0.2">
      <c r="B171" s="33"/>
      <c r="C171" s="33"/>
      <c r="D171" s="33"/>
      <c r="E171" s="33"/>
      <c r="F171" s="33"/>
      <c r="G171" s="33"/>
      <c r="H171" s="33"/>
      <c r="I171" s="33"/>
      <c r="J171" s="33"/>
      <c r="K171" s="33"/>
      <c r="L171" s="33"/>
      <c r="M171" s="33"/>
      <c r="N171" s="33"/>
      <c r="O171" s="33"/>
      <c r="P171" s="33"/>
      <c r="Q171" s="33"/>
      <c r="R171" s="33"/>
      <c r="S171" s="33"/>
      <c r="T171" s="160"/>
      <c r="U171" s="33"/>
      <c r="V171" s="33"/>
      <c r="W171" s="33"/>
      <c r="X171" s="33"/>
    </row>
    <row r="172" spans="2:24" ht="14.1" customHeight="1" x14ac:dyDescent="0.2"/>
    <row r="173" spans="2:24" ht="14.1" customHeight="1" x14ac:dyDescent="0.2"/>
    <row r="174" spans="2:24" ht="14.1" customHeight="1" x14ac:dyDescent="0.2"/>
    <row r="175" spans="2:24" ht="14.1" customHeight="1" x14ac:dyDescent="0.2"/>
    <row r="176" spans="2:24"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sheetData>
  <mergeCells count="5">
    <mergeCell ref="U2:V2"/>
    <mergeCell ref="U3:V3"/>
    <mergeCell ref="U4:V4"/>
    <mergeCell ref="U5:V5"/>
    <mergeCell ref="U6:V6"/>
  </mergeCells>
  <phoneticPr fontId="10" type="noConversion"/>
  <printOptions horizontalCentered="1" gridLines="1"/>
  <pageMargins left="0.25" right="0.25" top="0.25" bottom="0.196850393700787" header="0.511811023622047" footer="0.511811023622047"/>
  <pageSetup paperSize="5" scale="85" orientation="portrait" horizontalDpi="4294967292"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pageSetUpPr fitToPage="1"/>
  </sheetPr>
  <dimension ref="A1:AD197"/>
  <sheetViews>
    <sheetView workbookViewId="0">
      <pane xSplit="3" ySplit="9" topLeftCell="U10" activePane="bottomRight" state="frozen"/>
      <selection activeCell="BO10" sqref="BO10:BO46"/>
      <selection pane="topRight" activeCell="BO10" sqref="BO10:BO46"/>
      <selection pane="bottomLeft" activeCell="BO10" sqref="BO10:BO46"/>
      <selection pane="bottomRight" activeCell="Y10" sqref="Y10"/>
    </sheetView>
  </sheetViews>
  <sheetFormatPr defaultColWidth="9.140625" defaultRowHeight="12" x14ac:dyDescent="0.2"/>
  <cols>
    <col min="1" max="1" width="4.7109375" style="29" customWidth="1"/>
    <col min="2" max="2" width="6.7109375" style="29" customWidth="1"/>
    <col min="3" max="3" width="35.7109375" style="29" customWidth="1"/>
    <col min="4" max="18" width="5.7109375" style="29" customWidth="1"/>
    <col min="19" max="19" width="6.7109375" style="29" customWidth="1"/>
    <col min="20" max="20" width="7.7109375" style="80" customWidth="1"/>
    <col min="21" max="21" width="6.7109375" style="29" customWidth="1"/>
    <col min="22" max="22" width="7.7109375" style="154" customWidth="1"/>
    <col min="23" max="23" width="7.5703125" style="154" bestFit="1" customWidth="1"/>
    <col min="24" max="25" width="5.7109375" style="154" customWidth="1"/>
    <col min="26" max="26" width="6.7109375" style="29" customWidth="1"/>
    <col min="27" max="27" width="35.28515625" style="29" bestFit="1" customWidth="1"/>
    <col min="28" max="28" width="6.7109375" style="81" customWidth="1"/>
    <col min="29" max="29" width="7.7109375" style="29" customWidth="1"/>
    <col min="30" max="16384" width="9.140625" style="29"/>
  </cols>
  <sheetData>
    <row r="1" spans="1:29" ht="14.1" customHeight="1" x14ac:dyDescent="0.2">
      <c r="A1" s="150" t="s">
        <v>2458</v>
      </c>
      <c r="B1" s="185" t="str">
        <f>IF(A1="√","SORTED BY SCHOOL CODE","SORT BY SCHOOL CODE")</f>
        <v>SORTED BY SCHOOL CODE</v>
      </c>
      <c r="C1" s="186"/>
      <c r="D1" s="82"/>
      <c r="E1" s="82"/>
      <c r="F1" s="82"/>
      <c r="G1" s="82"/>
      <c r="H1" s="82"/>
      <c r="I1" s="82"/>
      <c r="J1" s="82"/>
      <c r="K1" s="82"/>
      <c r="L1" s="82"/>
      <c r="M1" s="82"/>
      <c r="N1" s="82"/>
      <c r="O1" s="82"/>
      <c r="P1" s="82"/>
      <c r="Q1" s="82"/>
      <c r="R1" s="82"/>
      <c r="S1" s="82"/>
      <c r="T1" s="151"/>
      <c r="U1" s="82"/>
    </row>
    <row r="2" spans="1:29" ht="14.1" customHeight="1" x14ac:dyDescent="0.2">
      <c r="B2" s="245"/>
      <c r="U2" s="816" t="s">
        <v>3417</v>
      </c>
      <c r="V2" s="817"/>
      <c r="W2" s="632">
        <v>2</v>
      </c>
      <c r="Z2" s="154"/>
    </row>
    <row r="3" spans="1:29" ht="14.1" customHeight="1" x14ac:dyDescent="0.2">
      <c r="B3" s="155"/>
      <c r="U3" s="816" t="s">
        <v>3418</v>
      </c>
      <c r="V3" s="817"/>
      <c r="W3" s="633">
        <f>COUNTIF($W$10:$W$65,"1")</f>
        <v>23</v>
      </c>
    </row>
    <row r="4" spans="1:29" ht="14.1" customHeight="1" x14ac:dyDescent="0.2">
      <c r="B4" s="146"/>
      <c r="U4" s="818" t="s">
        <v>3419</v>
      </c>
      <c r="V4" s="818"/>
      <c r="W4" s="633">
        <f>COUNTIF($W$10:$W$65,"-1")</f>
        <v>19</v>
      </c>
      <c r="Z4" s="44" t="s">
        <v>2165</v>
      </c>
    </row>
    <row r="5" spans="1:29" ht="14.1" customHeight="1" x14ac:dyDescent="0.2">
      <c r="B5" s="44" t="s">
        <v>3425</v>
      </c>
      <c r="U5" s="819" t="s">
        <v>3420</v>
      </c>
      <c r="V5" s="819"/>
      <c r="W5" s="634">
        <f>COUNTIF($W$10:$W$65,"0")</f>
        <v>5</v>
      </c>
      <c r="Z5" s="81"/>
    </row>
    <row r="6" spans="1:29" ht="14.1" customHeight="1" x14ac:dyDescent="0.2">
      <c r="B6" s="64" t="s">
        <v>1473</v>
      </c>
      <c r="C6" s="81"/>
      <c r="U6" s="820" t="s">
        <v>3421</v>
      </c>
      <c r="V6" s="820"/>
      <c r="W6" s="635">
        <f>SUM(W2:W5)</f>
        <v>49</v>
      </c>
      <c r="Z6" s="44" t="s">
        <v>3416</v>
      </c>
    </row>
    <row r="7" spans="1:29" ht="14.1" customHeight="1" x14ac:dyDescent="0.2">
      <c r="B7" s="587" t="s">
        <v>2896</v>
      </c>
      <c r="S7" s="81"/>
      <c r="T7" s="642" t="s">
        <v>2456</v>
      </c>
      <c r="U7" s="235" t="s">
        <v>2898</v>
      </c>
      <c r="V7" s="235"/>
      <c r="W7" s="643">
        <f>W66</f>
        <v>0</v>
      </c>
      <c r="X7" s="624">
        <f>SUM(X10:X71)</f>
        <v>0</v>
      </c>
      <c r="Y7" s="624">
        <f>SUM(Y10:Y71)</f>
        <v>3</v>
      </c>
    </row>
    <row r="8" spans="1:29" ht="14.1" customHeight="1" x14ac:dyDescent="0.2">
      <c r="A8" s="41">
        <f>COUNT(B10:B65)</f>
        <v>49</v>
      </c>
      <c r="B8" s="582" t="s">
        <v>1470</v>
      </c>
      <c r="C8" s="35" t="s">
        <v>1471</v>
      </c>
      <c r="D8" s="36" t="s">
        <v>289</v>
      </c>
      <c r="E8" s="36" t="s">
        <v>290</v>
      </c>
      <c r="F8" s="36" t="s">
        <v>291</v>
      </c>
      <c r="G8" s="37">
        <v>1</v>
      </c>
      <c r="H8" s="37">
        <v>2</v>
      </c>
      <c r="I8" s="37">
        <v>3</v>
      </c>
      <c r="J8" s="37">
        <v>4</v>
      </c>
      <c r="K8" s="37">
        <v>5</v>
      </c>
      <c r="L8" s="37">
        <v>6</v>
      </c>
      <c r="M8" s="37">
        <v>7</v>
      </c>
      <c r="N8" s="37">
        <v>8</v>
      </c>
      <c r="O8" s="37">
        <v>9</v>
      </c>
      <c r="P8" s="37">
        <v>10</v>
      </c>
      <c r="Q8" s="37">
        <v>11</v>
      </c>
      <c r="R8" s="37">
        <v>12</v>
      </c>
      <c r="S8" s="40" t="s">
        <v>647</v>
      </c>
      <c r="T8" s="644" t="s">
        <v>3424</v>
      </c>
      <c r="U8" s="235" t="s">
        <v>3422</v>
      </c>
      <c r="V8" s="40" t="s">
        <v>810</v>
      </c>
      <c r="W8" s="645" t="s">
        <v>813</v>
      </c>
      <c r="X8" s="625" t="s">
        <v>2457</v>
      </c>
      <c r="Y8" s="625" t="s">
        <v>2457</v>
      </c>
      <c r="Z8" s="41" t="s">
        <v>1470</v>
      </c>
      <c r="AA8" s="29" t="s">
        <v>1471</v>
      </c>
      <c r="AB8" s="77" t="s">
        <v>647</v>
      </c>
      <c r="AC8" s="77" t="s">
        <v>1549</v>
      </c>
    </row>
    <row r="9" spans="1:29" ht="14.1" customHeight="1" x14ac:dyDescent="0.2">
      <c r="B9" s="241">
        <v>1</v>
      </c>
      <c r="C9" s="90">
        <v>2</v>
      </c>
      <c r="D9" s="91">
        <v>3</v>
      </c>
      <c r="E9" s="91">
        <v>4</v>
      </c>
      <c r="F9" s="91">
        <v>5</v>
      </c>
      <c r="G9" s="91">
        <v>6</v>
      </c>
      <c r="H9" s="91">
        <v>7</v>
      </c>
      <c r="I9" s="91">
        <v>8</v>
      </c>
      <c r="J9" s="91">
        <v>9</v>
      </c>
      <c r="K9" s="91">
        <v>10</v>
      </c>
      <c r="L9" s="91">
        <v>11</v>
      </c>
      <c r="M9" s="91">
        <v>12</v>
      </c>
      <c r="N9" s="91">
        <v>13</v>
      </c>
      <c r="O9" s="91">
        <v>14</v>
      </c>
      <c r="P9" s="91">
        <v>15</v>
      </c>
      <c r="Q9" s="91">
        <v>16</v>
      </c>
      <c r="R9" s="91">
        <v>17</v>
      </c>
      <c r="S9" s="91">
        <v>18</v>
      </c>
      <c r="T9" s="646">
        <v>19</v>
      </c>
      <c r="U9" s="647"/>
      <c r="V9" s="638" t="s">
        <v>3422</v>
      </c>
      <c r="W9" s="648" t="s">
        <v>3423</v>
      </c>
      <c r="X9" s="626" t="s">
        <v>2460</v>
      </c>
      <c r="Y9" s="625" t="s">
        <v>2459</v>
      </c>
    </row>
    <row r="10" spans="1:29" ht="14.1" customHeight="1" x14ac:dyDescent="0.2">
      <c r="A10" s="28">
        <v>1</v>
      </c>
      <c r="B10" s="583">
        <v>1086</v>
      </c>
      <c r="C10" s="164" t="s">
        <v>2899</v>
      </c>
      <c r="D10" s="184">
        <v>0</v>
      </c>
      <c r="E10" s="184">
        <v>0</v>
      </c>
      <c r="F10" s="184">
        <v>0</v>
      </c>
      <c r="G10" s="184">
        <v>4</v>
      </c>
      <c r="H10" s="184">
        <v>4</v>
      </c>
      <c r="I10" s="184">
        <v>4</v>
      </c>
      <c r="J10" s="184">
        <v>6</v>
      </c>
      <c r="K10" s="184">
        <v>3</v>
      </c>
      <c r="L10" s="184">
        <v>0</v>
      </c>
      <c r="M10" s="184">
        <v>2</v>
      </c>
      <c r="N10" s="184">
        <v>3</v>
      </c>
      <c r="O10" s="184">
        <v>2</v>
      </c>
      <c r="P10" s="184">
        <v>0</v>
      </c>
      <c r="Q10" s="184">
        <v>0</v>
      </c>
      <c r="R10" s="184">
        <v>0</v>
      </c>
      <c r="S10" s="183">
        <f t="shared" ref="S10:S59" si="0">SUM(D10:R10)</f>
        <v>28</v>
      </c>
      <c r="T10" s="649"/>
      <c r="U10" s="650">
        <f>S10-AB10</f>
        <v>-3</v>
      </c>
      <c r="V10" s="641">
        <f>U10/AB10</f>
        <v>-9.6774193548387094E-2</v>
      </c>
      <c r="W10" s="651">
        <f>IF($U10=0,0,IF(U10&gt;0,1,-1))</f>
        <v>-1</v>
      </c>
      <c r="X10" s="80" t="str">
        <f>IF(B10=Z10,"",1)</f>
        <v/>
      </c>
      <c r="Y10" s="166" t="str">
        <f>IF(C10=TRIM(AA10),"",1)</f>
        <v/>
      </c>
      <c r="Z10" s="535">
        <v>1086</v>
      </c>
      <c r="AA10" s="536" t="s">
        <v>2899</v>
      </c>
      <c r="AB10" s="537">
        <v>31</v>
      </c>
      <c r="AC10" s="538"/>
    </row>
    <row r="11" spans="1:29" ht="14.1" customHeight="1" x14ac:dyDescent="0.2">
      <c r="A11" s="248">
        <v>2</v>
      </c>
      <c r="B11" s="584">
        <v>1095</v>
      </c>
      <c r="C11" s="246" t="s">
        <v>2702</v>
      </c>
      <c r="D11" s="249">
        <v>0</v>
      </c>
      <c r="E11" s="252">
        <v>0</v>
      </c>
      <c r="F11" s="252">
        <v>0</v>
      </c>
      <c r="G11" s="252">
        <v>10</v>
      </c>
      <c r="H11" s="252">
        <v>9</v>
      </c>
      <c r="I11" s="252">
        <v>10</v>
      </c>
      <c r="J11" s="252">
        <v>9</v>
      </c>
      <c r="K11" s="252">
        <v>10</v>
      </c>
      <c r="L11" s="252">
        <v>7</v>
      </c>
      <c r="M11" s="252">
        <v>7</v>
      </c>
      <c r="N11" s="252">
        <v>8</v>
      </c>
      <c r="O11" s="252">
        <v>4</v>
      </c>
      <c r="P11" s="252">
        <v>3</v>
      </c>
      <c r="Q11" s="252">
        <v>1</v>
      </c>
      <c r="R11" s="252">
        <v>0</v>
      </c>
      <c r="S11" s="250">
        <f t="shared" si="0"/>
        <v>78</v>
      </c>
      <c r="T11" s="251"/>
      <c r="U11" s="650">
        <f t="shared" ref="U11:U58" si="1">S11-AB11</f>
        <v>17</v>
      </c>
      <c r="V11" s="641">
        <f t="shared" ref="V11:V56" si="2">U11/AB11</f>
        <v>0.27868852459016391</v>
      </c>
      <c r="W11" s="651">
        <f t="shared" ref="W11:W56" si="3">IF($U11=0,0,IF(U11&gt;0,1,-1))</f>
        <v>1</v>
      </c>
      <c r="X11" s="80" t="str">
        <f t="shared" ref="X11:X56" si="4">IF(B11=Z11,"",1)</f>
        <v/>
      </c>
      <c r="Y11" s="166" t="str">
        <f t="shared" ref="Y11:Y56" si="5">IF(C11=TRIM(AA11),"",1)</f>
        <v/>
      </c>
      <c r="Z11" s="539">
        <v>1095</v>
      </c>
      <c r="AA11" s="540" t="s">
        <v>2702</v>
      </c>
      <c r="AB11" s="541">
        <v>61</v>
      </c>
      <c r="AC11" s="542"/>
    </row>
    <row r="12" spans="1:29" ht="14.1" customHeight="1" x14ac:dyDescent="0.2">
      <c r="A12" s="248">
        <v>3</v>
      </c>
      <c r="B12" s="585">
        <v>1110</v>
      </c>
      <c r="C12" s="246" t="s">
        <v>2703</v>
      </c>
      <c r="D12" s="252">
        <v>0</v>
      </c>
      <c r="E12" s="252">
        <v>0</v>
      </c>
      <c r="F12" s="252">
        <v>0</v>
      </c>
      <c r="G12" s="252">
        <v>4</v>
      </c>
      <c r="H12" s="252">
        <v>4</v>
      </c>
      <c r="I12" s="252">
        <v>4</v>
      </c>
      <c r="J12" s="252">
        <v>0</v>
      </c>
      <c r="K12" s="252">
        <v>4</v>
      </c>
      <c r="L12" s="252">
        <v>4</v>
      </c>
      <c r="M12" s="252">
        <v>2</v>
      </c>
      <c r="N12" s="252">
        <v>1</v>
      </c>
      <c r="O12" s="252">
        <v>2</v>
      </c>
      <c r="P12" s="252">
        <v>2</v>
      </c>
      <c r="Q12" s="252">
        <v>0</v>
      </c>
      <c r="R12" s="252">
        <v>0</v>
      </c>
      <c r="S12" s="250">
        <f t="shared" si="0"/>
        <v>27</v>
      </c>
      <c r="T12" s="251">
        <v>5</v>
      </c>
      <c r="U12" s="650">
        <f t="shared" si="1"/>
        <v>1</v>
      </c>
      <c r="V12" s="641">
        <f t="shared" si="2"/>
        <v>3.8461538461538464E-2</v>
      </c>
      <c r="W12" s="651">
        <f t="shared" si="3"/>
        <v>1</v>
      </c>
      <c r="X12" s="80" t="str">
        <f t="shared" si="4"/>
        <v/>
      </c>
      <c r="Y12" s="166" t="str">
        <f t="shared" si="5"/>
        <v/>
      </c>
      <c r="Z12" s="543">
        <v>1110</v>
      </c>
      <c r="AA12" s="540" t="s">
        <v>2703</v>
      </c>
      <c r="AB12" s="541">
        <v>26</v>
      </c>
      <c r="AC12" s="542">
        <v>5</v>
      </c>
    </row>
    <row r="13" spans="1:29" ht="14.1" customHeight="1" x14ac:dyDescent="0.2">
      <c r="A13" s="248">
        <v>4</v>
      </c>
      <c r="B13" s="586">
        <v>1126</v>
      </c>
      <c r="C13" s="246" t="s">
        <v>2704</v>
      </c>
      <c r="D13" s="249">
        <v>0</v>
      </c>
      <c r="E13" s="252">
        <v>0</v>
      </c>
      <c r="F13" s="252">
        <v>0</v>
      </c>
      <c r="G13" s="252">
        <v>5</v>
      </c>
      <c r="H13" s="252">
        <v>5</v>
      </c>
      <c r="I13" s="252">
        <v>5</v>
      </c>
      <c r="J13" s="252">
        <v>6</v>
      </c>
      <c r="K13" s="252">
        <v>2</v>
      </c>
      <c r="L13" s="252">
        <v>6</v>
      </c>
      <c r="M13" s="252">
        <v>4</v>
      </c>
      <c r="N13" s="252">
        <v>3</v>
      </c>
      <c r="O13" s="252">
        <v>1</v>
      </c>
      <c r="P13" s="252">
        <v>0</v>
      </c>
      <c r="Q13" s="252">
        <v>0</v>
      </c>
      <c r="R13" s="252">
        <v>0</v>
      </c>
      <c r="S13" s="250">
        <f t="shared" si="0"/>
        <v>37</v>
      </c>
      <c r="T13" s="251"/>
      <c r="U13" s="650">
        <f t="shared" si="1"/>
        <v>3</v>
      </c>
      <c r="V13" s="641">
        <f t="shared" si="2"/>
        <v>8.8235294117647065E-2</v>
      </c>
      <c r="W13" s="651">
        <f t="shared" si="3"/>
        <v>1</v>
      </c>
      <c r="X13" s="80" t="str">
        <f t="shared" si="4"/>
        <v/>
      </c>
      <c r="Y13" s="166" t="str">
        <f t="shared" si="5"/>
        <v/>
      </c>
      <c r="Z13" s="543">
        <v>1126</v>
      </c>
      <c r="AA13" s="540" t="s">
        <v>2704</v>
      </c>
      <c r="AB13" s="541">
        <v>34</v>
      </c>
      <c r="AC13" s="542"/>
    </row>
    <row r="14" spans="1:29" ht="14.1" customHeight="1" x14ac:dyDescent="0.2">
      <c r="A14" s="248">
        <v>5</v>
      </c>
      <c r="B14" s="586">
        <v>1176</v>
      </c>
      <c r="C14" s="246" t="s">
        <v>2705</v>
      </c>
      <c r="D14" s="246">
        <v>0</v>
      </c>
      <c r="E14" s="252">
        <v>0</v>
      </c>
      <c r="F14" s="252">
        <v>0</v>
      </c>
      <c r="G14" s="252">
        <v>6</v>
      </c>
      <c r="H14" s="252">
        <v>9</v>
      </c>
      <c r="I14" s="252">
        <v>9</v>
      </c>
      <c r="J14" s="252">
        <v>6</v>
      </c>
      <c r="K14" s="252">
        <v>2</v>
      </c>
      <c r="L14" s="252">
        <v>12</v>
      </c>
      <c r="M14" s="252">
        <v>9</v>
      </c>
      <c r="N14" s="252">
        <v>5</v>
      </c>
      <c r="O14" s="252">
        <v>14</v>
      </c>
      <c r="P14" s="252">
        <v>4</v>
      </c>
      <c r="Q14" s="252">
        <v>0</v>
      </c>
      <c r="R14" s="252">
        <v>0</v>
      </c>
      <c r="S14" s="250">
        <f t="shared" si="0"/>
        <v>76</v>
      </c>
      <c r="T14" s="251"/>
      <c r="U14" s="650">
        <f t="shared" si="1"/>
        <v>-1</v>
      </c>
      <c r="V14" s="641">
        <f t="shared" si="2"/>
        <v>-1.2987012987012988E-2</v>
      </c>
      <c r="W14" s="651">
        <f t="shared" si="3"/>
        <v>-1</v>
      </c>
      <c r="X14" s="80" t="str">
        <f t="shared" si="4"/>
        <v/>
      </c>
      <c r="Y14" s="166" t="str">
        <f t="shared" si="5"/>
        <v/>
      </c>
      <c r="Z14" s="543">
        <v>1176</v>
      </c>
      <c r="AA14" s="540" t="s">
        <v>2705</v>
      </c>
      <c r="AB14" s="542">
        <v>77</v>
      </c>
      <c r="AC14" s="542"/>
    </row>
    <row r="15" spans="1:29" ht="14.1" customHeight="1" x14ac:dyDescent="0.2">
      <c r="A15" s="248">
        <v>6</v>
      </c>
      <c r="B15" s="585">
        <v>1207</v>
      </c>
      <c r="C15" s="246" t="s">
        <v>2940</v>
      </c>
      <c r="D15" s="252">
        <v>0</v>
      </c>
      <c r="E15" s="252">
        <v>0</v>
      </c>
      <c r="F15" s="252">
        <v>0</v>
      </c>
      <c r="G15" s="252">
        <v>0</v>
      </c>
      <c r="H15" s="252">
        <v>2</v>
      </c>
      <c r="I15" s="252">
        <v>4</v>
      </c>
      <c r="J15" s="252">
        <v>1</v>
      </c>
      <c r="K15" s="252">
        <v>1</v>
      </c>
      <c r="L15" s="252">
        <v>2</v>
      </c>
      <c r="M15" s="252">
        <v>4</v>
      </c>
      <c r="N15" s="252">
        <v>1</v>
      </c>
      <c r="O15" s="252">
        <v>5</v>
      </c>
      <c r="P15" s="252">
        <v>0</v>
      </c>
      <c r="Q15" s="252">
        <v>0</v>
      </c>
      <c r="R15" s="252">
        <v>0</v>
      </c>
      <c r="S15" s="250">
        <f t="shared" si="0"/>
        <v>20</v>
      </c>
      <c r="T15" s="251"/>
      <c r="U15" s="650">
        <f t="shared" si="1"/>
        <v>-3</v>
      </c>
      <c r="V15" s="641">
        <f t="shared" si="2"/>
        <v>-0.13043478260869565</v>
      </c>
      <c r="W15" s="651">
        <f t="shared" si="3"/>
        <v>-1</v>
      </c>
      <c r="X15" s="80" t="str">
        <f t="shared" si="4"/>
        <v/>
      </c>
      <c r="Y15" s="166" t="str">
        <f t="shared" si="5"/>
        <v/>
      </c>
      <c r="Z15" s="543">
        <v>1207</v>
      </c>
      <c r="AA15" s="540" t="s">
        <v>2940</v>
      </c>
      <c r="AB15" s="541">
        <v>23</v>
      </c>
      <c r="AC15" s="542"/>
    </row>
    <row r="16" spans="1:29" ht="14.1" customHeight="1" x14ac:dyDescent="0.2">
      <c r="A16" s="248">
        <v>7</v>
      </c>
      <c r="B16" s="585">
        <v>1236</v>
      </c>
      <c r="C16" s="246" t="s">
        <v>3426</v>
      </c>
      <c r="D16" s="252">
        <v>0</v>
      </c>
      <c r="E16" s="252">
        <v>0</v>
      </c>
      <c r="F16" s="252">
        <v>0</v>
      </c>
      <c r="G16" s="252">
        <v>15</v>
      </c>
      <c r="H16" s="252">
        <v>11</v>
      </c>
      <c r="I16" s="252">
        <v>12</v>
      </c>
      <c r="J16" s="252">
        <v>10</v>
      </c>
      <c r="K16" s="252">
        <v>12</v>
      </c>
      <c r="L16" s="252">
        <v>13</v>
      </c>
      <c r="M16" s="252">
        <v>9</v>
      </c>
      <c r="N16" s="252">
        <v>10</v>
      </c>
      <c r="O16" s="252">
        <v>5</v>
      </c>
      <c r="P16" s="252">
        <v>8</v>
      </c>
      <c r="Q16" s="252">
        <v>8</v>
      </c>
      <c r="R16" s="252">
        <v>0</v>
      </c>
      <c r="S16" s="250">
        <f t="shared" si="0"/>
        <v>113</v>
      </c>
      <c r="T16" s="251"/>
      <c r="U16" s="650">
        <f t="shared" si="1"/>
        <v>-3</v>
      </c>
      <c r="V16" s="641">
        <f t="shared" si="2"/>
        <v>-2.5862068965517241E-2</v>
      </c>
      <c r="W16" s="651">
        <f t="shared" si="3"/>
        <v>-1</v>
      </c>
      <c r="X16" s="80" t="str">
        <f t="shared" si="4"/>
        <v/>
      </c>
      <c r="Y16" s="166">
        <f t="shared" si="5"/>
        <v>1</v>
      </c>
      <c r="Z16" s="543">
        <v>1236</v>
      </c>
      <c r="AA16" s="542" t="s">
        <v>2706</v>
      </c>
      <c r="AB16" s="541">
        <v>116</v>
      </c>
      <c r="AC16" s="542"/>
    </row>
    <row r="17" spans="1:30" ht="14.1" customHeight="1" x14ac:dyDescent="0.2">
      <c r="A17" s="248">
        <v>8</v>
      </c>
      <c r="B17" s="584">
        <v>1401</v>
      </c>
      <c r="C17" s="246" t="s">
        <v>2708</v>
      </c>
      <c r="D17" s="249">
        <v>0</v>
      </c>
      <c r="E17" s="252">
        <v>0</v>
      </c>
      <c r="F17" s="252">
        <v>0</v>
      </c>
      <c r="G17" s="252">
        <v>5</v>
      </c>
      <c r="H17" s="252">
        <v>6</v>
      </c>
      <c r="I17" s="252">
        <v>5</v>
      </c>
      <c r="J17" s="252">
        <v>1</v>
      </c>
      <c r="K17" s="252">
        <v>7</v>
      </c>
      <c r="L17" s="252">
        <v>5</v>
      </c>
      <c r="M17" s="252">
        <v>5</v>
      </c>
      <c r="N17" s="252">
        <v>4</v>
      </c>
      <c r="O17" s="252">
        <v>5</v>
      </c>
      <c r="P17" s="252">
        <v>0</v>
      </c>
      <c r="Q17" s="252">
        <v>0</v>
      </c>
      <c r="R17" s="252">
        <v>0</v>
      </c>
      <c r="S17" s="250">
        <f t="shared" si="0"/>
        <v>43</v>
      </c>
      <c r="T17" s="251"/>
      <c r="U17" s="650">
        <f t="shared" si="1"/>
        <v>0</v>
      </c>
      <c r="V17" s="641">
        <f t="shared" si="2"/>
        <v>0</v>
      </c>
      <c r="W17" s="651">
        <f t="shared" si="3"/>
        <v>0</v>
      </c>
      <c r="X17" s="80" t="str">
        <f t="shared" si="4"/>
        <v/>
      </c>
      <c r="Y17" s="166" t="str">
        <f t="shared" si="5"/>
        <v/>
      </c>
      <c r="Z17" s="543">
        <v>1401</v>
      </c>
      <c r="AA17" s="542" t="s">
        <v>2708</v>
      </c>
      <c r="AB17" s="542">
        <v>43</v>
      </c>
      <c r="AC17" s="542"/>
    </row>
    <row r="18" spans="1:30" ht="14.1" customHeight="1" x14ac:dyDescent="0.2">
      <c r="A18" s="248">
        <v>9</v>
      </c>
      <c r="B18" s="586">
        <v>1416</v>
      </c>
      <c r="C18" s="246" t="s">
        <v>2709</v>
      </c>
      <c r="D18" s="249">
        <v>0</v>
      </c>
      <c r="E18" s="252">
        <v>0</v>
      </c>
      <c r="F18" s="252">
        <v>0</v>
      </c>
      <c r="G18" s="252">
        <v>4</v>
      </c>
      <c r="H18" s="252">
        <v>6</v>
      </c>
      <c r="I18" s="252">
        <v>4</v>
      </c>
      <c r="J18" s="252">
        <v>6</v>
      </c>
      <c r="K18" s="252">
        <v>5</v>
      </c>
      <c r="L18" s="252">
        <v>4</v>
      </c>
      <c r="M18" s="252">
        <v>5</v>
      </c>
      <c r="N18" s="252">
        <v>7</v>
      </c>
      <c r="O18" s="252">
        <v>2</v>
      </c>
      <c r="P18" s="252">
        <v>0</v>
      </c>
      <c r="Q18" s="252">
        <v>0</v>
      </c>
      <c r="R18" s="252">
        <v>0</v>
      </c>
      <c r="S18" s="250">
        <f t="shared" si="0"/>
        <v>43</v>
      </c>
      <c r="T18" s="251"/>
      <c r="U18" s="650">
        <f t="shared" si="1"/>
        <v>-2</v>
      </c>
      <c r="V18" s="641">
        <f t="shared" si="2"/>
        <v>-4.4444444444444446E-2</v>
      </c>
      <c r="W18" s="651">
        <f t="shared" si="3"/>
        <v>-1</v>
      </c>
      <c r="X18" s="80" t="str">
        <f t="shared" si="4"/>
        <v/>
      </c>
      <c r="Y18" s="166" t="str">
        <f t="shared" si="5"/>
        <v/>
      </c>
      <c r="Z18" s="543">
        <v>1416</v>
      </c>
      <c r="AA18" s="544" t="s">
        <v>2709</v>
      </c>
      <c r="AB18" s="541">
        <v>45</v>
      </c>
      <c r="AC18" s="542"/>
    </row>
    <row r="19" spans="1:30" ht="14.1" customHeight="1" x14ac:dyDescent="0.2">
      <c r="A19" s="248">
        <v>10</v>
      </c>
      <c r="B19" s="585">
        <v>1454</v>
      </c>
      <c r="C19" s="246" t="s">
        <v>2710</v>
      </c>
      <c r="D19" s="252">
        <v>0</v>
      </c>
      <c r="E19" s="252">
        <v>0</v>
      </c>
      <c r="F19" s="252">
        <v>0</v>
      </c>
      <c r="G19" s="252">
        <v>0</v>
      </c>
      <c r="H19" s="252">
        <v>2</v>
      </c>
      <c r="I19" s="252">
        <v>1</v>
      </c>
      <c r="J19" s="252">
        <v>2</v>
      </c>
      <c r="K19" s="252">
        <v>0</v>
      </c>
      <c r="L19" s="252">
        <v>4</v>
      </c>
      <c r="M19" s="252">
        <v>3</v>
      </c>
      <c r="N19" s="252">
        <v>1</v>
      </c>
      <c r="O19" s="252">
        <v>2</v>
      </c>
      <c r="P19" s="252">
        <v>0</v>
      </c>
      <c r="Q19" s="252">
        <v>0</v>
      </c>
      <c r="R19" s="252">
        <v>0</v>
      </c>
      <c r="S19" s="250">
        <f t="shared" si="0"/>
        <v>15</v>
      </c>
      <c r="T19" s="253"/>
      <c r="U19" s="650">
        <f t="shared" si="1"/>
        <v>-4</v>
      </c>
      <c r="V19" s="641">
        <f t="shared" si="2"/>
        <v>-0.21052631578947367</v>
      </c>
      <c r="W19" s="651">
        <f t="shared" si="3"/>
        <v>-1</v>
      </c>
      <c r="X19" s="80" t="str">
        <f t="shared" si="4"/>
        <v/>
      </c>
      <c r="Y19" s="166" t="str">
        <f t="shared" si="5"/>
        <v/>
      </c>
      <c r="Z19" s="543">
        <v>1454</v>
      </c>
      <c r="AA19" s="540" t="s">
        <v>2710</v>
      </c>
      <c r="AB19" s="541">
        <v>19</v>
      </c>
      <c r="AC19" s="542"/>
    </row>
    <row r="20" spans="1:30" ht="14.1" customHeight="1" x14ac:dyDescent="0.2">
      <c r="A20" s="248">
        <v>11</v>
      </c>
      <c r="B20" s="586">
        <v>1463</v>
      </c>
      <c r="C20" s="246" t="s">
        <v>2711</v>
      </c>
      <c r="D20" s="249">
        <v>0</v>
      </c>
      <c r="E20" s="252">
        <v>0</v>
      </c>
      <c r="F20" s="252">
        <v>0</v>
      </c>
      <c r="G20" s="252">
        <v>3</v>
      </c>
      <c r="H20" s="252">
        <v>4</v>
      </c>
      <c r="I20" s="252">
        <v>6</v>
      </c>
      <c r="J20" s="252">
        <v>1</v>
      </c>
      <c r="K20" s="252">
        <v>1</v>
      </c>
      <c r="L20" s="252">
        <v>4</v>
      </c>
      <c r="M20" s="252">
        <v>3</v>
      </c>
      <c r="N20" s="252">
        <v>0</v>
      </c>
      <c r="O20" s="252">
        <v>4</v>
      </c>
      <c r="P20" s="252">
        <v>0</v>
      </c>
      <c r="Q20" s="252">
        <v>0</v>
      </c>
      <c r="R20" s="252">
        <v>0</v>
      </c>
      <c r="S20" s="250">
        <f t="shared" si="0"/>
        <v>26</v>
      </c>
      <c r="T20" s="251"/>
      <c r="U20" s="650">
        <f t="shared" si="1"/>
        <v>-3</v>
      </c>
      <c r="V20" s="641">
        <f t="shared" si="2"/>
        <v>-0.10344827586206896</v>
      </c>
      <c r="W20" s="651">
        <f t="shared" si="3"/>
        <v>-1</v>
      </c>
      <c r="X20" s="80" t="str">
        <f t="shared" si="4"/>
        <v/>
      </c>
      <c r="Y20" s="166" t="str">
        <f t="shared" si="5"/>
        <v/>
      </c>
      <c r="Z20" s="539">
        <v>1463</v>
      </c>
      <c r="AA20" s="540" t="s">
        <v>2711</v>
      </c>
      <c r="AB20" s="541">
        <v>29</v>
      </c>
      <c r="AC20" s="542"/>
    </row>
    <row r="21" spans="1:30" ht="14.1" customHeight="1" x14ac:dyDescent="0.2">
      <c r="A21" s="248">
        <v>12</v>
      </c>
      <c r="B21" s="585">
        <v>1509</v>
      </c>
      <c r="C21" s="246" t="s">
        <v>3152</v>
      </c>
      <c r="D21" s="252">
        <v>0</v>
      </c>
      <c r="E21" s="252">
        <v>0</v>
      </c>
      <c r="F21" s="252">
        <v>0</v>
      </c>
      <c r="G21" s="252">
        <v>4</v>
      </c>
      <c r="H21" s="252">
        <v>4</v>
      </c>
      <c r="I21" s="252">
        <v>1</v>
      </c>
      <c r="J21" s="252">
        <v>4</v>
      </c>
      <c r="K21" s="252">
        <v>1</v>
      </c>
      <c r="L21" s="252">
        <v>4</v>
      </c>
      <c r="M21" s="252">
        <v>2</v>
      </c>
      <c r="N21" s="252">
        <v>6</v>
      </c>
      <c r="O21" s="252">
        <v>2</v>
      </c>
      <c r="P21" s="252">
        <v>0</v>
      </c>
      <c r="Q21" s="252">
        <v>0</v>
      </c>
      <c r="R21" s="252">
        <v>0</v>
      </c>
      <c r="S21" s="250">
        <f t="shared" si="0"/>
        <v>28</v>
      </c>
      <c r="T21" s="251"/>
      <c r="U21" s="650">
        <f t="shared" si="1"/>
        <v>3</v>
      </c>
      <c r="V21" s="641">
        <f t="shared" si="2"/>
        <v>0.12</v>
      </c>
      <c r="W21" s="651">
        <f t="shared" si="3"/>
        <v>1</v>
      </c>
      <c r="X21" s="80" t="str">
        <f t="shared" si="4"/>
        <v/>
      </c>
      <c r="Y21" s="166" t="str">
        <f t="shared" si="5"/>
        <v/>
      </c>
      <c r="Z21" s="543">
        <v>1509</v>
      </c>
      <c r="AA21" s="540" t="s">
        <v>3152</v>
      </c>
      <c r="AB21" s="542">
        <v>25</v>
      </c>
      <c r="AC21" s="542"/>
    </row>
    <row r="22" spans="1:30" ht="14.1" customHeight="1" x14ac:dyDescent="0.2">
      <c r="A22" s="248">
        <v>13</v>
      </c>
      <c r="B22" s="585">
        <v>1526</v>
      </c>
      <c r="C22" s="246" t="s">
        <v>2712</v>
      </c>
      <c r="D22" s="252">
        <v>0</v>
      </c>
      <c r="E22" s="252">
        <v>0</v>
      </c>
      <c r="F22" s="252">
        <v>0</v>
      </c>
      <c r="G22" s="252">
        <v>4</v>
      </c>
      <c r="H22" s="252">
        <v>2</v>
      </c>
      <c r="I22" s="252">
        <v>6</v>
      </c>
      <c r="J22" s="252">
        <v>1</v>
      </c>
      <c r="K22" s="252">
        <v>1</v>
      </c>
      <c r="L22" s="252">
        <v>1</v>
      </c>
      <c r="M22" s="252">
        <v>1</v>
      </c>
      <c r="N22" s="252">
        <v>1</v>
      </c>
      <c r="O22" s="252">
        <v>0</v>
      </c>
      <c r="P22" s="252">
        <v>0</v>
      </c>
      <c r="Q22" s="252">
        <v>0</v>
      </c>
      <c r="R22" s="252">
        <v>0</v>
      </c>
      <c r="S22" s="250">
        <f t="shared" si="0"/>
        <v>17</v>
      </c>
      <c r="T22" s="251"/>
      <c r="U22" s="650">
        <f t="shared" si="1"/>
        <v>5</v>
      </c>
      <c r="V22" s="641">
        <f t="shared" si="2"/>
        <v>0.41666666666666669</v>
      </c>
      <c r="W22" s="651">
        <f t="shared" si="3"/>
        <v>1</v>
      </c>
      <c r="X22" s="80" t="str">
        <f t="shared" si="4"/>
        <v/>
      </c>
      <c r="Y22" s="166" t="str">
        <f t="shared" si="5"/>
        <v/>
      </c>
      <c r="Z22" s="539">
        <v>1526</v>
      </c>
      <c r="AA22" s="540" t="s">
        <v>2712</v>
      </c>
      <c r="AB22" s="542">
        <v>12</v>
      </c>
      <c r="AC22" s="542"/>
    </row>
    <row r="23" spans="1:30" s="129" customFormat="1" ht="14.1" customHeight="1" x14ac:dyDescent="0.2">
      <c r="A23" s="248">
        <v>14</v>
      </c>
      <c r="B23" s="586">
        <v>1534</v>
      </c>
      <c r="C23" s="246" t="s">
        <v>2713</v>
      </c>
      <c r="D23" s="249">
        <v>0</v>
      </c>
      <c r="E23" s="252">
        <v>0</v>
      </c>
      <c r="F23" s="252">
        <v>6</v>
      </c>
      <c r="G23" s="252">
        <v>10</v>
      </c>
      <c r="H23" s="252">
        <v>5</v>
      </c>
      <c r="I23" s="252">
        <v>7</v>
      </c>
      <c r="J23" s="252">
        <v>6</v>
      </c>
      <c r="K23" s="252">
        <v>6</v>
      </c>
      <c r="L23" s="252">
        <v>8</v>
      </c>
      <c r="M23" s="252">
        <v>10</v>
      </c>
      <c r="N23" s="252">
        <v>4</v>
      </c>
      <c r="O23" s="252">
        <v>7</v>
      </c>
      <c r="P23" s="252">
        <v>0</v>
      </c>
      <c r="Q23" s="252">
        <v>0</v>
      </c>
      <c r="R23" s="252">
        <v>0</v>
      </c>
      <c r="S23" s="250">
        <f t="shared" si="0"/>
        <v>69</v>
      </c>
      <c r="T23" s="251"/>
      <c r="U23" s="650">
        <f t="shared" si="1"/>
        <v>7</v>
      </c>
      <c r="V23" s="641">
        <f t="shared" si="2"/>
        <v>0.11290322580645161</v>
      </c>
      <c r="W23" s="651">
        <f t="shared" si="3"/>
        <v>1</v>
      </c>
      <c r="X23" s="80" t="str">
        <f t="shared" si="4"/>
        <v/>
      </c>
      <c r="Y23" s="166" t="str">
        <f t="shared" si="5"/>
        <v/>
      </c>
      <c r="Z23" s="543">
        <v>1534</v>
      </c>
      <c r="AA23" s="540" t="s">
        <v>2713</v>
      </c>
      <c r="AB23" s="542">
        <v>62</v>
      </c>
      <c r="AC23" s="542"/>
    </row>
    <row r="24" spans="1:30" ht="14.1" customHeight="1" x14ac:dyDescent="0.2">
      <c r="A24" s="248">
        <v>15</v>
      </c>
      <c r="B24" s="584">
        <v>1580</v>
      </c>
      <c r="C24" s="246" t="s">
        <v>2714</v>
      </c>
      <c r="D24" s="249">
        <v>0</v>
      </c>
      <c r="E24" s="252">
        <v>0</v>
      </c>
      <c r="F24" s="252">
        <v>4</v>
      </c>
      <c r="G24" s="252">
        <v>1</v>
      </c>
      <c r="H24" s="252">
        <v>3</v>
      </c>
      <c r="I24" s="252">
        <v>3</v>
      </c>
      <c r="J24" s="252">
        <v>3</v>
      </c>
      <c r="K24" s="252">
        <v>3</v>
      </c>
      <c r="L24" s="252">
        <v>0</v>
      </c>
      <c r="M24" s="252">
        <v>1</v>
      </c>
      <c r="N24" s="252">
        <v>3</v>
      </c>
      <c r="O24" s="252">
        <v>3</v>
      </c>
      <c r="P24" s="252">
        <v>2</v>
      </c>
      <c r="Q24" s="252">
        <v>0</v>
      </c>
      <c r="R24" s="252">
        <v>0</v>
      </c>
      <c r="S24" s="250">
        <f t="shared" si="0"/>
        <v>26</v>
      </c>
      <c r="T24" s="465">
        <v>5</v>
      </c>
      <c r="U24" s="650">
        <f t="shared" si="1"/>
        <v>1</v>
      </c>
      <c r="V24" s="641">
        <f t="shared" si="2"/>
        <v>0.04</v>
      </c>
      <c r="W24" s="651">
        <f t="shared" si="3"/>
        <v>1</v>
      </c>
      <c r="X24" s="80" t="str">
        <f t="shared" si="4"/>
        <v/>
      </c>
      <c r="Y24" s="166" t="str">
        <f t="shared" si="5"/>
        <v/>
      </c>
      <c r="Z24" s="543">
        <v>1580</v>
      </c>
      <c r="AA24" s="540" t="s">
        <v>2714</v>
      </c>
      <c r="AB24" s="545">
        <v>25</v>
      </c>
      <c r="AC24" s="542">
        <v>5</v>
      </c>
    </row>
    <row r="25" spans="1:30" ht="14.1" customHeight="1" x14ac:dyDescent="0.2">
      <c r="A25" s="248">
        <v>16</v>
      </c>
      <c r="B25" s="585">
        <v>1599</v>
      </c>
      <c r="C25" s="246" t="s">
        <v>2715</v>
      </c>
      <c r="D25" s="252">
        <v>0</v>
      </c>
      <c r="E25" s="252">
        <v>0</v>
      </c>
      <c r="F25" s="252">
        <v>0</v>
      </c>
      <c r="G25" s="252">
        <v>2</v>
      </c>
      <c r="H25" s="252">
        <v>2</v>
      </c>
      <c r="I25" s="252">
        <v>2</v>
      </c>
      <c r="J25" s="252">
        <v>3</v>
      </c>
      <c r="K25" s="252">
        <v>2</v>
      </c>
      <c r="L25" s="252">
        <v>2</v>
      </c>
      <c r="M25" s="252">
        <v>4</v>
      </c>
      <c r="N25" s="252">
        <v>1</v>
      </c>
      <c r="O25" s="252">
        <v>4</v>
      </c>
      <c r="P25" s="252">
        <v>1</v>
      </c>
      <c r="Q25" s="252">
        <v>0</v>
      </c>
      <c r="R25" s="252">
        <v>0</v>
      </c>
      <c r="S25" s="250">
        <f t="shared" si="0"/>
        <v>23</v>
      </c>
      <c r="T25" s="251"/>
      <c r="U25" s="650">
        <f t="shared" si="1"/>
        <v>-2</v>
      </c>
      <c r="V25" s="641">
        <f t="shared" si="2"/>
        <v>-0.08</v>
      </c>
      <c r="W25" s="651">
        <f t="shared" si="3"/>
        <v>-1</v>
      </c>
      <c r="X25" s="80" t="str">
        <f t="shared" si="4"/>
        <v/>
      </c>
      <c r="Y25" s="166" t="str">
        <f t="shared" si="5"/>
        <v/>
      </c>
      <c r="Z25" s="543">
        <v>1599</v>
      </c>
      <c r="AA25" s="540" t="s">
        <v>2715</v>
      </c>
      <c r="AB25" s="542">
        <v>25</v>
      </c>
      <c r="AC25" s="542"/>
      <c r="AD25" s="166"/>
    </row>
    <row r="26" spans="1:30" ht="14.1" customHeight="1" x14ac:dyDescent="0.2">
      <c r="A26" s="248">
        <v>17</v>
      </c>
      <c r="B26" s="586">
        <v>1899</v>
      </c>
      <c r="C26" s="246" t="s">
        <v>2716</v>
      </c>
      <c r="D26" s="246">
        <v>0</v>
      </c>
      <c r="E26" s="252">
        <v>0</v>
      </c>
      <c r="F26" s="252">
        <v>0</v>
      </c>
      <c r="G26" s="252">
        <v>3</v>
      </c>
      <c r="H26" s="252">
        <v>6</v>
      </c>
      <c r="I26" s="252">
        <v>6</v>
      </c>
      <c r="J26" s="252">
        <v>5</v>
      </c>
      <c r="K26" s="252">
        <v>1</v>
      </c>
      <c r="L26" s="252">
        <v>4</v>
      </c>
      <c r="M26" s="252">
        <v>5</v>
      </c>
      <c r="N26" s="252">
        <v>2</v>
      </c>
      <c r="O26" s="252">
        <v>4</v>
      </c>
      <c r="P26" s="252">
        <v>0</v>
      </c>
      <c r="Q26" s="252">
        <v>0</v>
      </c>
      <c r="R26" s="252">
        <v>0</v>
      </c>
      <c r="S26" s="250">
        <f t="shared" si="0"/>
        <v>36</v>
      </c>
      <c r="T26" s="251"/>
      <c r="U26" s="650">
        <f t="shared" si="1"/>
        <v>-1</v>
      </c>
      <c r="V26" s="641">
        <f t="shared" si="2"/>
        <v>-2.7027027027027029E-2</v>
      </c>
      <c r="W26" s="651">
        <f t="shared" si="3"/>
        <v>-1</v>
      </c>
      <c r="X26" s="80" t="str">
        <f t="shared" si="4"/>
        <v/>
      </c>
      <c r="Y26" s="166" t="str">
        <f t="shared" si="5"/>
        <v/>
      </c>
      <c r="Z26" s="543">
        <v>1899</v>
      </c>
      <c r="AA26" s="540" t="s">
        <v>2716</v>
      </c>
      <c r="AB26" s="542">
        <v>37</v>
      </c>
      <c r="AC26" s="542"/>
    </row>
    <row r="27" spans="1:30" ht="14.1" customHeight="1" x14ac:dyDescent="0.2">
      <c r="A27" s="248">
        <v>18</v>
      </c>
      <c r="B27" s="584">
        <v>1963</v>
      </c>
      <c r="C27" s="246" t="s">
        <v>2734</v>
      </c>
      <c r="D27" s="249">
        <v>0</v>
      </c>
      <c r="E27" s="252">
        <v>0</v>
      </c>
      <c r="F27" s="252">
        <v>0</v>
      </c>
      <c r="G27" s="252">
        <v>7</v>
      </c>
      <c r="H27" s="252">
        <v>4</v>
      </c>
      <c r="I27" s="252">
        <v>5</v>
      </c>
      <c r="J27" s="252">
        <v>5</v>
      </c>
      <c r="K27" s="252">
        <v>3</v>
      </c>
      <c r="L27" s="252">
        <v>3</v>
      </c>
      <c r="M27" s="252">
        <v>6</v>
      </c>
      <c r="N27" s="252">
        <v>5</v>
      </c>
      <c r="O27" s="252">
        <v>5</v>
      </c>
      <c r="P27" s="252">
        <v>1</v>
      </c>
      <c r="Q27" s="252">
        <v>0</v>
      </c>
      <c r="R27" s="252">
        <v>0</v>
      </c>
      <c r="S27" s="250">
        <f t="shared" si="0"/>
        <v>44</v>
      </c>
      <c r="T27" s="251"/>
      <c r="U27" s="650">
        <f t="shared" si="1"/>
        <v>-9</v>
      </c>
      <c r="V27" s="641">
        <f t="shared" si="2"/>
        <v>-0.16981132075471697</v>
      </c>
      <c r="W27" s="651">
        <f t="shared" si="3"/>
        <v>-1</v>
      </c>
      <c r="X27" s="80" t="str">
        <f t="shared" si="4"/>
        <v/>
      </c>
      <c r="Y27" s="166" t="str">
        <f t="shared" si="5"/>
        <v/>
      </c>
      <c r="Z27" s="543">
        <v>1963</v>
      </c>
      <c r="AA27" s="540" t="s">
        <v>2734</v>
      </c>
      <c r="AB27" s="541">
        <v>53</v>
      </c>
      <c r="AC27" s="542"/>
    </row>
    <row r="28" spans="1:30" ht="14.1" customHeight="1" x14ac:dyDescent="0.2">
      <c r="A28" s="248">
        <v>19</v>
      </c>
      <c r="B28" s="586">
        <v>1995</v>
      </c>
      <c r="C28" s="246" t="s">
        <v>2895</v>
      </c>
      <c r="D28" s="246">
        <v>0</v>
      </c>
      <c r="E28" s="252">
        <v>0</v>
      </c>
      <c r="F28" s="252">
        <v>0</v>
      </c>
      <c r="G28" s="252">
        <v>2</v>
      </c>
      <c r="H28" s="252">
        <v>3</v>
      </c>
      <c r="I28" s="252">
        <v>4</v>
      </c>
      <c r="J28" s="252">
        <v>3</v>
      </c>
      <c r="K28" s="252">
        <v>5</v>
      </c>
      <c r="L28" s="252">
        <v>3</v>
      </c>
      <c r="M28" s="252">
        <v>1</v>
      </c>
      <c r="N28" s="252">
        <v>2</v>
      </c>
      <c r="O28" s="252">
        <v>2</v>
      </c>
      <c r="P28" s="252">
        <v>3</v>
      </c>
      <c r="Q28" s="252">
        <v>0</v>
      </c>
      <c r="R28" s="252">
        <v>2</v>
      </c>
      <c r="S28" s="250">
        <f t="shared" si="0"/>
        <v>30</v>
      </c>
      <c r="T28" s="251"/>
      <c r="U28" s="650">
        <f t="shared" si="1"/>
        <v>5</v>
      </c>
      <c r="V28" s="641">
        <f t="shared" si="2"/>
        <v>0.2</v>
      </c>
      <c r="W28" s="651">
        <f t="shared" si="3"/>
        <v>1</v>
      </c>
      <c r="X28" s="80" t="str">
        <f t="shared" si="4"/>
        <v/>
      </c>
      <c r="Y28" s="166" t="str">
        <f t="shared" si="5"/>
        <v/>
      </c>
      <c r="Z28" s="543">
        <v>1995</v>
      </c>
      <c r="AA28" s="540" t="s">
        <v>2895</v>
      </c>
      <c r="AB28" s="541">
        <v>25</v>
      </c>
      <c r="AC28" s="542"/>
    </row>
    <row r="29" spans="1:30" ht="14.1" customHeight="1" x14ac:dyDescent="0.2">
      <c r="A29" s="248">
        <v>20</v>
      </c>
      <c r="B29" s="586">
        <v>2056</v>
      </c>
      <c r="C29" s="247" t="s">
        <v>2717</v>
      </c>
      <c r="D29" s="249">
        <v>0</v>
      </c>
      <c r="E29" s="252">
        <v>0</v>
      </c>
      <c r="F29" s="252">
        <v>0</v>
      </c>
      <c r="G29" s="252">
        <v>3</v>
      </c>
      <c r="H29" s="252">
        <v>7</v>
      </c>
      <c r="I29" s="252">
        <v>4</v>
      </c>
      <c r="J29" s="252">
        <v>5</v>
      </c>
      <c r="K29" s="252">
        <v>5</v>
      </c>
      <c r="L29" s="252">
        <v>8</v>
      </c>
      <c r="M29" s="252">
        <v>3</v>
      </c>
      <c r="N29" s="252">
        <v>2</v>
      </c>
      <c r="O29" s="252">
        <v>5</v>
      </c>
      <c r="P29" s="252">
        <v>3</v>
      </c>
      <c r="Q29" s="252">
        <v>5</v>
      </c>
      <c r="R29" s="252">
        <v>0</v>
      </c>
      <c r="S29" s="250">
        <f t="shared" si="0"/>
        <v>50</v>
      </c>
      <c r="T29" s="251"/>
      <c r="U29" s="650">
        <f t="shared" si="1"/>
        <v>9</v>
      </c>
      <c r="V29" s="641">
        <f t="shared" si="2"/>
        <v>0.21951219512195122</v>
      </c>
      <c r="W29" s="651">
        <f t="shared" si="3"/>
        <v>1</v>
      </c>
      <c r="X29" s="80" t="str">
        <f t="shared" si="4"/>
        <v/>
      </c>
      <c r="Y29" s="166" t="str">
        <f t="shared" si="5"/>
        <v/>
      </c>
      <c r="Z29" s="543">
        <v>2056</v>
      </c>
      <c r="AA29" s="540" t="s">
        <v>2717</v>
      </c>
      <c r="AB29" s="541">
        <v>41</v>
      </c>
      <c r="AC29" s="542"/>
    </row>
    <row r="30" spans="1:30" ht="14.1" customHeight="1" x14ac:dyDescent="0.2">
      <c r="A30" s="248">
        <v>21</v>
      </c>
      <c r="B30" s="586">
        <v>2057</v>
      </c>
      <c r="C30" s="246" t="s">
        <v>3427</v>
      </c>
      <c r="D30" s="252">
        <v>0</v>
      </c>
      <c r="E30" s="252">
        <v>0</v>
      </c>
      <c r="F30" s="252">
        <v>5</v>
      </c>
      <c r="G30" s="252">
        <v>0</v>
      </c>
      <c r="H30" s="252">
        <v>6</v>
      </c>
      <c r="I30" s="252">
        <v>3</v>
      </c>
      <c r="J30" s="252">
        <v>2</v>
      </c>
      <c r="K30" s="252">
        <v>2</v>
      </c>
      <c r="L30" s="252">
        <v>2</v>
      </c>
      <c r="M30" s="252">
        <v>3</v>
      </c>
      <c r="N30" s="252">
        <v>3</v>
      </c>
      <c r="O30" s="252">
        <v>0</v>
      </c>
      <c r="P30" s="252">
        <v>2</v>
      </c>
      <c r="Q30" s="252">
        <v>0</v>
      </c>
      <c r="R30" s="252">
        <v>3</v>
      </c>
      <c r="S30" s="250">
        <f t="shared" si="0"/>
        <v>31</v>
      </c>
      <c r="T30" s="251"/>
      <c r="U30" s="650">
        <f t="shared" si="1"/>
        <v>1</v>
      </c>
      <c r="V30" s="641">
        <f t="shared" si="2"/>
        <v>3.3333333333333333E-2</v>
      </c>
      <c r="W30" s="651">
        <f t="shared" si="3"/>
        <v>1</v>
      </c>
      <c r="X30" s="80" t="str">
        <f t="shared" si="4"/>
        <v/>
      </c>
      <c r="Y30" s="166">
        <f t="shared" si="5"/>
        <v>1</v>
      </c>
      <c r="Z30" s="543">
        <v>2057</v>
      </c>
      <c r="AA30" s="542" t="s">
        <v>2718</v>
      </c>
      <c r="AB30" s="541">
        <v>30</v>
      </c>
      <c r="AC30" s="546"/>
    </row>
    <row r="31" spans="1:30" ht="14.1" customHeight="1" x14ac:dyDescent="0.2">
      <c r="A31" s="248">
        <v>22</v>
      </c>
      <c r="B31" s="585">
        <v>2069</v>
      </c>
      <c r="C31" s="246" t="s">
        <v>3428</v>
      </c>
      <c r="D31" s="252">
        <v>0</v>
      </c>
      <c r="E31" s="252">
        <v>0</v>
      </c>
      <c r="F31" s="252">
        <v>0</v>
      </c>
      <c r="G31" s="252">
        <v>1</v>
      </c>
      <c r="H31" s="252">
        <v>5</v>
      </c>
      <c r="I31" s="252">
        <v>6</v>
      </c>
      <c r="J31" s="252">
        <v>4</v>
      </c>
      <c r="K31" s="252">
        <v>3</v>
      </c>
      <c r="L31" s="252">
        <v>2</v>
      </c>
      <c r="M31" s="252">
        <v>1</v>
      </c>
      <c r="N31" s="252">
        <v>4</v>
      </c>
      <c r="O31" s="252">
        <v>5</v>
      </c>
      <c r="P31" s="252">
        <v>0</v>
      </c>
      <c r="Q31" s="252">
        <v>0</v>
      </c>
      <c r="R31" s="252">
        <v>0</v>
      </c>
      <c r="S31" s="250">
        <f t="shared" si="0"/>
        <v>31</v>
      </c>
      <c r="T31" s="251"/>
      <c r="U31" s="650">
        <f t="shared" si="1"/>
        <v>0</v>
      </c>
      <c r="V31" s="641">
        <f t="shared" si="2"/>
        <v>0</v>
      </c>
      <c r="W31" s="651">
        <f t="shared" si="3"/>
        <v>0</v>
      </c>
      <c r="X31" s="80" t="str">
        <f t="shared" si="4"/>
        <v/>
      </c>
      <c r="Y31" s="166">
        <f t="shared" si="5"/>
        <v>1</v>
      </c>
      <c r="Z31" s="547">
        <v>2069</v>
      </c>
      <c r="AA31" s="540" t="s">
        <v>3107</v>
      </c>
      <c r="AB31" s="541">
        <v>31</v>
      </c>
      <c r="AC31" s="542"/>
    </row>
    <row r="32" spans="1:30" ht="14.1" customHeight="1" x14ac:dyDescent="0.2">
      <c r="A32" s="248">
        <v>23</v>
      </c>
      <c r="B32" s="586">
        <v>2093</v>
      </c>
      <c r="C32" s="246" t="s">
        <v>2719</v>
      </c>
      <c r="D32" s="249">
        <v>0</v>
      </c>
      <c r="E32" s="252">
        <v>0</v>
      </c>
      <c r="F32" s="252">
        <v>8</v>
      </c>
      <c r="G32" s="252">
        <v>0</v>
      </c>
      <c r="H32" s="252">
        <v>0</v>
      </c>
      <c r="I32" s="252">
        <v>0</v>
      </c>
      <c r="J32" s="252">
        <v>0</v>
      </c>
      <c r="K32" s="252">
        <v>0</v>
      </c>
      <c r="L32" s="252">
        <v>0</v>
      </c>
      <c r="M32" s="252">
        <v>0</v>
      </c>
      <c r="N32" s="252">
        <v>0</v>
      </c>
      <c r="O32" s="252">
        <v>0</v>
      </c>
      <c r="P32" s="252">
        <v>0</v>
      </c>
      <c r="Q32" s="252">
        <v>0</v>
      </c>
      <c r="R32" s="252">
        <v>0</v>
      </c>
      <c r="S32" s="250">
        <f t="shared" si="0"/>
        <v>8</v>
      </c>
      <c r="T32" s="251"/>
      <c r="U32" s="650">
        <f t="shared" si="1"/>
        <v>0</v>
      </c>
      <c r="V32" s="641">
        <f t="shared" si="2"/>
        <v>0</v>
      </c>
      <c r="W32" s="651">
        <f t="shared" si="3"/>
        <v>0</v>
      </c>
      <c r="X32" s="80" t="str">
        <f t="shared" si="4"/>
        <v/>
      </c>
      <c r="Y32" s="166" t="str">
        <f t="shared" si="5"/>
        <v/>
      </c>
      <c r="Z32" s="543">
        <v>2093</v>
      </c>
      <c r="AA32" s="540" t="s">
        <v>2719</v>
      </c>
      <c r="AB32" s="541">
        <v>8</v>
      </c>
      <c r="AC32" s="542"/>
    </row>
    <row r="33" spans="1:29" ht="14.1" customHeight="1" x14ac:dyDescent="0.2">
      <c r="A33" s="248">
        <v>24</v>
      </c>
      <c r="B33" s="586">
        <v>2108</v>
      </c>
      <c r="C33" s="246" t="s">
        <v>2720</v>
      </c>
      <c r="D33" s="249">
        <v>0</v>
      </c>
      <c r="E33" s="249">
        <v>0</v>
      </c>
      <c r="F33" s="249">
        <v>1</v>
      </c>
      <c r="G33" s="249">
        <v>0</v>
      </c>
      <c r="H33" s="249">
        <v>1</v>
      </c>
      <c r="I33" s="249">
        <v>2</v>
      </c>
      <c r="J33" s="249">
        <v>3</v>
      </c>
      <c r="K33" s="249">
        <v>2</v>
      </c>
      <c r="L33" s="249">
        <v>1</v>
      </c>
      <c r="M33" s="249">
        <v>4</v>
      </c>
      <c r="N33" s="249">
        <v>3</v>
      </c>
      <c r="O33" s="249">
        <v>3</v>
      </c>
      <c r="P33" s="249">
        <v>2</v>
      </c>
      <c r="Q33" s="249">
        <v>2</v>
      </c>
      <c r="R33" s="249">
        <v>2</v>
      </c>
      <c r="S33" s="250">
        <f t="shared" si="0"/>
        <v>26</v>
      </c>
      <c r="T33" s="251"/>
      <c r="U33" s="650">
        <f t="shared" si="1"/>
        <v>-1</v>
      </c>
      <c r="V33" s="641">
        <f t="shared" si="2"/>
        <v>-3.7037037037037035E-2</v>
      </c>
      <c r="W33" s="651">
        <f t="shared" si="3"/>
        <v>-1</v>
      </c>
      <c r="X33" s="80" t="str">
        <f t="shared" si="4"/>
        <v/>
      </c>
      <c r="Y33" s="166" t="str">
        <f t="shared" si="5"/>
        <v/>
      </c>
      <c r="Z33" s="543">
        <v>2108</v>
      </c>
      <c r="AA33" s="540" t="s">
        <v>2720</v>
      </c>
      <c r="AB33" s="541">
        <v>27</v>
      </c>
      <c r="AC33" s="542"/>
    </row>
    <row r="34" spans="1:29" s="80" customFormat="1" ht="14.1" customHeight="1" x14ac:dyDescent="0.2">
      <c r="A34" s="248">
        <v>25</v>
      </c>
      <c r="B34" s="586">
        <v>2128</v>
      </c>
      <c r="C34" s="246" t="s">
        <v>2721</v>
      </c>
      <c r="D34" s="246">
        <v>0</v>
      </c>
      <c r="E34" s="252">
        <v>0</v>
      </c>
      <c r="F34" s="252">
        <v>0</v>
      </c>
      <c r="G34" s="252">
        <v>4</v>
      </c>
      <c r="H34" s="252">
        <v>2</v>
      </c>
      <c r="I34" s="252">
        <v>3</v>
      </c>
      <c r="J34" s="252">
        <v>0</v>
      </c>
      <c r="K34" s="252">
        <v>4</v>
      </c>
      <c r="L34" s="252">
        <v>0</v>
      </c>
      <c r="M34" s="252">
        <v>0</v>
      </c>
      <c r="N34" s="252">
        <v>4</v>
      </c>
      <c r="O34" s="252">
        <v>6</v>
      </c>
      <c r="P34" s="252">
        <v>0</v>
      </c>
      <c r="Q34" s="252">
        <v>0</v>
      </c>
      <c r="R34" s="252">
        <v>0</v>
      </c>
      <c r="S34" s="250">
        <f t="shared" si="0"/>
        <v>23</v>
      </c>
      <c r="T34" s="251"/>
      <c r="U34" s="650">
        <f t="shared" si="1"/>
        <v>5</v>
      </c>
      <c r="V34" s="641">
        <f t="shared" si="2"/>
        <v>0.27777777777777779</v>
      </c>
      <c r="W34" s="651">
        <f t="shared" si="3"/>
        <v>1</v>
      </c>
      <c r="X34" s="80" t="str">
        <f t="shared" si="4"/>
        <v/>
      </c>
      <c r="Y34" s="166" t="str">
        <f t="shared" si="5"/>
        <v/>
      </c>
      <c r="Z34" s="539">
        <v>2128</v>
      </c>
      <c r="AA34" s="540" t="s">
        <v>2721</v>
      </c>
      <c r="AB34" s="541">
        <v>18</v>
      </c>
      <c r="AC34" s="542"/>
    </row>
    <row r="35" spans="1:29" ht="14.1" customHeight="1" x14ac:dyDescent="0.2">
      <c r="A35" s="248">
        <v>26</v>
      </c>
      <c r="B35" s="586">
        <v>2145</v>
      </c>
      <c r="C35" s="246" t="s">
        <v>2722</v>
      </c>
      <c r="D35" s="249">
        <v>0</v>
      </c>
      <c r="E35" s="249">
        <v>0</v>
      </c>
      <c r="F35" s="249">
        <v>3</v>
      </c>
      <c r="G35" s="249">
        <v>1</v>
      </c>
      <c r="H35" s="249">
        <v>6</v>
      </c>
      <c r="I35" s="249">
        <v>5</v>
      </c>
      <c r="J35" s="249">
        <v>4</v>
      </c>
      <c r="K35" s="249">
        <v>4</v>
      </c>
      <c r="L35" s="249">
        <v>5</v>
      </c>
      <c r="M35" s="249">
        <v>2</v>
      </c>
      <c r="N35" s="249">
        <v>7</v>
      </c>
      <c r="O35" s="249">
        <v>5</v>
      </c>
      <c r="P35" s="249">
        <v>2</v>
      </c>
      <c r="Q35" s="249">
        <v>4</v>
      </c>
      <c r="R35" s="249">
        <v>2</v>
      </c>
      <c r="S35" s="250">
        <f t="shared" si="0"/>
        <v>50</v>
      </c>
      <c r="T35" s="251"/>
      <c r="U35" s="650">
        <f t="shared" si="1"/>
        <v>3</v>
      </c>
      <c r="V35" s="641">
        <f t="shared" si="2"/>
        <v>6.3829787234042548E-2</v>
      </c>
      <c r="W35" s="651">
        <f t="shared" si="3"/>
        <v>1</v>
      </c>
      <c r="X35" s="80" t="str">
        <f t="shared" si="4"/>
        <v/>
      </c>
      <c r="Y35" s="166" t="str">
        <f t="shared" si="5"/>
        <v/>
      </c>
      <c r="Z35" s="543">
        <v>2145</v>
      </c>
      <c r="AA35" s="544" t="s">
        <v>2722</v>
      </c>
      <c r="AB35" s="542">
        <v>47</v>
      </c>
      <c r="AC35" s="542"/>
    </row>
    <row r="36" spans="1:29" ht="14.1" customHeight="1" x14ac:dyDescent="0.2">
      <c r="A36" s="248">
        <v>27</v>
      </c>
      <c r="B36" s="586">
        <v>2146</v>
      </c>
      <c r="C36" s="246" t="s">
        <v>2723</v>
      </c>
      <c r="D36" s="249">
        <v>0</v>
      </c>
      <c r="E36" s="252">
        <v>0</v>
      </c>
      <c r="F36" s="252">
        <v>0</v>
      </c>
      <c r="G36" s="252">
        <v>1</v>
      </c>
      <c r="H36" s="252">
        <v>2</v>
      </c>
      <c r="I36" s="252">
        <v>0</v>
      </c>
      <c r="J36" s="252">
        <v>3</v>
      </c>
      <c r="K36" s="252">
        <v>1</v>
      </c>
      <c r="L36" s="252">
        <v>3</v>
      </c>
      <c r="M36" s="252">
        <v>2</v>
      </c>
      <c r="N36" s="252">
        <v>2</v>
      </c>
      <c r="O36" s="252">
        <v>3</v>
      </c>
      <c r="P36" s="252">
        <v>0</v>
      </c>
      <c r="Q36" s="252">
        <v>0</v>
      </c>
      <c r="R36" s="252">
        <v>0</v>
      </c>
      <c r="S36" s="250">
        <f t="shared" si="0"/>
        <v>17</v>
      </c>
      <c r="T36" s="251"/>
      <c r="U36" s="650">
        <f t="shared" si="1"/>
        <v>0</v>
      </c>
      <c r="V36" s="641">
        <f t="shared" si="2"/>
        <v>0</v>
      </c>
      <c r="W36" s="651">
        <f t="shared" si="3"/>
        <v>0</v>
      </c>
      <c r="X36" s="80" t="str">
        <f t="shared" si="4"/>
        <v/>
      </c>
      <c r="Y36" s="166" t="str">
        <f t="shared" si="5"/>
        <v/>
      </c>
      <c r="Z36" s="547">
        <v>2146</v>
      </c>
      <c r="AA36" s="540" t="s">
        <v>2723</v>
      </c>
      <c r="AB36" s="541">
        <v>17</v>
      </c>
      <c r="AC36" s="542"/>
    </row>
    <row r="37" spans="1:29" ht="14.1" customHeight="1" x14ac:dyDescent="0.2">
      <c r="A37" s="248">
        <v>28</v>
      </c>
      <c r="B37" s="586">
        <v>2150</v>
      </c>
      <c r="C37" s="246" t="s">
        <v>2724</v>
      </c>
      <c r="D37" s="246">
        <v>0</v>
      </c>
      <c r="E37" s="252">
        <v>0</v>
      </c>
      <c r="F37" s="252">
        <v>2</v>
      </c>
      <c r="G37" s="252">
        <v>0</v>
      </c>
      <c r="H37" s="252">
        <v>3</v>
      </c>
      <c r="I37" s="252">
        <v>0</v>
      </c>
      <c r="J37" s="252">
        <v>3</v>
      </c>
      <c r="K37" s="252">
        <v>0</v>
      </c>
      <c r="L37" s="252">
        <v>2</v>
      </c>
      <c r="M37" s="252">
        <v>0</v>
      </c>
      <c r="N37" s="252">
        <v>0</v>
      </c>
      <c r="O37" s="252">
        <v>1</v>
      </c>
      <c r="P37" s="252">
        <v>1</v>
      </c>
      <c r="Q37" s="252">
        <v>2</v>
      </c>
      <c r="R37" s="252">
        <v>0</v>
      </c>
      <c r="S37" s="250">
        <f t="shared" si="0"/>
        <v>14</v>
      </c>
      <c r="T37" s="251"/>
      <c r="U37" s="650">
        <f t="shared" si="1"/>
        <v>1</v>
      </c>
      <c r="V37" s="641">
        <f t="shared" si="2"/>
        <v>7.6923076923076927E-2</v>
      </c>
      <c r="W37" s="651">
        <f t="shared" si="3"/>
        <v>1</v>
      </c>
      <c r="X37" s="80" t="str">
        <f t="shared" si="4"/>
        <v/>
      </c>
      <c r="Y37" s="166" t="str">
        <f t="shared" si="5"/>
        <v/>
      </c>
      <c r="Z37" s="539">
        <v>2150</v>
      </c>
      <c r="AA37" s="540" t="s">
        <v>2724</v>
      </c>
      <c r="AB37" s="542">
        <v>13</v>
      </c>
      <c r="AC37" s="542"/>
    </row>
    <row r="38" spans="1:29" ht="14.1" customHeight="1" x14ac:dyDescent="0.2">
      <c r="A38" s="248">
        <v>29</v>
      </c>
      <c r="B38" s="586">
        <v>2199</v>
      </c>
      <c r="C38" s="246" t="s">
        <v>3353</v>
      </c>
      <c r="D38" s="246">
        <v>0</v>
      </c>
      <c r="E38" s="252">
        <v>0</v>
      </c>
      <c r="F38" s="252">
        <v>0</v>
      </c>
      <c r="G38" s="252">
        <v>0</v>
      </c>
      <c r="H38" s="252">
        <v>2</v>
      </c>
      <c r="I38" s="252">
        <v>2</v>
      </c>
      <c r="J38" s="252">
        <v>1</v>
      </c>
      <c r="K38" s="252">
        <v>1</v>
      </c>
      <c r="L38" s="252">
        <v>0</v>
      </c>
      <c r="M38" s="252">
        <v>0</v>
      </c>
      <c r="N38" s="252">
        <v>1</v>
      </c>
      <c r="O38" s="252">
        <v>0</v>
      </c>
      <c r="P38" s="252">
        <v>0</v>
      </c>
      <c r="Q38" s="252">
        <v>0</v>
      </c>
      <c r="R38" s="252">
        <v>0</v>
      </c>
      <c r="S38" s="250">
        <f t="shared" si="0"/>
        <v>7</v>
      </c>
      <c r="T38" s="251"/>
      <c r="U38" s="650">
        <f t="shared" si="1"/>
        <v>-3</v>
      </c>
      <c r="V38" s="641">
        <f t="shared" si="2"/>
        <v>-0.3</v>
      </c>
      <c r="W38" s="651">
        <f t="shared" si="3"/>
        <v>-1</v>
      </c>
      <c r="X38" s="80" t="str">
        <f t="shared" si="4"/>
        <v/>
      </c>
      <c r="Y38" s="166" t="str">
        <f t="shared" si="5"/>
        <v/>
      </c>
      <c r="Z38" s="539">
        <v>2199</v>
      </c>
      <c r="AA38" s="540" t="s">
        <v>3353</v>
      </c>
      <c r="AB38" s="542">
        <v>10</v>
      </c>
      <c r="AC38" s="542"/>
    </row>
    <row r="39" spans="1:29" ht="14.1" customHeight="1" x14ac:dyDescent="0.2">
      <c r="A39" s="248">
        <v>30</v>
      </c>
      <c r="B39" s="586">
        <v>2218</v>
      </c>
      <c r="C39" s="246" t="s">
        <v>3108</v>
      </c>
      <c r="D39" s="249">
        <v>0</v>
      </c>
      <c r="E39" s="249">
        <v>0</v>
      </c>
      <c r="F39" s="249">
        <v>0</v>
      </c>
      <c r="G39" s="249">
        <v>2</v>
      </c>
      <c r="H39" s="249">
        <v>2</v>
      </c>
      <c r="I39" s="249">
        <v>2</v>
      </c>
      <c r="J39" s="249">
        <v>1</v>
      </c>
      <c r="K39" s="249">
        <v>2</v>
      </c>
      <c r="L39" s="249">
        <v>0</v>
      </c>
      <c r="M39" s="249">
        <v>1</v>
      </c>
      <c r="N39" s="249">
        <v>4</v>
      </c>
      <c r="O39" s="249">
        <v>1</v>
      </c>
      <c r="P39" s="249">
        <v>3</v>
      </c>
      <c r="Q39" s="249">
        <v>1</v>
      </c>
      <c r="R39" s="249">
        <v>0</v>
      </c>
      <c r="S39" s="250">
        <f t="shared" si="0"/>
        <v>19</v>
      </c>
      <c r="T39" s="251"/>
      <c r="U39" s="650">
        <f t="shared" si="1"/>
        <v>-2</v>
      </c>
      <c r="V39" s="641">
        <f t="shared" si="2"/>
        <v>-9.5238095238095233E-2</v>
      </c>
      <c r="W39" s="651">
        <f t="shared" si="3"/>
        <v>-1</v>
      </c>
      <c r="X39" s="80" t="str">
        <f t="shared" si="4"/>
        <v/>
      </c>
      <c r="Y39" s="166" t="str">
        <f t="shared" si="5"/>
        <v/>
      </c>
      <c r="Z39" s="539">
        <v>2218</v>
      </c>
      <c r="AA39" s="540" t="s">
        <v>3108</v>
      </c>
      <c r="AB39" s="541">
        <v>21</v>
      </c>
      <c r="AC39" s="542"/>
    </row>
    <row r="40" spans="1:29" ht="14.1" customHeight="1" x14ac:dyDescent="0.2">
      <c r="A40" s="248">
        <v>31</v>
      </c>
      <c r="B40" s="586">
        <v>2220</v>
      </c>
      <c r="C40" s="246" t="s">
        <v>2725</v>
      </c>
      <c r="D40" s="246">
        <v>0</v>
      </c>
      <c r="E40" s="252">
        <v>0</v>
      </c>
      <c r="F40" s="252">
        <v>0</v>
      </c>
      <c r="G40" s="252">
        <v>2</v>
      </c>
      <c r="H40" s="252">
        <v>3</v>
      </c>
      <c r="I40" s="252">
        <v>5</v>
      </c>
      <c r="J40" s="252">
        <v>0</v>
      </c>
      <c r="K40" s="252">
        <v>4</v>
      </c>
      <c r="L40" s="252">
        <v>1</v>
      </c>
      <c r="M40" s="252">
        <v>1</v>
      </c>
      <c r="N40" s="252">
        <v>2</v>
      </c>
      <c r="O40" s="252">
        <v>2</v>
      </c>
      <c r="P40" s="252">
        <v>2</v>
      </c>
      <c r="Q40" s="252">
        <v>0</v>
      </c>
      <c r="R40" s="252">
        <v>2</v>
      </c>
      <c r="S40" s="250">
        <f t="shared" si="0"/>
        <v>24</v>
      </c>
      <c r="T40" s="251"/>
      <c r="U40" s="650">
        <f t="shared" si="1"/>
        <v>6</v>
      </c>
      <c r="V40" s="641">
        <f t="shared" si="2"/>
        <v>0.33333333333333331</v>
      </c>
      <c r="W40" s="651">
        <f t="shared" si="3"/>
        <v>1</v>
      </c>
      <c r="X40" s="80" t="str">
        <f t="shared" si="4"/>
        <v/>
      </c>
      <c r="Y40" s="166" t="str">
        <f t="shared" si="5"/>
        <v/>
      </c>
      <c r="Z40" s="543">
        <v>2220</v>
      </c>
      <c r="AA40" s="540" t="s">
        <v>2725</v>
      </c>
      <c r="AB40" s="541">
        <v>18</v>
      </c>
      <c r="AC40" s="542"/>
    </row>
    <row r="41" spans="1:29" ht="14.1" customHeight="1" x14ac:dyDescent="0.2">
      <c r="A41" s="248">
        <v>32</v>
      </c>
      <c r="B41" s="586">
        <v>2237</v>
      </c>
      <c r="C41" s="246" t="s">
        <v>3354</v>
      </c>
      <c r="D41" s="252">
        <v>0</v>
      </c>
      <c r="E41" s="252">
        <v>0</v>
      </c>
      <c r="F41" s="252">
        <v>0</v>
      </c>
      <c r="G41" s="252">
        <v>3</v>
      </c>
      <c r="H41" s="252">
        <v>5</v>
      </c>
      <c r="I41" s="252">
        <v>7</v>
      </c>
      <c r="J41" s="252">
        <v>5</v>
      </c>
      <c r="K41" s="252">
        <v>4</v>
      </c>
      <c r="L41" s="252">
        <v>7</v>
      </c>
      <c r="M41" s="252">
        <v>9</v>
      </c>
      <c r="N41" s="252">
        <v>2</v>
      </c>
      <c r="O41" s="252">
        <v>3</v>
      </c>
      <c r="P41" s="252">
        <v>5</v>
      </c>
      <c r="Q41" s="252">
        <v>4</v>
      </c>
      <c r="R41" s="252">
        <v>2</v>
      </c>
      <c r="S41" s="250">
        <f t="shared" si="0"/>
        <v>56</v>
      </c>
      <c r="T41" s="251"/>
      <c r="U41" s="650">
        <f t="shared" si="1"/>
        <v>-3</v>
      </c>
      <c r="V41" s="641">
        <f t="shared" si="2"/>
        <v>-5.0847457627118647E-2</v>
      </c>
      <c r="W41" s="651">
        <f t="shared" si="3"/>
        <v>-1</v>
      </c>
      <c r="X41" s="80" t="str">
        <f t="shared" si="4"/>
        <v/>
      </c>
      <c r="Y41" s="166" t="str">
        <f t="shared" si="5"/>
        <v/>
      </c>
      <c r="Z41" s="543">
        <v>2237</v>
      </c>
      <c r="AA41" s="540" t="s">
        <v>3354</v>
      </c>
      <c r="AB41" s="542">
        <v>59</v>
      </c>
      <c r="AC41" s="542"/>
    </row>
    <row r="42" spans="1:29" ht="14.1" customHeight="1" x14ac:dyDescent="0.2">
      <c r="A42" s="248">
        <v>33</v>
      </c>
      <c r="B42" s="586">
        <v>2246</v>
      </c>
      <c r="C42" s="246" t="s">
        <v>3109</v>
      </c>
      <c r="D42" s="249">
        <v>0</v>
      </c>
      <c r="E42" s="249">
        <v>0</v>
      </c>
      <c r="F42" s="249">
        <v>0</v>
      </c>
      <c r="G42" s="249">
        <v>0</v>
      </c>
      <c r="H42" s="249">
        <v>0</v>
      </c>
      <c r="I42" s="249">
        <v>0</v>
      </c>
      <c r="J42" s="249">
        <v>0</v>
      </c>
      <c r="K42" s="249">
        <v>0</v>
      </c>
      <c r="L42" s="249">
        <v>1</v>
      </c>
      <c r="M42" s="249">
        <v>0</v>
      </c>
      <c r="N42" s="249">
        <v>0</v>
      </c>
      <c r="O42" s="249">
        <v>0</v>
      </c>
      <c r="P42" s="249">
        <v>0</v>
      </c>
      <c r="Q42" s="249">
        <v>1</v>
      </c>
      <c r="R42" s="249">
        <v>0</v>
      </c>
      <c r="S42" s="250">
        <f t="shared" si="0"/>
        <v>2</v>
      </c>
      <c r="T42" s="251"/>
      <c r="U42" s="650">
        <f t="shared" si="1"/>
        <v>-13</v>
      </c>
      <c r="V42" s="641">
        <f t="shared" si="2"/>
        <v>-0.8666666666666667</v>
      </c>
      <c r="W42" s="651">
        <f t="shared" si="3"/>
        <v>-1</v>
      </c>
      <c r="X42" s="80" t="str">
        <f t="shared" si="4"/>
        <v/>
      </c>
      <c r="Y42" s="166" t="str">
        <f t="shared" si="5"/>
        <v/>
      </c>
      <c r="Z42" s="547">
        <v>2246</v>
      </c>
      <c r="AA42" s="540" t="s">
        <v>3109</v>
      </c>
      <c r="AB42" s="548">
        <v>15</v>
      </c>
      <c r="AC42" s="542"/>
    </row>
    <row r="43" spans="1:29" ht="14.1" customHeight="1" x14ac:dyDescent="0.2">
      <c r="A43" s="248">
        <v>34</v>
      </c>
      <c r="B43" s="586">
        <v>2247</v>
      </c>
      <c r="C43" s="246" t="s">
        <v>3110</v>
      </c>
      <c r="D43" s="249">
        <v>0</v>
      </c>
      <c r="E43" s="252">
        <v>0</v>
      </c>
      <c r="F43" s="252">
        <v>0</v>
      </c>
      <c r="G43" s="252">
        <v>0</v>
      </c>
      <c r="H43" s="252">
        <v>2</v>
      </c>
      <c r="I43" s="252">
        <v>1</v>
      </c>
      <c r="J43" s="252">
        <v>0</v>
      </c>
      <c r="K43" s="252">
        <v>0</v>
      </c>
      <c r="L43" s="252">
        <v>0</v>
      </c>
      <c r="M43" s="252">
        <v>3</v>
      </c>
      <c r="N43" s="252">
        <v>0</v>
      </c>
      <c r="O43" s="252">
        <v>0</v>
      </c>
      <c r="P43" s="252">
        <v>1</v>
      </c>
      <c r="Q43" s="252">
        <v>1</v>
      </c>
      <c r="R43" s="252">
        <v>0</v>
      </c>
      <c r="S43" s="250">
        <f t="shared" si="0"/>
        <v>8</v>
      </c>
      <c r="T43" s="254"/>
      <c r="U43" s="650">
        <f t="shared" si="1"/>
        <v>-7</v>
      </c>
      <c r="V43" s="641">
        <f t="shared" si="2"/>
        <v>-0.46666666666666667</v>
      </c>
      <c r="W43" s="651">
        <f t="shared" si="3"/>
        <v>-1</v>
      </c>
      <c r="X43" s="80" t="str">
        <f t="shared" si="4"/>
        <v/>
      </c>
      <c r="Y43" s="166" t="str">
        <f t="shared" si="5"/>
        <v/>
      </c>
      <c r="Z43" s="543">
        <v>2247</v>
      </c>
      <c r="AA43" s="540" t="s">
        <v>3110</v>
      </c>
      <c r="AB43" s="540">
        <v>15</v>
      </c>
      <c r="AC43" s="542"/>
    </row>
    <row r="44" spans="1:29" ht="14.1" customHeight="1" x14ac:dyDescent="0.2">
      <c r="A44" s="248">
        <v>35</v>
      </c>
      <c r="B44" s="586">
        <v>2263</v>
      </c>
      <c r="C44" s="246" t="s">
        <v>2894</v>
      </c>
      <c r="D44" s="246">
        <v>0</v>
      </c>
      <c r="E44" s="252">
        <v>0</v>
      </c>
      <c r="F44" s="252">
        <v>0</v>
      </c>
      <c r="G44" s="252">
        <v>7</v>
      </c>
      <c r="H44" s="252">
        <v>6</v>
      </c>
      <c r="I44" s="252">
        <v>8</v>
      </c>
      <c r="J44" s="252">
        <v>7</v>
      </c>
      <c r="K44" s="252">
        <v>9</v>
      </c>
      <c r="L44" s="252">
        <v>1</v>
      </c>
      <c r="M44" s="252">
        <v>6</v>
      </c>
      <c r="N44" s="252">
        <v>4</v>
      </c>
      <c r="O44" s="252">
        <v>1</v>
      </c>
      <c r="P44" s="252">
        <v>0</v>
      </c>
      <c r="Q44" s="252">
        <v>1</v>
      </c>
      <c r="R44" s="252">
        <v>2</v>
      </c>
      <c r="S44" s="250">
        <f t="shared" si="0"/>
        <v>52</v>
      </c>
      <c r="T44" s="254"/>
      <c r="U44" s="650">
        <f t="shared" si="1"/>
        <v>-4</v>
      </c>
      <c r="V44" s="641">
        <f t="shared" si="2"/>
        <v>-7.1428571428571425E-2</v>
      </c>
      <c r="W44" s="651">
        <f t="shared" si="3"/>
        <v>-1</v>
      </c>
      <c r="X44" s="80" t="str">
        <f t="shared" si="4"/>
        <v/>
      </c>
      <c r="Y44" s="166" t="str">
        <f t="shared" si="5"/>
        <v/>
      </c>
      <c r="Z44" s="539">
        <v>2263</v>
      </c>
      <c r="AA44" s="540" t="s">
        <v>2894</v>
      </c>
      <c r="AB44" s="542">
        <v>56</v>
      </c>
      <c r="AC44" s="542"/>
    </row>
    <row r="45" spans="1:29" ht="14.1" customHeight="1" x14ac:dyDescent="0.2">
      <c r="A45" s="255">
        <v>36</v>
      </c>
      <c r="B45" s="586">
        <v>2264</v>
      </c>
      <c r="C45" s="246" t="s">
        <v>3111</v>
      </c>
      <c r="D45" s="246">
        <v>0</v>
      </c>
      <c r="E45" s="252">
        <v>0</v>
      </c>
      <c r="F45" s="252">
        <v>0</v>
      </c>
      <c r="G45" s="252">
        <v>0</v>
      </c>
      <c r="H45" s="252">
        <v>6</v>
      </c>
      <c r="I45" s="252">
        <v>2</v>
      </c>
      <c r="J45" s="252">
        <v>6</v>
      </c>
      <c r="K45" s="252">
        <v>3</v>
      </c>
      <c r="L45" s="252">
        <v>3</v>
      </c>
      <c r="M45" s="252">
        <v>5</v>
      </c>
      <c r="N45" s="252">
        <v>1</v>
      </c>
      <c r="O45" s="252">
        <v>0</v>
      </c>
      <c r="P45" s="252">
        <v>0</v>
      </c>
      <c r="Q45" s="252">
        <v>0</v>
      </c>
      <c r="R45" s="252">
        <v>0</v>
      </c>
      <c r="S45" s="250">
        <f t="shared" si="0"/>
        <v>26</v>
      </c>
      <c r="T45" s="251"/>
      <c r="U45" s="650">
        <f t="shared" si="1"/>
        <v>7</v>
      </c>
      <c r="V45" s="641">
        <f t="shared" si="2"/>
        <v>0.36842105263157893</v>
      </c>
      <c r="W45" s="651">
        <f t="shared" si="3"/>
        <v>1</v>
      </c>
      <c r="X45" s="80" t="str">
        <f t="shared" si="4"/>
        <v/>
      </c>
      <c r="Y45" s="166" t="str">
        <f t="shared" si="5"/>
        <v/>
      </c>
      <c r="Z45" s="543">
        <v>2264</v>
      </c>
      <c r="AA45" s="540" t="s">
        <v>3111</v>
      </c>
      <c r="AB45" s="542">
        <v>19</v>
      </c>
      <c r="AC45" s="542"/>
    </row>
    <row r="46" spans="1:29" ht="14.1" customHeight="1" x14ac:dyDescent="0.2">
      <c r="A46" s="255">
        <v>37</v>
      </c>
      <c r="B46" s="586">
        <v>2265</v>
      </c>
      <c r="C46" s="246" t="s">
        <v>3112</v>
      </c>
      <c r="D46" s="252">
        <v>0</v>
      </c>
      <c r="E46" s="252">
        <v>0</v>
      </c>
      <c r="F46" s="252">
        <v>0</v>
      </c>
      <c r="G46" s="252">
        <v>34</v>
      </c>
      <c r="H46" s="252">
        <v>31</v>
      </c>
      <c r="I46" s="252">
        <v>34</v>
      </c>
      <c r="J46" s="252">
        <v>23</v>
      </c>
      <c r="K46" s="252">
        <v>28</v>
      </c>
      <c r="L46" s="252">
        <v>19</v>
      </c>
      <c r="M46" s="252">
        <v>25</v>
      </c>
      <c r="N46" s="252">
        <v>25</v>
      </c>
      <c r="O46" s="252">
        <v>25</v>
      </c>
      <c r="P46" s="252">
        <v>19</v>
      </c>
      <c r="Q46" s="252">
        <v>14</v>
      </c>
      <c r="R46" s="252">
        <v>12</v>
      </c>
      <c r="S46" s="250">
        <f t="shared" si="0"/>
        <v>289</v>
      </c>
      <c r="T46" s="251"/>
      <c r="U46" s="650">
        <f t="shared" si="1"/>
        <v>12</v>
      </c>
      <c r="V46" s="641">
        <f t="shared" si="2"/>
        <v>4.3321299638989168E-2</v>
      </c>
      <c r="W46" s="651">
        <f t="shared" si="3"/>
        <v>1</v>
      </c>
      <c r="X46" s="80" t="str">
        <f t="shared" si="4"/>
        <v/>
      </c>
      <c r="Y46" s="166" t="str">
        <f t="shared" si="5"/>
        <v/>
      </c>
      <c r="Z46" s="547">
        <v>2265</v>
      </c>
      <c r="AA46" s="540" t="s">
        <v>3112</v>
      </c>
      <c r="AB46" s="542">
        <v>277</v>
      </c>
      <c r="AC46" s="542"/>
    </row>
    <row r="47" spans="1:29" ht="14.1" customHeight="1" x14ac:dyDescent="0.2">
      <c r="A47" s="255">
        <v>38</v>
      </c>
      <c r="B47" s="586">
        <v>2268</v>
      </c>
      <c r="C47" s="246" t="s">
        <v>2726</v>
      </c>
      <c r="D47" s="249">
        <v>0</v>
      </c>
      <c r="E47" s="249">
        <v>0</v>
      </c>
      <c r="F47" s="249">
        <v>12</v>
      </c>
      <c r="G47" s="249">
        <v>7</v>
      </c>
      <c r="H47" s="249">
        <v>12</v>
      </c>
      <c r="I47" s="249">
        <v>5</v>
      </c>
      <c r="J47" s="249">
        <v>3</v>
      </c>
      <c r="K47" s="249">
        <v>4</v>
      </c>
      <c r="L47" s="249">
        <v>4</v>
      </c>
      <c r="M47" s="249">
        <v>0</v>
      </c>
      <c r="N47" s="249">
        <v>0</v>
      </c>
      <c r="O47" s="249">
        <v>0</v>
      </c>
      <c r="P47" s="249">
        <v>0</v>
      </c>
      <c r="Q47" s="249">
        <v>0</v>
      </c>
      <c r="R47" s="249">
        <v>0</v>
      </c>
      <c r="S47" s="250">
        <f t="shared" si="0"/>
        <v>47</v>
      </c>
      <c r="T47" s="251"/>
      <c r="U47" s="650">
        <f t="shared" si="1"/>
        <v>3</v>
      </c>
      <c r="V47" s="641">
        <f t="shared" si="2"/>
        <v>6.8181818181818177E-2</v>
      </c>
      <c r="W47" s="651">
        <f t="shared" si="3"/>
        <v>1</v>
      </c>
      <c r="X47" s="80" t="str">
        <f t="shared" si="4"/>
        <v/>
      </c>
      <c r="Y47" s="166" t="str">
        <f t="shared" si="5"/>
        <v/>
      </c>
      <c r="Z47" s="543">
        <v>2268</v>
      </c>
      <c r="AA47" s="540" t="s">
        <v>2726</v>
      </c>
      <c r="AB47" s="542">
        <v>44</v>
      </c>
      <c r="AC47" s="542"/>
    </row>
    <row r="48" spans="1:29" ht="14.1" customHeight="1" x14ac:dyDescent="0.2">
      <c r="A48" s="255">
        <v>39</v>
      </c>
      <c r="B48" s="586">
        <v>2272</v>
      </c>
      <c r="C48" s="246" t="s">
        <v>2727</v>
      </c>
      <c r="D48" s="249">
        <v>0</v>
      </c>
      <c r="E48" s="249">
        <v>0</v>
      </c>
      <c r="F48" s="249">
        <v>0</v>
      </c>
      <c r="G48" s="249">
        <v>10</v>
      </c>
      <c r="H48" s="249">
        <v>9</v>
      </c>
      <c r="I48" s="249">
        <v>7</v>
      </c>
      <c r="J48" s="249">
        <v>10</v>
      </c>
      <c r="K48" s="249">
        <v>11</v>
      </c>
      <c r="L48" s="249">
        <v>10</v>
      </c>
      <c r="M48" s="249">
        <v>1</v>
      </c>
      <c r="N48" s="249">
        <v>14</v>
      </c>
      <c r="O48" s="249">
        <v>6</v>
      </c>
      <c r="P48" s="249">
        <v>2</v>
      </c>
      <c r="Q48" s="249">
        <v>1</v>
      </c>
      <c r="R48" s="249">
        <v>3</v>
      </c>
      <c r="S48" s="250">
        <f t="shared" si="0"/>
        <v>84</v>
      </c>
      <c r="T48" s="251"/>
      <c r="U48" s="650">
        <f t="shared" si="1"/>
        <v>-13</v>
      </c>
      <c r="V48" s="641">
        <f t="shared" si="2"/>
        <v>-0.13402061855670103</v>
      </c>
      <c r="W48" s="651">
        <f t="shared" si="3"/>
        <v>-1</v>
      </c>
      <c r="X48" s="80" t="str">
        <f t="shared" si="4"/>
        <v/>
      </c>
      <c r="Y48" s="166" t="str">
        <f t="shared" si="5"/>
        <v/>
      </c>
      <c r="Z48" s="543">
        <v>2272</v>
      </c>
      <c r="AA48" s="540" t="s">
        <v>2727</v>
      </c>
      <c r="AB48" s="542">
        <v>97</v>
      </c>
      <c r="AC48" s="542"/>
    </row>
    <row r="49" spans="1:29" ht="14.1" customHeight="1" x14ac:dyDescent="0.2">
      <c r="A49" s="255">
        <v>40</v>
      </c>
      <c r="B49" s="586">
        <v>2273</v>
      </c>
      <c r="C49" s="246" t="s">
        <v>3113</v>
      </c>
      <c r="D49" s="249">
        <v>0</v>
      </c>
      <c r="E49" s="249">
        <v>0</v>
      </c>
      <c r="F49" s="249">
        <v>0</v>
      </c>
      <c r="G49" s="249">
        <v>3</v>
      </c>
      <c r="H49" s="249">
        <v>2</v>
      </c>
      <c r="I49" s="249">
        <v>3</v>
      </c>
      <c r="J49" s="249">
        <v>2</v>
      </c>
      <c r="K49" s="249">
        <v>1</v>
      </c>
      <c r="L49" s="249">
        <v>2</v>
      </c>
      <c r="M49" s="249">
        <v>2</v>
      </c>
      <c r="N49" s="249">
        <v>0</v>
      </c>
      <c r="O49" s="249">
        <v>5</v>
      </c>
      <c r="P49" s="249">
        <v>0</v>
      </c>
      <c r="Q49" s="249">
        <v>0</v>
      </c>
      <c r="R49" s="249">
        <v>0</v>
      </c>
      <c r="S49" s="250">
        <f t="shared" si="0"/>
        <v>20</v>
      </c>
      <c r="T49" s="251"/>
      <c r="U49" s="650">
        <f t="shared" si="1"/>
        <v>-1</v>
      </c>
      <c r="V49" s="641">
        <f t="shared" si="2"/>
        <v>-4.7619047619047616E-2</v>
      </c>
      <c r="W49" s="651">
        <f t="shared" si="3"/>
        <v>-1</v>
      </c>
      <c r="X49" s="80" t="str">
        <f t="shared" si="4"/>
        <v/>
      </c>
      <c r="Y49" s="166" t="str">
        <f t="shared" si="5"/>
        <v/>
      </c>
      <c r="Z49" s="543">
        <v>2273</v>
      </c>
      <c r="AA49" s="540" t="s">
        <v>3113</v>
      </c>
      <c r="AB49" s="542">
        <v>21</v>
      </c>
      <c r="AC49" s="542"/>
    </row>
    <row r="50" spans="1:29" ht="14.1" customHeight="1" x14ac:dyDescent="0.2">
      <c r="A50" s="255">
        <v>41</v>
      </c>
      <c r="B50" s="586">
        <v>2279</v>
      </c>
      <c r="C50" s="246" t="s">
        <v>2735</v>
      </c>
      <c r="D50" s="249">
        <v>0</v>
      </c>
      <c r="E50" s="249">
        <v>0</v>
      </c>
      <c r="F50" s="249">
        <v>9</v>
      </c>
      <c r="G50" s="249">
        <v>0</v>
      </c>
      <c r="H50" s="249">
        <v>0</v>
      </c>
      <c r="I50" s="249">
        <v>0</v>
      </c>
      <c r="J50" s="249">
        <v>0</v>
      </c>
      <c r="K50" s="249">
        <v>0</v>
      </c>
      <c r="L50" s="249">
        <v>0</v>
      </c>
      <c r="M50" s="249">
        <v>0</v>
      </c>
      <c r="N50" s="249">
        <v>0</v>
      </c>
      <c r="O50" s="249">
        <v>0</v>
      </c>
      <c r="P50" s="249">
        <v>0</v>
      </c>
      <c r="Q50" s="249">
        <v>0</v>
      </c>
      <c r="R50" s="249">
        <v>0</v>
      </c>
      <c r="S50" s="250">
        <f t="shared" si="0"/>
        <v>9</v>
      </c>
      <c r="T50" s="251"/>
      <c r="U50" s="650">
        <f t="shared" si="1"/>
        <v>1</v>
      </c>
      <c r="V50" s="641">
        <f t="shared" si="2"/>
        <v>0.125</v>
      </c>
      <c r="W50" s="651">
        <f t="shared" si="3"/>
        <v>1</v>
      </c>
      <c r="X50" s="80" t="str">
        <f t="shared" si="4"/>
        <v/>
      </c>
      <c r="Y50" s="166" t="str">
        <f t="shared" si="5"/>
        <v/>
      </c>
      <c r="Z50" s="543">
        <v>2279</v>
      </c>
      <c r="AA50" s="540" t="s">
        <v>2735</v>
      </c>
      <c r="AB50" s="541">
        <v>8</v>
      </c>
      <c r="AC50" s="542"/>
    </row>
    <row r="51" spans="1:29" ht="14.1" customHeight="1" x14ac:dyDescent="0.2">
      <c r="A51" s="255">
        <v>42</v>
      </c>
      <c r="B51" s="586">
        <v>2287</v>
      </c>
      <c r="C51" s="246" t="s">
        <v>3191</v>
      </c>
      <c r="D51" s="249">
        <v>0</v>
      </c>
      <c r="E51" s="249">
        <v>0</v>
      </c>
      <c r="F51" s="249">
        <v>0</v>
      </c>
      <c r="G51" s="249">
        <v>2</v>
      </c>
      <c r="H51" s="249">
        <v>0</v>
      </c>
      <c r="I51" s="249">
        <v>0</v>
      </c>
      <c r="J51" s="249">
        <v>2</v>
      </c>
      <c r="K51" s="249">
        <v>0</v>
      </c>
      <c r="L51" s="249">
        <v>2</v>
      </c>
      <c r="M51" s="249">
        <v>0</v>
      </c>
      <c r="N51" s="249">
        <v>1</v>
      </c>
      <c r="O51" s="249">
        <v>0</v>
      </c>
      <c r="P51" s="249">
        <v>0</v>
      </c>
      <c r="Q51" s="249">
        <v>0</v>
      </c>
      <c r="R51" s="249">
        <v>0</v>
      </c>
      <c r="S51" s="250">
        <f t="shared" si="0"/>
        <v>7</v>
      </c>
      <c r="T51" s="251"/>
      <c r="U51" s="650">
        <f t="shared" si="1"/>
        <v>2</v>
      </c>
      <c r="V51" s="641">
        <f t="shared" si="2"/>
        <v>0.4</v>
      </c>
      <c r="W51" s="651">
        <f t="shared" si="3"/>
        <v>1</v>
      </c>
      <c r="X51" s="80" t="str">
        <f t="shared" si="4"/>
        <v/>
      </c>
      <c r="Y51" s="166" t="str">
        <f t="shared" si="5"/>
        <v/>
      </c>
      <c r="Z51" s="543">
        <v>2287</v>
      </c>
      <c r="AA51" s="542" t="s">
        <v>3191</v>
      </c>
      <c r="AB51" s="549">
        <v>5</v>
      </c>
      <c r="AC51" s="542"/>
    </row>
    <row r="52" spans="1:29" ht="14.1" customHeight="1" x14ac:dyDescent="0.2">
      <c r="A52" s="255">
        <v>43</v>
      </c>
      <c r="B52" s="586">
        <v>2296</v>
      </c>
      <c r="C52" s="246" t="s">
        <v>3153</v>
      </c>
      <c r="D52" s="249">
        <v>0</v>
      </c>
      <c r="E52" s="249">
        <v>0</v>
      </c>
      <c r="F52" s="249">
        <v>0</v>
      </c>
      <c r="G52" s="249">
        <v>3</v>
      </c>
      <c r="H52" s="249">
        <v>0</v>
      </c>
      <c r="I52" s="249">
        <v>1</v>
      </c>
      <c r="J52" s="249">
        <v>1</v>
      </c>
      <c r="K52" s="249">
        <v>2</v>
      </c>
      <c r="L52" s="249">
        <v>0</v>
      </c>
      <c r="M52" s="249">
        <v>1</v>
      </c>
      <c r="N52" s="249">
        <v>0</v>
      </c>
      <c r="O52" s="249">
        <v>0</v>
      </c>
      <c r="P52" s="249">
        <v>0</v>
      </c>
      <c r="Q52" s="249">
        <v>0</v>
      </c>
      <c r="R52" s="249">
        <v>0</v>
      </c>
      <c r="S52" s="250">
        <f t="shared" si="0"/>
        <v>8</v>
      </c>
      <c r="T52" s="251">
        <v>5</v>
      </c>
      <c r="U52" s="650">
        <f t="shared" si="1"/>
        <v>2</v>
      </c>
      <c r="V52" s="641">
        <f t="shared" si="2"/>
        <v>0.33333333333333331</v>
      </c>
      <c r="W52" s="651">
        <f t="shared" si="3"/>
        <v>1</v>
      </c>
      <c r="X52" s="80" t="str">
        <f t="shared" si="4"/>
        <v/>
      </c>
      <c r="Y52" s="166" t="str">
        <f t="shared" si="5"/>
        <v/>
      </c>
      <c r="Z52" s="543">
        <v>2296</v>
      </c>
      <c r="AA52" s="540" t="s">
        <v>3153</v>
      </c>
      <c r="AB52" s="542">
        <v>6</v>
      </c>
      <c r="AC52" s="542">
        <v>5</v>
      </c>
    </row>
    <row r="53" spans="1:29" ht="14.1" customHeight="1" x14ac:dyDescent="0.2">
      <c r="A53" s="255">
        <v>44</v>
      </c>
      <c r="B53" s="586">
        <v>2300</v>
      </c>
      <c r="C53" s="246" t="s">
        <v>3154</v>
      </c>
      <c r="D53" s="249">
        <v>0</v>
      </c>
      <c r="E53" s="249">
        <v>0</v>
      </c>
      <c r="F53" s="249">
        <v>4</v>
      </c>
      <c r="G53" s="249">
        <v>11</v>
      </c>
      <c r="H53" s="249">
        <v>9</v>
      </c>
      <c r="I53" s="249">
        <v>5</v>
      </c>
      <c r="J53" s="249">
        <v>10</v>
      </c>
      <c r="K53" s="249">
        <v>9</v>
      </c>
      <c r="L53" s="249">
        <v>7</v>
      </c>
      <c r="M53" s="249">
        <v>11</v>
      </c>
      <c r="N53" s="249">
        <v>3</v>
      </c>
      <c r="O53" s="249">
        <v>3</v>
      </c>
      <c r="P53" s="249">
        <v>5</v>
      </c>
      <c r="Q53" s="249">
        <v>4</v>
      </c>
      <c r="R53" s="249">
        <v>5</v>
      </c>
      <c r="S53" s="250">
        <f t="shared" si="0"/>
        <v>86</v>
      </c>
      <c r="T53" s="251">
        <v>5</v>
      </c>
      <c r="U53" s="650">
        <f t="shared" si="1"/>
        <v>23</v>
      </c>
      <c r="V53" s="641">
        <f t="shared" si="2"/>
        <v>0.36507936507936506</v>
      </c>
      <c r="W53" s="651">
        <f t="shared" si="3"/>
        <v>1</v>
      </c>
      <c r="X53" s="80" t="str">
        <f t="shared" si="4"/>
        <v/>
      </c>
      <c r="Y53" s="166" t="str">
        <f t="shared" si="5"/>
        <v/>
      </c>
      <c r="Z53" s="539">
        <v>2300</v>
      </c>
      <c r="AA53" s="540" t="s">
        <v>3154</v>
      </c>
      <c r="AB53" s="542">
        <v>63</v>
      </c>
      <c r="AC53" s="542">
        <v>5</v>
      </c>
    </row>
    <row r="54" spans="1:29" ht="14.1" customHeight="1" x14ac:dyDescent="0.2">
      <c r="A54" s="255">
        <v>45</v>
      </c>
      <c r="B54" s="586">
        <v>2307</v>
      </c>
      <c r="C54" s="246" t="s">
        <v>3192</v>
      </c>
      <c r="D54" s="249">
        <v>0</v>
      </c>
      <c r="E54" s="249">
        <v>0</v>
      </c>
      <c r="F54" s="249">
        <v>0</v>
      </c>
      <c r="G54" s="249">
        <v>3</v>
      </c>
      <c r="H54" s="249">
        <v>1</v>
      </c>
      <c r="I54" s="249">
        <v>3</v>
      </c>
      <c r="J54" s="249">
        <v>5</v>
      </c>
      <c r="K54" s="249">
        <v>3</v>
      </c>
      <c r="L54" s="249">
        <v>4</v>
      </c>
      <c r="M54" s="249">
        <v>2</v>
      </c>
      <c r="N54" s="249">
        <v>3</v>
      </c>
      <c r="O54" s="249">
        <v>2</v>
      </c>
      <c r="P54" s="249">
        <v>0</v>
      </c>
      <c r="Q54" s="249">
        <v>0</v>
      </c>
      <c r="R54" s="249">
        <v>0</v>
      </c>
      <c r="S54" s="250">
        <f t="shared" si="0"/>
        <v>26</v>
      </c>
      <c r="T54" s="251"/>
      <c r="U54" s="650">
        <f t="shared" si="1"/>
        <v>5</v>
      </c>
      <c r="V54" s="641">
        <f t="shared" si="2"/>
        <v>0.23809523809523808</v>
      </c>
      <c r="W54" s="651">
        <f t="shared" si="3"/>
        <v>1</v>
      </c>
      <c r="X54" s="80" t="str">
        <f t="shared" si="4"/>
        <v/>
      </c>
      <c r="Y54" s="166" t="str">
        <f t="shared" si="5"/>
        <v/>
      </c>
      <c r="Z54" s="539">
        <v>2307</v>
      </c>
      <c r="AA54" s="540" t="s">
        <v>3192</v>
      </c>
      <c r="AB54" s="542">
        <v>21</v>
      </c>
      <c r="AC54" s="542"/>
    </row>
    <row r="55" spans="1:29" ht="14.1" customHeight="1" x14ac:dyDescent="0.2">
      <c r="A55" s="255">
        <v>46</v>
      </c>
      <c r="B55" s="586">
        <v>2317</v>
      </c>
      <c r="C55" s="246" t="s">
        <v>3355</v>
      </c>
      <c r="D55" s="249">
        <v>0</v>
      </c>
      <c r="E55" s="249">
        <v>0</v>
      </c>
      <c r="F55" s="249">
        <v>0</v>
      </c>
      <c r="G55" s="249">
        <v>0</v>
      </c>
      <c r="H55" s="249">
        <v>0</v>
      </c>
      <c r="I55" s="249">
        <v>0</v>
      </c>
      <c r="J55" s="249">
        <v>0</v>
      </c>
      <c r="K55" s="249">
        <v>0</v>
      </c>
      <c r="L55" s="249">
        <v>0</v>
      </c>
      <c r="M55" s="249">
        <v>0</v>
      </c>
      <c r="N55" s="249">
        <v>0</v>
      </c>
      <c r="O55" s="249">
        <v>4</v>
      </c>
      <c r="P55" s="249">
        <v>1</v>
      </c>
      <c r="Q55" s="249">
        <v>5</v>
      </c>
      <c r="R55" s="249">
        <v>4</v>
      </c>
      <c r="S55" s="250">
        <f t="shared" si="0"/>
        <v>14</v>
      </c>
      <c r="T55" s="251"/>
      <c r="U55" s="650">
        <f t="shared" si="1"/>
        <v>0</v>
      </c>
      <c r="V55" s="641">
        <f t="shared" si="2"/>
        <v>0</v>
      </c>
      <c r="W55" s="651">
        <f t="shared" si="3"/>
        <v>0</v>
      </c>
      <c r="X55" s="80" t="str">
        <f t="shared" si="4"/>
        <v/>
      </c>
      <c r="Y55" s="166" t="str">
        <f t="shared" si="5"/>
        <v/>
      </c>
      <c r="Z55" s="543">
        <v>2317</v>
      </c>
      <c r="AA55" s="540" t="s">
        <v>3355</v>
      </c>
      <c r="AB55" s="542">
        <v>14</v>
      </c>
      <c r="AC55" s="542"/>
    </row>
    <row r="56" spans="1:29" ht="14.1" customHeight="1" x14ac:dyDescent="0.2">
      <c r="A56" s="255">
        <v>47</v>
      </c>
      <c r="B56" s="586">
        <v>2318</v>
      </c>
      <c r="C56" s="246" t="s">
        <v>3356</v>
      </c>
      <c r="D56" s="249">
        <v>0</v>
      </c>
      <c r="E56" s="249">
        <v>0</v>
      </c>
      <c r="F56" s="249">
        <v>0</v>
      </c>
      <c r="G56" s="249">
        <v>9</v>
      </c>
      <c r="H56" s="249">
        <v>23</v>
      </c>
      <c r="I56" s="249">
        <v>23</v>
      </c>
      <c r="J56" s="249">
        <v>15</v>
      </c>
      <c r="K56" s="249">
        <v>19</v>
      </c>
      <c r="L56" s="249">
        <v>0</v>
      </c>
      <c r="M56" s="249">
        <v>0</v>
      </c>
      <c r="N56" s="249">
        <v>0</v>
      </c>
      <c r="O56" s="249">
        <v>0</v>
      </c>
      <c r="P56" s="249">
        <v>0</v>
      </c>
      <c r="Q56" s="249">
        <v>0</v>
      </c>
      <c r="R56" s="249">
        <v>0</v>
      </c>
      <c r="S56" s="250">
        <f t="shared" si="0"/>
        <v>89</v>
      </c>
      <c r="T56" s="251"/>
      <c r="U56" s="650">
        <f t="shared" si="1"/>
        <v>42</v>
      </c>
      <c r="V56" s="641">
        <f t="shared" si="2"/>
        <v>0.8936170212765957</v>
      </c>
      <c r="W56" s="651">
        <f t="shared" si="3"/>
        <v>1</v>
      </c>
      <c r="X56" s="80" t="str">
        <f t="shared" si="4"/>
        <v/>
      </c>
      <c r="Y56" s="166" t="str">
        <f t="shared" si="5"/>
        <v/>
      </c>
      <c r="Z56" s="550">
        <v>2318</v>
      </c>
      <c r="AA56" s="551" t="s">
        <v>3356</v>
      </c>
      <c r="AB56" s="552">
        <v>47</v>
      </c>
      <c r="AC56" s="542"/>
    </row>
    <row r="57" spans="1:29" ht="14.1" customHeight="1" x14ac:dyDescent="0.2">
      <c r="A57" s="255">
        <v>48</v>
      </c>
      <c r="B57" s="586">
        <v>2323</v>
      </c>
      <c r="C57" s="246" t="s">
        <v>3429</v>
      </c>
      <c r="D57" s="249">
        <v>0</v>
      </c>
      <c r="E57" s="249">
        <v>0</v>
      </c>
      <c r="F57" s="249">
        <v>0</v>
      </c>
      <c r="G57" s="249">
        <v>1</v>
      </c>
      <c r="H57" s="249">
        <v>3</v>
      </c>
      <c r="I57" s="249">
        <v>4</v>
      </c>
      <c r="J57" s="249">
        <v>1</v>
      </c>
      <c r="K57" s="249">
        <v>1</v>
      </c>
      <c r="L57" s="249">
        <v>1</v>
      </c>
      <c r="M57" s="249">
        <v>1</v>
      </c>
      <c r="N57" s="249">
        <v>2</v>
      </c>
      <c r="O57" s="249">
        <v>1</v>
      </c>
      <c r="P57" s="249">
        <v>0</v>
      </c>
      <c r="Q57" s="249">
        <v>0</v>
      </c>
      <c r="R57" s="249">
        <v>0</v>
      </c>
      <c r="S57" s="250">
        <f t="shared" si="0"/>
        <v>15</v>
      </c>
      <c r="T57" s="251"/>
      <c r="U57" s="650">
        <f t="shared" si="1"/>
        <v>15</v>
      </c>
      <c r="V57" s="641"/>
      <c r="W57" s="651"/>
      <c r="X57" s="80"/>
      <c r="Y57" s="166"/>
      <c r="AC57" s="542"/>
    </row>
    <row r="58" spans="1:29" ht="14.1" customHeight="1" x14ac:dyDescent="0.2">
      <c r="A58" s="255">
        <v>49</v>
      </c>
      <c r="B58" s="586">
        <v>2324</v>
      </c>
      <c r="C58" s="246" t="s">
        <v>3430</v>
      </c>
      <c r="D58" s="249">
        <v>0</v>
      </c>
      <c r="E58" s="249">
        <v>0</v>
      </c>
      <c r="F58" s="249">
        <v>3</v>
      </c>
      <c r="G58" s="249">
        <v>0</v>
      </c>
      <c r="H58" s="249">
        <v>1</v>
      </c>
      <c r="I58" s="249">
        <v>1</v>
      </c>
      <c r="J58" s="249">
        <v>0</v>
      </c>
      <c r="K58" s="249">
        <v>1</v>
      </c>
      <c r="L58" s="249">
        <v>0</v>
      </c>
      <c r="M58" s="249">
        <v>0</v>
      </c>
      <c r="N58" s="249">
        <v>2</v>
      </c>
      <c r="O58" s="249">
        <v>1</v>
      </c>
      <c r="P58" s="249">
        <v>1</v>
      </c>
      <c r="Q58" s="249">
        <v>2</v>
      </c>
      <c r="R58" s="249">
        <v>0</v>
      </c>
      <c r="S58" s="250">
        <f t="shared" si="0"/>
        <v>12</v>
      </c>
      <c r="T58" s="251"/>
      <c r="U58" s="650">
        <f t="shared" si="1"/>
        <v>12</v>
      </c>
      <c r="V58" s="641"/>
      <c r="W58" s="651"/>
      <c r="X58" s="80"/>
      <c r="Y58" s="166"/>
      <c r="AC58" s="542"/>
    </row>
    <row r="59" spans="1:29" ht="14.1" customHeight="1" x14ac:dyDescent="0.2">
      <c r="A59" s="255"/>
      <c r="B59" s="586"/>
      <c r="C59" s="246"/>
      <c r="D59" s="249"/>
      <c r="E59" s="249"/>
      <c r="F59" s="249"/>
      <c r="G59" s="249"/>
      <c r="H59" s="249"/>
      <c r="I59" s="249"/>
      <c r="J59" s="249"/>
      <c r="K59" s="249"/>
      <c r="L59" s="249"/>
      <c r="M59" s="249"/>
      <c r="N59" s="249"/>
      <c r="O59" s="249"/>
      <c r="P59" s="249"/>
      <c r="Q59" s="249"/>
      <c r="R59" s="249"/>
      <c r="S59" s="250">
        <f t="shared" si="0"/>
        <v>0</v>
      </c>
      <c r="T59" s="251"/>
      <c r="U59" s="92"/>
      <c r="V59" s="534"/>
      <c r="W59" s="534"/>
      <c r="X59" s="534"/>
      <c r="Y59" s="534"/>
      <c r="AC59" s="552"/>
    </row>
    <row r="60" spans="1:29" ht="14.1" customHeight="1" x14ac:dyDescent="0.2">
      <c r="A60" s="255"/>
      <c r="B60" s="586"/>
      <c r="C60" s="246"/>
      <c r="D60" s="249"/>
      <c r="E60" s="249"/>
      <c r="F60" s="249"/>
      <c r="G60" s="249"/>
      <c r="H60" s="249"/>
      <c r="I60" s="249"/>
      <c r="J60" s="249"/>
      <c r="K60" s="249"/>
      <c r="L60" s="249"/>
      <c r="M60" s="249"/>
      <c r="N60" s="249"/>
      <c r="O60" s="249"/>
      <c r="P60" s="249"/>
      <c r="Q60" s="249"/>
      <c r="R60" s="249"/>
      <c r="S60" s="250"/>
      <c r="T60" s="251"/>
      <c r="U60" s="92"/>
      <c r="AC60" s="552"/>
    </row>
    <row r="61" spans="1:29" ht="14.1" customHeight="1" x14ac:dyDescent="0.2">
      <c r="A61" s="255"/>
      <c r="B61" s="586"/>
      <c r="C61" s="246"/>
      <c r="D61" s="249"/>
      <c r="E61" s="249"/>
      <c r="F61" s="249"/>
      <c r="G61" s="249"/>
      <c r="H61" s="249"/>
      <c r="I61" s="249"/>
      <c r="J61" s="249"/>
      <c r="K61" s="249"/>
      <c r="L61" s="249"/>
      <c r="M61" s="249"/>
      <c r="N61" s="249"/>
      <c r="O61" s="249"/>
      <c r="P61" s="249"/>
      <c r="Q61" s="249"/>
      <c r="R61" s="249"/>
      <c r="S61" s="250"/>
      <c r="T61" s="251"/>
      <c r="U61" s="92"/>
      <c r="AC61" s="552"/>
    </row>
    <row r="62" spans="1:29" ht="14.1" customHeight="1" x14ac:dyDescent="0.2">
      <c r="A62" s="28"/>
      <c r="B62" s="87"/>
      <c r="C62" s="33"/>
      <c r="D62" s="84"/>
      <c r="E62" s="84"/>
      <c r="F62" s="84"/>
      <c r="G62" s="84"/>
      <c r="H62" s="84"/>
      <c r="I62" s="84"/>
      <c r="J62" s="84"/>
      <c r="K62" s="84"/>
      <c r="L62" s="84"/>
      <c r="M62" s="84"/>
      <c r="N62" s="84"/>
      <c r="O62" s="84"/>
      <c r="P62" s="84"/>
      <c r="Q62" s="84"/>
      <c r="R62" s="84"/>
      <c r="S62" s="92"/>
      <c r="T62" s="152"/>
      <c r="U62" s="92"/>
      <c r="AC62" s="552"/>
    </row>
    <row r="63" spans="1:29" ht="14.1" customHeight="1" x14ac:dyDescent="0.2">
      <c r="A63" s="28"/>
      <c r="B63" s="87"/>
      <c r="C63" s="101" t="s">
        <v>1130</v>
      </c>
      <c r="D63" s="106">
        <f t="shared" ref="D63:S63" si="6">SUM(D10:D62)</f>
        <v>0</v>
      </c>
      <c r="E63" s="106">
        <f t="shared" si="6"/>
        <v>0</v>
      </c>
      <c r="F63" s="106">
        <f t="shared" si="6"/>
        <v>57</v>
      </c>
      <c r="G63" s="106">
        <f t="shared" si="6"/>
        <v>196</v>
      </c>
      <c r="H63" s="106">
        <f t="shared" si="6"/>
        <v>240</v>
      </c>
      <c r="I63" s="106">
        <f t="shared" si="6"/>
        <v>234</v>
      </c>
      <c r="J63" s="106">
        <f t="shared" si="6"/>
        <v>194</v>
      </c>
      <c r="K63" s="106">
        <f t="shared" si="6"/>
        <v>192</v>
      </c>
      <c r="L63" s="106">
        <f t="shared" si="6"/>
        <v>171</v>
      </c>
      <c r="M63" s="106">
        <f t="shared" si="6"/>
        <v>166</v>
      </c>
      <c r="N63" s="106">
        <f t="shared" si="6"/>
        <v>156</v>
      </c>
      <c r="O63" s="106">
        <f t="shared" si="6"/>
        <v>155</v>
      </c>
      <c r="P63" s="106">
        <f t="shared" si="6"/>
        <v>73</v>
      </c>
      <c r="Q63" s="106">
        <f t="shared" si="6"/>
        <v>56</v>
      </c>
      <c r="R63" s="106">
        <f t="shared" si="6"/>
        <v>39</v>
      </c>
      <c r="S63" s="39">
        <f t="shared" si="6"/>
        <v>1929</v>
      </c>
      <c r="T63" s="153"/>
      <c r="U63" s="39"/>
      <c r="AA63" s="81"/>
      <c r="AB63" s="39">
        <f t="shared" ref="AB63" si="7">SUM(AB10:AB62)</f>
        <v>1816</v>
      </c>
      <c r="AC63" s="552"/>
    </row>
    <row r="64" spans="1:29" ht="14.1" customHeight="1" x14ac:dyDescent="0.2">
      <c r="A64" s="28"/>
      <c r="B64" s="87"/>
      <c r="C64" s="33"/>
      <c r="D64" s="33"/>
      <c r="E64" s="33"/>
      <c r="F64" s="33"/>
      <c r="G64" s="33"/>
      <c r="H64" s="33"/>
      <c r="I64" s="33"/>
      <c r="J64" s="33"/>
      <c r="K64" s="33"/>
      <c r="L64" s="33"/>
      <c r="M64" s="33"/>
      <c r="N64" s="33"/>
      <c r="O64" s="33"/>
      <c r="P64" s="33"/>
      <c r="Q64" s="33"/>
      <c r="R64" s="33"/>
      <c r="S64" s="92"/>
      <c r="T64" s="152"/>
      <c r="U64" s="92"/>
      <c r="AC64" s="552"/>
    </row>
    <row r="65" spans="1:28" ht="14.1" customHeight="1" x14ac:dyDescent="0.2">
      <c r="A65" s="28"/>
      <c r="B65" s="87"/>
      <c r="C65" s="33"/>
      <c r="D65" s="33"/>
      <c r="E65" s="33"/>
      <c r="F65" s="33"/>
      <c r="G65" s="33"/>
      <c r="H65" s="33"/>
      <c r="I65" s="33"/>
      <c r="J65" s="33"/>
      <c r="K65" s="33"/>
      <c r="L65" s="33"/>
      <c r="M65" s="33"/>
      <c r="N65" s="33"/>
      <c r="O65" s="33"/>
      <c r="P65" s="33"/>
      <c r="Q65" s="33"/>
      <c r="R65" s="33"/>
      <c r="S65" s="92"/>
      <c r="T65" s="152"/>
      <c r="U65" s="92"/>
    </row>
    <row r="66" spans="1:28" ht="14.1" customHeight="1" x14ac:dyDescent="0.2">
      <c r="A66" s="28"/>
      <c r="B66" s="87"/>
      <c r="C66" s="33"/>
      <c r="D66" s="33"/>
      <c r="E66" s="33"/>
      <c r="F66" s="33"/>
      <c r="G66" s="33"/>
      <c r="H66" s="33"/>
      <c r="I66" s="33"/>
      <c r="J66" s="33"/>
      <c r="K66" s="33"/>
      <c r="L66" s="33"/>
      <c r="M66" s="33"/>
      <c r="N66" s="33"/>
      <c r="O66" s="33"/>
      <c r="P66" s="33"/>
      <c r="Q66" s="33"/>
      <c r="R66" s="33"/>
      <c r="S66" s="92"/>
      <c r="T66" s="152"/>
      <c r="U66" s="92"/>
    </row>
    <row r="67" spans="1:28" ht="14.1" customHeight="1" x14ac:dyDescent="0.2">
      <c r="A67" s="28"/>
      <c r="B67" s="87"/>
      <c r="C67" s="33"/>
      <c r="D67" s="84"/>
      <c r="E67" s="84"/>
      <c r="F67" s="84"/>
      <c r="G67" s="84"/>
      <c r="H67" s="84"/>
      <c r="I67" s="84"/>
      <c r="J67" s="84"/>
      <c r="K67" s="84"/>
      <c r="L67" s="84"/>
      <c r="M67" s="84"/>
      <c r="N67" s="84"/>
      <c r="O67" s="84"/>
      <c r="P67" s="84"/>
      <c r="Q67" s="84"/>
      <c r="R67" s="84"/>
      <c r="S67" s="92"/>
      <c r="T67" s="152"/>
      <c r="U67" s="92"/>
    </row>
    <row r="68" spans="1:28" ht="14.1" customHeight="1" x14ac:dyDescent="0.2">
      <c r="A68" s="28"/>
      <c r="B68" s="87"/>
      <c r="C68" s="33"/>
      <c r="D68" s="84"/>
      <c r="E68" s="84"/>
      <c r="F68" s="84"/>
      <c r="G68" s="84"/>
      <c r="H68" s="84"/>
      <c r="I68" s="84"/>
      <c r="J68" s="84"/>
      <c r="K68" s="84"/>
      <c r="L68" s="84"/>
      <c r="M68" s="84"/>
      <c r="N68" s="84"/>
      <c r="O68" s="84"/>
      <c r="P68" s="84"/>
      <c r="Q68" s="84"/>
      <c r="R68" s="84"/>
      <c r="S68" s="92"/>
      <c r="T68" s="152"/>
      <c r="U68" s="92"/>
    </row>
    <row r="69" spans="1:28" ht="14.1" customHeight="1" x14ac:dyDescent="0.2">
      <c r="A69" s="28"/>
      <c r="B69" s="87"/>
      <c r="C69" s="33"/>
      <c r="D69" s="84"/>
      <c r="E69" s="84"/>
      <c r="F69" s="84"/>
      <c r="G69" s="84"/>
      <c r="H69" s="84"/>
      <c r="I69" s="84"/>
      <c r="J69" s="84"/>
      <c r="K69" s="84"/>
      <c r="L69" s="84"/>
      <c r="M69" s="84"/>
      <c r="N69" s="84"/>
      <c r="O69" s="84"/>
      <c r="P69" s="84"/>
      <c r="Q69" s="84"/>
      <c r="R69" s="84"/>
      <c r="S69" s="92"/>
      <c r="T69" s="152"/>
      <c r="U69" s="92"/>
    </row>
    <row r="70" spans="1:28" ht="14.1" customHeight="1" x14ac:dyDescent="0.2">
      <c r="A70" s="28"/>
      <c r="B70" s="87"/>
      <c r="C70" s="33"/>
      <c r="D70" s="33"/>
      <c r="E70" s="33"/>
      <c r="F70" s="33"/>
      <c r="G70" s="33"/>
      <c r="H70" s="33"/>
      <c r="I70" s="33"/>
      <c r="J70" s="33"/>
      <c r="K70" s="33"/>
      <c r="L70" s="33"/>
      <c r="M70" s="33"/>
      <c r="N70" s="33"/>
      <c r="O70" s="33"/>
      <c r="P70" s="33"/>
      <c r="Q70" s="33"/>
      <c r="R70" s="33"/>
      <c r="S70" s="92"/>
      <c r="T70" s="152"/>
      <c r="U70" s="92"/>
    </row>
    <row r="71" spans="1:28" ht="14.1" customHeight="1" x14ac:dyDescent="0.2">
      <c r="A71" s="28"/>
      <c r="B71" s="87"/>
      <c r="C71" s="33"/>
      <c r="D71" s="33"/>
      <c r="E71" s="33"/>
      <c r="F71" s="33"/>
      <c r="G71" s="33"/>
      <c r="H71" s="33"/>
      <c r="I71" s="33"/>
      <c r="J71" s="33"/>
      <c r="K71" s="33"/>
      <c r="L71" s="33"/>
      <c r="M71" s="33"/>
      <c r="N71" s="33"/>
      <c r="O71" s="33"/>
      <c r="P71" s="33"/>
      <c r="Q71" s="33"/>
      <c r="R71" s="33"/>
      <c r="S71" s="92"/>
      <c r="T71" s="152"/>
      <c r="U71" s="92"/>
    </row>
    <row r="72" spans="1:28" ht="14.1" customHeight="1" x14ac:dyDescent="0.2">
      <c r="A72" s="28"/>
      <c r="B72" s="88"/>
      <c r="C72" s="33"/>
      <c r="D72" s="83"/>
      <c r="E72" s="83"/>
      <c r="F72" s="83"/>
      <c r="G72" s="83"/>
      <c r="H72" s="83"/>
      <c r="I72" s="83"/>
      <c r="J72" s="83"/>
      <c r="K72" s="83"/>
      <c r="L72" s="83"/>
      <c r="M72" s="83"/>
      <c r="N72" s="83"/>
      <c r="O72" s="83"/>
      <c r="P72" s="83"/>
      <c r="Q72" s="83"/>
      <c r="R72" s="83"/>
      <c r="S72" s="92"/>
      <c r="T72" s="152"/>
      <c r="U72" s="92"/>
      <c r="Z72" s="98"/>
    </row>
    <row r="73" spans="1:28" ht="14.1" customHeight="1" x14ac:dyDescent="0.2">
      <c r="A73" s="28"/>
      <c r="B73" s="87"/>
      <c r="C73" s="33"/>
      <c r="D73" s="83"/>
      <c r="E73" s="83"/>
      <c r="F73" s="83"/>
      <c r="G73" s="83"/>
      <c r="H73" s="83"/>
      <c r="I73" s="83"/>
      <c r="J73" s="83"/>
      <c r="K73" s="83"/>
      <c r="L73" s="83"/>
      <c r="M73" s="83"/>
      <c r="N73" s="83"/>
      <c r="O73" s="83"/>
      <c r="P73" s="83"/>
      <c r="Q73" s="83"/>
      <c r="R73" s="83"/>
      <c r="S73" s="92"/>
      <c r="T73" s="152"/>
      <c r="U73" s="92"/>
      <c r="Z73" s="79"/>
      <c r="AA73" s="80"/>
      <c r="AB73" s="99"/>
    </row>
    <row r="74" spans="1:28" ht="14.1" customHeight="1" x14ac:dyDescent="0.2">
      <c r="A74" s="28"/>
      <c r="B74" s="87"/>
      <c r="C74" s="33"/>
      <c r="D74" s="83"/>
      <c r="E74" s="83"/>
      <c r="F74" s="83"/>
      <c r="G74" s="83"/>
      <c r="H74" s="83"/>
      <c r="I74" s="83"/>
      <c r="J74" s="83"/>
      <c r="K74" s="83"/>
      <c r="L74" s="83"/>
      <c r="M74" s="83"/>
      <c r="N74" s="83"/>
      <c r="O74" s="83"/>
      <c r="P74" s="83"/>
      <c r="Q74" s="83"/>
      <c r="R74" s="83"/>
      <c r="S74" s="92"/>
      <c r="T74" s="152"/>
      <c r="U74" s="92"/>
      <c r="Z74" s="79"/>
      <c r="AA74" s="80"/>
      <c r="AB74" s="99"/>
    </row>
    <row r="75" spans="1:28" ht="14.1" customHeight="1" x14ac:dyDescent="0.2">
      <c r="A75" s="28"/>
      <c r="B75" s="86"/>
      <c r="C75" s="33"/>
      <c r="D75" s="84"/>
      <c r="E75" s="84"/>
      <c r="F75" s="84"/>
      <c r="G75" s="84"/>
      <c r="H75" s="84"/>
      <c r="I75" s="84"/>
      <c r="J75" s="84"/>
      <c r="K75" s="84"/>
      <c r="L75" s="84"/>
      <c r="M75" s="84"/>
      <c r="N75" s="84"/>
      <c r="O75" s="84"/>
      <c r="P75" s="84"/>
      <c r="Q75" s="84"/>
      <c r="R75" s="84"/>
      <c r="S75" s="92"/>
      <c r="T75" s="152"/>
      <c r="U75" s="92"/>
      <c r="Z75" s="79"/>
      <c r="AA75" s="80"/>
      <c r="AB75" s="99"/>
    </row>
    <row r="76" spans="1:28" ht="14.1" customHeight="1" x14ac:dyDescent="0.2">
      <c r="A76" s="28"/>
      <c r="B76" s="87"/>
      <c r="C76" s="33"/>
      <c r="D76" s="33"/>
      <c r="E76" s="33"/>
      <c r="F76" s="33"/>
      <c r="G76" s="33"/>
      <c r="H76" s="33"/>
      <c r="I76" s="33"/>
      <c r="J76" s="33"/>
      <c r="K76" s="33"/>
      <c r="L76" s="33"/>
      <c r="M76" s="33"/>
      <c r="N76" s="33"/>
      <c r="O76" s="33"/>
      <c r="P76" s="33"/>
      <c r="Q76" s="33"/>
      <c r="R76" s="33"/>
      <c r="S76" s="92"/>
      <c r="T76" s="152"/>
      <c r="U76" s="92"/>
      <c r="Z76" s="79"/>
      <c r="AA76" s="80"/>
      <c r="AB76" s="99"/>
    </row>
    <row r="77" spans="1:28" ht="14.1" customHeight="1" x14ac:dyDescent="0.2">
      <c r="A77" s="28"/>
      <c r="B77" s="87"/>
      <c r="C77" s="33"/>
      <c r="D77" s="33"/>
      <c r="E77" s="33"/>
      <c r="F77" s="33"/>
      <c r="G77" s="33"/>
      <c r="H77" s="33"/>
      <c r="I77" s="33"/>
      <c r="J77" s="33"/>
      <c r="K77" s="33"/>
      <c r="L77" s="33"/>
      <c r="M77" s="33"/>
      <c r="N77" s="33"/>
      <c r="O77" s="33"/>
      <c r="P77" s="33"/>
      <c r="Q77" s="33"/>
      <c r="R77" s="33"/>
      <c r="S77" s="92"/>
      <c r="T77" s="152"/>
      <c r="U77" s="92"/>
      <c r="Z77" s="41"/>
    </row>
    <row r="78" spans="1:28" ht="14.1" customHeight="1" x14ac:dyDescent="0.2">
      <c r="A78" s="28"/>
      <c r="B78" s="87"/>
      <c r="C78" s="33"/>
      <c r="D78" s="33"/>
      <c r="E78" s="33"/>
      <c r="F78" s="33"/>
      <c r="G78" s="33"/>
      <c r="H78" s="33"/>
      <c r="I78" s="33"/>
      <c r="J78" s="33"/>
      <c r="K78" s="33"/>
      <c r="L78" s="33"/>
      <c r="M78" s="33"/>
      <c r="N78" s="33"/>
      <c r="O78" s="33"/>
      <c r="P78" s="33"/>
      <c r="Q78" s="33"/>
      <c r="R78" s="33"/>
      <c r="S78" s="92"/>
      <c r="T78" s="152"/>
      <c r="U78" s="92"/>
      <c r="Z78" s="142"/>
    </row>
    <row r="79" spans="1:28" ht="14.1" customHeight="1" x14ac:dyDescent="0.2">
      <c r="A79" s="28"/>
      <c r="B79" s="87"/>
      <c r="C79" s="33"/>
      <c r="D79" s="84"/>
      <c r="E79" s="84"/>
      <c r="F79" s="84"/>
      <c r="G79" s="84"/>
      <c r="H79" s="84"/>
      <c r="I79" s="84"/>
      <c r="J79" s="84"/>
      <c r="K79" s="84"/>
      <c r="L79" s="84"/>
      <c r="M79" s="84"/>
      <c r="N79" s="84"/>
      <c r="O79" s="84"/>
      <c r="P79" s="84"/>
      <c r="Q79" s="84"/>
      <c r="R79" s="84"/>
      <c r="S79" s="92"/>
      <c r="T79" s="152"/>
      <c r="U79" s="92"/>
      <c r="Z79" s="79"/>
      <c r="AA79" s="80"/>
      <c r="AB79" s="99"/>
    </row>
    <row r="80" spans="1:28" ht="14.1" customHeight="1" x14ac:dyDescent="0.2">
      <c r="A80" s="28"/>
      <c r="B80" s="86"/>
      <c r="C80" s="33"/>
      <c r="D80" s="84"/>
      <c r="E80" s="84"/>
      <c r="F80" s="84"/>
      <c r="G80" s="84"/>
      <c r="H80" s="84"/>
      <c r="I80" s="84"/>
      <c r="J80" s="84"/>
      <c r="K80" s="84"/>
      <c r="L80" s="84"/>
      <c r="M80" s="84"/>
      <c r="N80" s="84"/>
      <c r="O80" s="84"/>
      <c r="P80" s="84"/>
      <c r="Q80" s="84"/>
      <c r="R80" s="84"/>
      <c r="S80" s="92"/>
      <c r="T80" s="152"/>
      <c r="U80" s="92"/>
      <c r="Z80" s="79"/>
      <c r="AA80" s="80"/>
      <c r="AB80" s="99"/>
    </row>
    <row r="81" spans="1:22" ht="14.1" customHeight="1" x14ac:dyDescent="0.2">
      <c r="A81" s="28"/>
      <c r="B81" s="88"/>
      <c r="C81" s="33"/>
      <c r="D81" s="83"/>
      <c r="E81" s="83"/>
      <c r="F81" s="83"/>
      <c r="G81" s="83"/>
      <c r="H81" s="83"/>
      <c r="I81" s="83"/>
      <c r="J81" s="83"/>
      <c r="K81" s="83"/>
      <c r="L81" s="83"/>
      <c r="M81" s="83"/>
      <c r="N81" s="83"/>
      <c r="O81" s="83"/>
      <c r="P81" s="83"/>
      <c r="Q81" s="83"/>
      <c r="R81" s="83"/>
      <c r="S81" s="92"/>
      <c r="T81" s="152"/>
      <c r="U81" s="92"/>
      <c r="V81" s="154" t="str">
        <f>IF(B81=Z85,"",1)</f>
        <v/>
      </c>
    </row>
    <row r="82" spans="1:22" ht="14.1" customHeight="1" x14ac:dyDescent="0.2">
      <c r="A82" s="28"/>
      <c r="B82" s="86"/>
      <c r="C82" s="33"/>
      <c r="D82" s="84"/>
      <c r="E82" s="84"/>
      <c r="F82" s="84"/>
      <c r="G82" s="84"/>
      <c r="H82" s="84"/>
      <c r="I82" s="84"/>
      <c r="J82" s="84"/>
      <c r="K82" s="84"/>
      <c r="L82" s="84"/>
      <c r="M82" s="84"/>
      <c r="N82" s="84"/>
      <c r="O82" s="84"/>
      <c r="P82" s="84"/>
      <c r="Q82" s="84"/>
      <c r="R82" s="84"/>
      <c r="S82" s="92"/>
      <c r="T82" s="152"/>
      <c r="U82" s="92"/>
      <c r="V82" s="154" t="str">
        <f>IF(B82=Z86,"",1)</f>
        <v/>
      </c>
    </row>
    <row r="83" spans="1:22" ht="14.1" customHeight="1" x14ac:dyDescent="0.2">
      <c r="A83" s="28"/>
      <c r="B83" s="87"/>
      <c r="C83" s="33"/>
      <c r="D83" s="33"/>
      <c r="E83" s="33"/>
      <c r="F83" s="33"/>
      <c r="G83" s="33"/>
      <c r="H83" s="33"/>
      <c r="I83" s="33"/>
      <c r="J83" s="33"/>
      <c r="K83" s="33"/>
      <c r="L83" s="33"/>
      <c r="M83" s="33"/>
      <c r="N83" s="33"/>
      <c r="O83" s="33"/>
      <c r="P83" s="33"/>
      <c r="Q83" s="33"/>
      <c r="R83" s="33"/>
      <c r="S83" s="92"/>
      <c r="T83" s="152"/>
      <c r="U83" s="92"/>
    </row>
    <row r="84" spans="1:22" ht="14.1" customHeight="1" x14ac:dyDescent="0.2">
      <c r="A84" s="28"/>
      <c r="B84" s="87"/>
      <c r="C84" s="33"/>
      <c r="D84" s="83"/>
      <c r="E84" s="83"/>
      <c r="F84" s="83"/>
      <c r="G84" s="83"/>
      <c r="H84" s="83"/>
      <c r="I84" s="83"/>
      <c r="J84" s="83"/>
      <c r="K84" s="83"/>
      <c r="L84" s="83"/>
      <c r="M84" s="83"/>
      <c r="N84" s="83"/>
      <c r="O84" s="83"/>
      <c r="P84" s="83"/>
      <c r="Q84" s="83"/>
      <c r="R84" s="83"/>
      <c r="S84" s="92"/>
      <c r="T84" s="152"/>
      <c r="U84" s="92"/>
    </row>
    <row r="85" spans="1:22" ht="14.1" customHeight="1" x14ac:dyDescent="0.2">
      <c r="A85" s="28"/>
      <c r="B85" s="87"/>
      <c r="C85" s="33"/>
      <c r="D85" s="84"/>
      <c r="E85" s="84"/>
      <c r="F85" s="84"/>
      <c r="G85" s="84"/>
      <c r="H85" s="84"/>
      <c r="I85" s="84"/>
      <c r="J85" s="84"/>
      <c r="K85" s="84"/>
      <c r="L85" s="84"/>
      <c r="M85" s="84"/>
      <c r="N85" s="84"/>
      <c r="O85" s="84"/>
      <c r="P85" s="84"/>
      <c r="Q85" s="84"/>
      <c r="R85" s="84"/>
      <c r="S85" s="92"/>
      <c r="T85" s="152"/>
      <c r="U85" s="92"/>
    </row>
    <row r="86" spans="1:22" ht="14.1" customHeight="1" x14ac:dyDescent="0.2">
      <c r="A86" s="28"/>
      <c r="B86" s="87"/>
      <c r="C86" s="33"/>
      <c r="D86" s="84"/>
      <c r="E86" s="84"/>
      <c r="F86" s="84"/>
      <c r="G86" s="84"/>
      <c r="H86" s="84"/>
      <c r="I86" s="84"/>
      <c r="J86" s="84"/>
      <c r="K86" s="84"/>
      <c r="L86" s="84"/>
      <c r="M86" s="84"/>
      <c r="N86" s="84"/>
      <c r="O86" s="84"/>
      <c r="P86" s="84"/>
      <c r="Q86" s="84"/>
      <c r="R86" s="84"/>
      <c r="S86" s="92"/>
      <c r="T86" s="152"/>
      <c r="U86" s="92"/>
    </row>
    <row r="87" spans="1:22" ht="14.1" customHeight="1" x14ac:dyDescent="0.2">
      <c r="A87" s="28"/>
      <c r="B87" s="87"/>
      <c r="C87" s="33"/>
      <c r="D87" s="33"/>
      <c r="E87" s="33"/>
      <c r="F87" s="33"/>
      <c r="G87" s="33"/>
      <c r="H87" s="33"/>
      <c r="I87" s="33"/>
      <c r="J87" s="33"/>
      <c r="K87" s="33"/>
      <c r="L87" s="33"/>
      <c r="M87" s="33"/>
      <c r="N87" s="33"/>
      <c r="O87" s="33"/>
      <c r="P87" s="33"/>
      <c r="Q87" s="33"/>
      <c r="R87" s="33"/>
      <c r="S87" s="92"/>
      <c r="T87" s="152"/>
      <c r="U87" s="92"/>
      <c r="V87" s="154" t="str">
        <f>IF(B87=Z87,"",1)</f>
        <v/>
      </c>
    </row>
    <row r="88" spans="1:22" ht="14.1" customHeight="1" x14ac:dyDescent="0.2">
      <c r="A88" s="28"/>
      <c r="B88" s="87"/>
      <c r="C88" s="33"/>
      <c r="D88" s="83"/>
      <c r="E88" s="83"/>
      <c r="F88" s="83"/>
      <c r="G88" s="83"/>
      <c r="H88" s="83"/>
      <c r="I88" s="83"/>
      <c r="J88" s="83"/>
      <c r="K88" s="83"/>
      <c r="L88" s="83"/>
      <c r="M88" s="83"/>
      <c r="N88" s="83"/>
      <c r="O88" s="83"/>
      <c r="P88" s="83"/>
      <c r="Q88" s="83"/>
      <c r="R88" s="83"/>
      <c r="S88" s="92"/>
      <c r="T88" s="152"/>
      <c r="U88" s="92"/>
      <c r="V88" s="154" t="str">
        <f>IF(B88=Z88,"",1)</f>
        <v/>
      </c>
    </row>
    <row r="89" spans="1:22" ht="14.1" customHeight="1" x14ac:dyDescent="0.2">
      <c r="A89" s="28"/>
      <c r="B89" s="87"/>
      <c r="C89" s="33"/>
      <c r="D89" s="33"/>
      <c r="E89" s="33"/>
      <c r="F89" s="33"/>
      <c r="G89" s="33"/>
      <c r="H89" s="33"/>
      <c r="I89" s="33"/>
      <c r="J89" s="33"/>
      <c r="K89" s="33"/>
      <c r="L89" s="33"/>
      <c r="M89" s="33"/>
      <c r="N89" s="33"/>
      <c r="O89" s="33"/>
      <c r="P89" s="33"/>
      <c r="Q89" s="33"/>
      <c r="R89" s="33"/>
      <c r="S89" s="92"/>
      <c r="T89" s="152"/>
      <c r="U89" s="92"/>
      <c r="V89" s="154" t="str">
        <f>IF(B89=Z89,"",1)</f>
        <v/>
      </c>
    </row>
    <row r="90" spans="1:22" ht="14.1" customHeight="1" x14ac:dyDescent="0.2">
      <c r="A90" s="28"/>
      <c r="B90" s="86"/>
      <c r="C90" s="33"/>
      <c r="D90" s="84"/>
      <c r="E90" s="84"/>
      <c r="F90" s="84"/>
      <c r="G90" s="84"/>
      <c r="H90" s="84"/>
      <c r="I90" s="84"/>
      <c r="J90" s="84"/>
      <c r="K90" s="84"/>
      <c r="L90" s="84"/>
      <c r="M90" s="84"/>
      <c r="N90" s="84"/>
      <c r="O90" s="84"/>
      <c r="P90" s="84"/>
      <c r="Q90" s="84"/>
      <c r="R90" s="84"/>
      <c r="S90" s="92"/>
      <c r="T90" s="152"/>
      <c r="U90" s="92"/>
      <c r="V90" s="154" t="str">
        <f t="shared" ref="V90:V115" si="8">IF(B90=Z90,"",1)</f>
        <v/>
      </c>
    </row>
    <row r="91" spans="1:22" ht="14.1" customHeight="1" x14ac:dyDescent="0.2">
      <c r="A91" s="28"/>
      <c r="B91" s="87"/>
      <c r="C91" s="33"/>
      <c r="D91" s="33"/>
      <c r="E91" s="33"/>
      <c r="F91" s="33"/>
      <c r="G91" s="33"/>
      <c r="H91" s="33"/>
      <c r="I91" s="33"/>
      <c r="J91" s="33"/>
      <c r="K91" s="33"/>
      <c r="L91" s="33"/>
      <c r="M91" s="33"/>
      <c r="N91" s="33"/>
      <c r="O91" s="33"/>
      <c r="P91" s="33"/>
      <c r="Q91" s="33"/>
      <c r="R91" s="33"/>
      <c r="S91" s="92"/>
      <c r="T91" s="152"/>
      <c r="U91" s="92"/>
      <c r="V91" s="154" t="str">
        <f t="shared" si="8"/>
        <v/>
      </c>
    </row>
    <row r="92" spans="1:22" ht="14.1" customHeight="1" x14ac:dyDescent="0.2">
      <c r="A92" s="28"/>
      <c r="B92" s="86"/>
      <c r="C92" s="93"/>
      <c r="D92" s="84"/>
      <c r="E92" s="84"/>
      <c r="F92" s="84"/>
      <c r="G92" s="84"/>
      <c r="H92" s="84"/>
      <c r="I92" s="84"/>
      <c r="J92" s="84"/>
      <c r="K92" s="84"/>
      <c r="L92" s="84"/>
      <c r="M92" s="84"/>
      <c r="N92" s="84"/>
      <c r="O92" s="84"/>
      <c r="P92" s="84"/>
      <c r="Q92" s="84"/>
      <c r="R92" s="84"/>
      <c r="S92" s="92"/>
      <c r="T92" s="152"/>
      <c r="U92" s="92"/>
      <c r="V92" s="154" t="str">
        <f t="shared" si="8"/>
        <v/>
      </c>
    </row>
    <row r="93" spans="1:22" ht="14.1" customHeight="1" x14ac:dyDescent="0.2">
      <c r="A93" s="28"/>
      <c r="B93" s="88"/>
      <c r="C93" s="33"/>
      <c r="D93" s="83"/>
      <c r="E93" s="83"/>
      <c r="F93" s="83"/>
      <c r="G93" s="83"/>
      <c r="H93" s="83"/>
      <c r="I93" s="83"/>
      <c r="J93" s="83"/>
      <c r="K93" s="83"/>
      <c r="L93" s="83"/>
      <c r="M93" s="83"/>
      <c r="N93" s="83"/>
      <c r="O93" s="83"/>
      <c r="P93" s="83"/>
      <c r="Q93" s="83"/>
      <c r="R93" s="83"/>
      <c r="S93" s="92"/>
      <c r="T93" s="152"/>
      <c r="U93" s="92"/>
      <c r="V93" s="154" t="str">
        <f t="shared" si="8"/>
        <v/>
      </c>
    </row>
    <row r="94" spans="1:22" ht="14.1" customHeight="1" x14ac:dyDescent="0.2">
      <c r="A94" s="28"/>
      <c r="B94" s="87"/>
      <c r="C94" s="33"/>
      <c r="D94" s="84"/>
      <c r="E94" s="84"/>
      <c r="F94" s="84"/>
      <c r="G94" s="84"/>
      <c r="H94" s="84"/>
      <c r="I94" s="84"/>
      <c r="J94" s="84"/>
      <c r="K94" s="84"/>
      <c r="L94" s="84"/>
      <c r="M94" s="84"/>
      <c r="N94" s="84"/>
      <c r="O94" s="84"/>
      <c r="P94" s="84"/>
      <c r="Q94" s="84"/>
      <c r="R94" s="84"/>
      <c r="S94" s="92"/>
      <c r="T94" s="152"/>
      <c r="U94" s="92"/>
      <c r="V94" s="154" t="str">
        <f t="shared" si="8"/>
        <v/>
      </c>
    </row>
    <row r="95" spans="1:22" ht="14.1" customHeight="1" x14ac:dyDescent="0.2">
      <c r="A95" s="28"/>
      <c r="B95" s="87"/>
      <c r="C95" s="33"/>
      <c r="D95" s="33"/>
      <c r="E95" s="33"/>
      <c r="F95" s="33"/>
      <c r="G95" s="33"/>
      <c r="H95" s="33"/>
      <c r="I95" s="33"/>
      <c r="J95" s="33"/>
      <c r="K95" s="33"/>
      <c r="L95" s="33"/>
      <c r="M95" s="33"/>
      <c r="N95" s="33"/>
      <c r="O95" s="33"/>
      <c r="P95" s="33"/>
      <c r="Q95" s="33"/>
      <c r="R95" s="33"/>
      <c r="S95" s="92"/>
      <c r="T95" s="152"/>
      <c r="U95" s="92"/>
      <c r="V95" s="154" t="str">
        <f t="shared" si="8"/>
        <v/>
      </c>
    </row>
    <row r="96" spans="1:22" ht="14.1" customHeight="1" x14ac:dyDescent="0.2">
      <c r="A96" s="28"/>
      <c r="B96" s="87"/>
      <c r="C96" s="33"/>
      <c r="D96" s="33"/>
      <c r="E96" s="33"/>
      <c r="F96" s="33"/>
      <c r="G96" s="33"/>
      <c r="H96" s="33"/>
      <c r="I96" s="33"/>
      <c r="J96" s="33"/>
      <c r="K96" s="33"/>
      <c r="L96" s="33"/>
      <c r="M96" s="33"/>
      <c r="N96" s="33"/>
      <c r="O96" s="33"/>
      <c r="P96" s="33"/>
      <c r="Q96" s="33"/>
      <c r="R96" s="33"/>
      <c r="S96" s="92"/>
      <c r="T96" s="152"/>
      <c r="U96" s="92"/>
      <c r="V96" s="154" t="str">
        <f t="shared" si="8"/>
        <v/>
      </c>
    </row>
    <row r="97" spans="1:22" ht="14.1" customHeight="1" x14ac:dyDescent="0.2">
      <c r="A97" s="28"/>
      <c r="B97" s="87"/>
      <c r="C97" s="33"/>
      <c r="D97" s="33"/>
      <c r="E97" s="33"/>
      <c r="F97" s="33"/>
      <c r="G97" s="33"/>
      <c r="H97" s="33"/>
      <c r="I97" s="33"/>
      <c r="J97" s="33"/>
      <c r="K97" s="33"/>
      <c r="L97" s="33"/>
      <c r="M97" s="33"/>
      <c r="N97" s="33"/>
      <c r="O97" s="33"/>
      <c r="P97" s="33"/>
      <c r="Q97" s="33"/>
      <c r="R97" s="33"/>
      <c r="S97" s="92"/>
      <c r="T97" s="152"/>
      <c r="U97" s="92"/>
      <c r="V97" s="154" t="str">
        <f t="shared" si="8"/>
        <v/>
      </c>
    </row>
    <row r="98" spans="1:22" ht="14.1" customHeight="1" x14ac:dyDescent="0.2">
      <c r="A98" s="28"/>
      <c r="B98" s="86"/>
      <c r="C98" s="33"/>
      <c r="D98" s="84"/>
      <c r="E98" s="84"/>
      <c r="F98" s="84"/>
      <c r="G98" s="84"/>
      <c r="H98" s="84"/>
      <c r="I98" s="84"/>
      <c r="J98" s="84"/>
      <c r="K98" s="84"/>
      <c r="L98" s="84"/>
      <c r="M98" s="84"/>
      <c r="N98" s="84"/>
      <c r="O98" s="84"/>
      <c r="P98" s="84"/>
      <c r="Q98" s="84"/>
      <c r="R98" s="84"/>
      <c r="S98" s="92"/>
      <c r="T98" s="152"/>
      <c r="U98" s="92"/>
      <c r="V98" s="154" t="str">
        <f t="shared" si="8"/>
        <v/>
      </c>
    </row>
    <row r="99" spans="1:22" ht="14.1" customHeight="1" x14ac:dyDescent="0.2">
      <c r="A99" s="28"/>
      <c r="B99" s="87"/>
      <c r="C99" s="33"/>
      <c r="D99" s="33"/>
      <c r="E99" s="33"/>
      <c r="F99" s="33"/>
      <c r="G99" s="33"/>
      <c r="H99" s="33"/>
      <c r="I99" s="33"/>
      <c r="J99" s="33"/>
      <c r="K99" s="33"/>
      <c r="L99" s="33"/>
      <c r="M99" s="33"/>
      <c r="N99" s="33"/>
      <c r="O99" s="33"/>
      <c r="P99" s="33"/>
      <c r="Q99" s="33"/>
      <c r="R99" s="33"/>
      <c r="S99" s="92"/>
      <c r="T99" s="152"/>
      <c r="U99" s="92"/>
      <c r="V99" s="154" t="str">
        <f t="shared" si="8"/>
        <v/>
      </c>
    </row>
    <row r="100" spans="1:22" ht="14.1" customHeight="1" x14ac:dyDescent="0.2">
      <c r="A100" s="28"/>
      <c r="B100" s="87"/>
      <c r="C100" s="33"/>
      <c r="D100" s="83"/>
      <c r="E100" s="83"/>
      <c r="F100" s="83"/>
      <c r="G100" s="83"/>
      <c r="H100" s="83"/>
      <c r="I100" s="83"/>
      <c r="J100" s="83"/>
      <c r="K100" s="83"/>
      <c r="L100" s="83"/>
      <c r="M100" s="83"/>
      <c r="N100" s="83"/>
      <c r="O100" s="83"/>
      <c r="P100" s="83"/>
      <c r="Q100" s="83"/>
      <c r="R100" s="83"/>
      <c r="S100" s="92"/>
      <c r="T100" s="152"/>
      <c r="U100" s="92"/>
      <c r="V100" s="154" t="str">
        <f t="shared" si="8"/>
        <v/>
      </c>
    </row>
    <row r="101" spans="1:22" ht="14.1" customHeight="1" x14ac:dyDescent="0.2">
      <c r="A101" s="28"/>
      <c r="B101" s="87"/>
      <c r="C101" s="33"/>
      <c r="D101" s="33"/>
      <c r="E101" s="33"/>
      <c r="F101" s="33"/>
      <c r="G101" s="33"/>
      <c r="H101" s="33"/>
      <c r="I101" s="33"/>
      <c r="J101" s="33"/>
      <c r="K101" s="33"/>
      <c r="L101" s="33"/>
      <c r="M101" s="33"/>
      <c r="N101" s="33"/>
      <c r="O101" s="33"/>
      <c r="P101" s="33"/>
      <c r="Q101" s="33"/>
      <c r="R101" s="33"/>
      <c r="S101" s="92"/>
      <c r="T101" s="152"/>
      <c r="U101" s="92"/>
      <c r="V101" s="154" t="str">
        <f t="shared" si="8"/>
        <v/>
      </c>
    </row>
    <row r="102" spans="1:22" ht="14.1" customHeight="1" x14ac:dyDescent="0.2">
      <c r="A102" s="28"/>
      <c r="B102" s="88"/>
      <c r="C102" s="33"/>
      <c r="D102" s="83"/>
      <c r="E102" s="83"/>
      <c r="F102" s="83"/>
      <c r="G102" s="83"/>
      <c r="H102" s="83"/>
      <c r="I102" s="83"/>
      <c r="J102" s="83"/>
      <c r="K102" s="83"/>
      <c r="L102" s="83"/>
      <c r="M102" s="83"/>
      <c r="N102" s="83"/>
      <c r="O102" s="83"/>
      <c r="P102" s="83"/>
      <c r="Q102" s="83"/>
      <c r="R102" s="83"/>
      <c r="S102" s="92"/>
      <c r="T102" s="152"/>
      <c r="U102" s="92"/>
      <c r="V102" s="154" t="str">
        <f t="shared" si="8"/>
        <v/>
      </c>
    </row>
    <row r="103" spans="1:22" ht="14.1" customHeight="1" x14ac:dyDescent="0.2">
      <c r="A103" s="28"/>
      <c r="B103" s="87"/>
      <c r="C103" s="33"/>
      <c r="D103" s="83"/>
      <c r="E103" s="83"/>
      <c r="F103" s="83"/>
      <c r="G103" s="83"/>
      <c r="H103" s="83"/>
      <c r="I103" s="83"/>
      <c r="J103" s="83"/>
      <c r="K103" s="83"/>
      <c r="L103" s="83"/>
      <c r="M103" s="83"/>
      <c r="N103" s="83"/>
      <c r="O103" s="83"/>
      <c r="P103" s="83"/>
      <c r="Q103" s="83"/>
      <c r="R103" s="83"/>
      <c r="S103" s="92"/>
      <c r="T103" s="152"/>
      <c r="U103" s="92"/>
      <c r="V103" s="154" t="str">
        <f t="shared" si="8"/>
        <v/>
      </c>
    </row>
    <row r="104" spans="1:22" ht="14.1" customHeight="1" x14ac:dyDescent="0.2">
      <c r="A104" s="28"/>
      <c r="B104" s="86"/>
      <c r="C104" s="33"/>
      <c r="D104" s="84"/>
      <c r="E104" s="84"/>
      <c r="F104" s="84"/>
      <c r="G104" s="84"/>
      <c r="H104" s="84"/>
      <c r="I104" s="84"/>
      <c r="J104" s="84"/>
      <c r="K104" s="84"/>
      <c r="L104" s="84"/>
      <c r="M104" s="84"/>
      <c r="N104" s="84"/>
      <c r="O104" s="84"/>
      <c r="P104" s="84"/>
      <c r="Q104" s="84"/>
      <c r="R104" s="84"/>
      <c r="S104" s="92"/>
      <c r="T104" s="152"/>
      <c r="U104" s="92"/>
      <c r="V104" s="154" t="str">
        <f t="shared" si="8"/>
        <v/>
      </c>
    </row>
    <row r="105" spans="1:22" ht="14.1" customHeight="1" x14ac:dyDescent="0.2">
      <c r="A105" s="28"/>
      <c r="B105" s="87"/>
      <c r="C105" s="33"/>
      <c r="D105" s="33"/>
      <c r="E105" s="33"/>
      <c r="F105" s="33"/>
      <c r="G105" s="33"/>
      <c r="H105" s="33"/>
      <c r="I105" s="33"/>
      <c r="J105" s="33"/>
      <c r="K105" s="33"/>
      <c r="L105" s="33"/>
      <c r="M105" s="33"/>
      <c r="N105" s="33"/>
      <c r="O105" s="33"/>
      <c r="P105" s="33"/>
      <c r="Q105" s="33"/>
      <c r="R105" s="33"/>
      <c r="S105" s="92"/>
      <c r="T105" s="152"/>
      <c r="U105" s="92"/>
      <c r="V105" s="154" t="str">
        <f t="shared" si="8"/>
        <v/>
      </c>
    </row>
    <row r="106" spans="1:22" ht="14.1" customHeight="1" x14ac:dyDescent="0.2">
      <c r="A106" s="28"/>
      <c r="B106" s="87"/>
      <c r="C106" s="33"/>
      <c r="D106" s="33"/>
      <c r="E106" s="33"/>
      <c r="F106" s="33"/>
      <c r="G106" s="33"/>
      <c r="H106" s="33"/>
      <c r="I106" s="33"/>
      <c r="J106" s="33"/>
      <c r="K106" s="33"/>
      <c r="L106" s="33"/>
      <c r="M106" s="33"/>
      <c r="N106" s="33"/>
      <c r="O106" s="33"/>
      <c r="P106" s="33"/>
      <c r="Q106" s="33"/>
      <c r="R106" s="33"/>
      <c r="S106" s="92"/>
      <c r="T106" s="152"/>
      <c r="U106" s="92"/>
      <c r="V106" s="154" t="str">
        <f t="shared" si="8"/>
        <v/>
      </c>
    </row>
    <row r="107" spans="1:22" ht="14.1" customHeight="1" x14ac:dyDescent="0.2">
      <c r="A107" s="28"/>
      <c r="B107" s="87"/>
      <c r="C107" s="33"/>
      <c r="D107" s="33"/>
      <c r="E107" s="33"/>
      <c r="F107" s="33"/>
      <c r="G107" s="33"/>
      <c r="H107" s="33"/>
      <c r="I107" s="33"/>
      <c r="J107" s="33"/>
      <c r="K107" s="33"/>
      <c r="L107" s="33"/>
      <c r="M107" s="33"/>
      <c r="N107" s="33"/>
      <c r="O107" s="33"/>
      <c r="P107" s="33"/>
      <c r="Q107" s="33"/>
      <c r="R107" s="33"/>
      <c r="S107" s="92"/>
      <c r="T107" s="152"/>
      <c r="U107" s="92"/>
      <c r="V107" s="154" t="str">
        <f t="shared" si="8"/>
        <v/>
      </c>
    </row>
    <row r="108" spans="1:22" ht="14.1" customHeight="1" x14ac:dyDescent="0.2">
      <c r="A108" s="28"/>
      <c r="B108" s="87"/>
      <c r="C108" s="33"/>
      <c r="D108" s="33"/>
      <c r="E108" s="33"/>
      <c r="F108" s="33"/>
      <c r="G108" s="33"/>
      <c r="H108" s="33"/>
      <c r="I108" s="33"/>
      <c r="J108" s="33"/>
      <c r="K108" s="33"/>
      <c r="L108" s="33"/>
      <c r="M108" s="33"/>
      <c r="N108" s="33"/>
      <c r="O108" s="33"/>
      <c r="P108" s="33"/>
      <c r="Q108" s="33"/>
      <c r="R108" s="33"/>
      <c r="S108" s="92"/>
      <c r="T108" s="152"/>
      <c r="U108" s="92"/>
      <c r="V108" s="154" t="str">
        <f t="shared" si="8"/>
        <v/>
      </c>
    </row>
    <row r="109" spans="1:22" ht="14.1" customHeight="1" x14ac:dyDescent="0.2">
      <c r="A109" s="28"/>
      <c r="B109" s="87"/>
      <c r="C109" s="33"/>
      <c r="D109" s="33"/>
      <c r="E109" s="33"/>
      <c r="F109" s="33"/>
      <c r="G109" s="33"/>
      <c r="H109" s="33"/>
      <c r="I109" s="33"/>
      <c r="J109" s="33"/>
      <c r="K109" s="33"/>
      <c r="L109" s="33"/>
      <c r="M109" s="33"/>
      <c r="N109" s="33"/>
      <c r="O109" s="33"/>
      <c r="P109" s="33"/>
      <c r="Q109" s="33"/>
      <c r="R109" s="33"/>
      <c r="S109" s="92"/>
      <c r="T109" s="152"/>
      <c r="U109" s="92"/>
      <c r="V109" s="154" t="str">
        <f t="shared" si="8"/>
        <v/>
      </c>
    </row>
    <row r="110" spans="1:22" ht="14.1" customHeight="1" x14ac:dyDescent="0.2">
      <c r="A110" s="28"/>
      <c r="B110" s="88"/>
      <c r="C110" s="33"/>
      <c r="D110" s="83"/>
      <c r="E110" s="83"/>
      <c r="F110" s="83"/>
      <c r="G110" s="83"/>
      <c r="H110" s="83"/>
      <c r="I110" s="83"/>
      <c r="J110" s="83"/>
      <c r="K110" s="83"/>
      <c r="L110" s="83"/>
      <c r="M110" s="83"/>
      <c r="N110" s="83"/>
      <c r="O110" s="83"/>
      <c r="P110" s="83"/>
      <c r="Q110" s="83"/>
      <c r="R110" s="83"/>
      <c r="S110" s="92"/>
      <c r="T110" s="152"/>
      <c r="U110" s="92"/>
      <c r="V110" s="154" t="str">
        <f t="shared" si="8"/>
        <v/>
      </c>
    </row>
    <row r="111" spans="1:22" ht="14.1" customHeight="1" x14ac:dyDescent="0.2">
      <c r="A111" s="28"/>
      <c r="B111" s="87"/>
      <c r="C111" s="33"/>
      <c r="D111" s="84"/>
      <c r="E111" s="84"/>
      <c r="F111" s="84"/>
      <c r="G111" s="84"/>
      <c r="H111" s="84"/>
      <c r="I111" s="84"/>
      <c r="J111" s="84"/>
      <c r="K111" s="84"/>
      <c r="L111" s="84"/>
      <c r="M111" s="84"/>
      <c r="N111" s="84"/>
      <c r="O111" s="84"/>
      <c r="P111" s="84"/>
      <c r="Q111" s="84"/>
      <c r="R111" s="84"/>
      <c r="S111" s="92"/>
      <c r="T111" s="152"/>
      <c r="U111" s="92"/>
      <c r="V111" s="154" t="str">
        <f t="shared" si="8"/>
        <v/>
      </c>
    </row>
    <row r="112" spans="1:22" ht="14.1" customHeight="1" x14ac:dyDescent="0.2">
      <c r="A112" s="28"/>
      <c r="B112" s="86"/>
      <c r="C112" s="33"/>
      <c r="D112" s="84"/>
      <c r="E112" s="84"/>
      <c r="F112" s="84"/>
      <c r="G112" s="84"/>
      <c r="H112" s="84"/>
      <c r="I112" s="84"/>
      <c r="J112" s="84"/>
      <c r="K112" s="84"/>
      <c r="L112" s="84"/>
      <c r="M112" s="84"/>
      <c r="N112" s="84"/>
      <c r="O112" s="84"/>
      <c r="P112" s="84"/>
      <c r="Q112" s="84"/>
      <c r="R112" s="84"/>
      <c r="S112" s="92"/>
      <c r="T112" s="152"/>
      <c r="U112" s="92"/>
      <c r="V112" s="154" t="str">
        <f t="shared" si="8"/>
        <v/>
      </c>
    </row>
    <row r="113" spans="1:22" ht="14.1" customHeight="1" x14ac:dyDescent="0.2">
      <c r="A113" s="28"/>
      <c r="B113" s="86"/>
      <c r="C113" s="33"/>
      <c r="D113" s="84"/>
      <c r="E113" s="84"/>
      <c r="F113" s="84"/>
      <c r="G113" s="84"/>
      <c r="H113" s="84"/>
      <c r="I113" s="84"/>
      <c r="J113" s="84"/>
      <c r="K113" s="84"/>
      <c r="L113" s="84"/>
      <c r="M113" s="84"/>
      <c r="N113" s="84"/>
      <c r="O113" s="84"/>
      <c r="P113" s="84"/>
      <c r="Q113" s="84"/>
      <c r="R113" s="84"/>
      <c r="S113" s="92"/>
      <c r="T113" s="152"/>
      <c r="U113" s="92"/>
      <c r="V113" s="154" t="str">
        <f t="shared" si="8"/>
        <v/>
      </c>
    </row>
    <row r="114" spans="1:22" ht="14.1" customHeight="1" x14ac:dyDescent="0.2">
      <c r="A114" s="28"/>
      <c r="B114" s="87"/>
      <c r="C114" s="33"/>
      <c r="D114" s="33"/>
      <c r="E114" s="33"/>
      <c r="F114" s="33"/>
      <c r="G114" s="33"/>
      <c r="H114" s="33"/>
      <c r="I114" s="33"/>
      <c r="J114" s="33"/>
      <c r="K114" s="33"/>
      <c r="L114" s="33"/>
      <c r="M114" s="33"/>
      <c r="N114" s="33"/>
      <c r="O114" s="33"/>
      <c r="P114" s="33"/>
      <c r="Q114" s="33"/>
      <c r="R114" s="33"/>
      <c r="S114" s="92"/>
      <c r="T114" s="152"/>
      <c r="U114" s="92"/>
      <c r="V114" s="154" t="str">
        <f t="shared" si="8"/>
        <v/>
      </c>
    </row>
    <row r="115" spans="1:22" ht="14.1" customHeight="1" x14ac:dyDescent="0.2">
      <c r="A115" s="28"/>
      <c r="B115" s="87"/>
      <c r="C115" s="33"/>
      <c r="D115" s="84"/>
      <c r="E115" s="84"/>
      <c r="F115" s="84"/>
      <c r="G115" s="84"/>
      <c r="H115" s="84"/>
      <c r="I115" s="84"/>
      <c r="J115" s="84"/>
      <c r="K115" s="84"/>
      <c r="L115" s="84"/>
      <c r="M115" s="84"/>
      <c r="N115" s="84"/>
      <c r="O115" s="84"/>
      <c r="P115" s="84"/>
      <c r="Q115" s="84"/>
      <c r="R115" s="84"/>
      <c r="S115" s="92"/>
      <c r="T115" s="152"/>
      <c r="U115" s="92"/>
      <c r="V115" s="154" t="str">
        <f t="shared" si="8"/>
        <v/>
      </c>
    </row>
    <row r="116" spans="1:22" ht="14.1" customHeight="1" x14ac:dyDescent="0.2">
      <c r="B116" s="86"/>
      <c r="C116" s="33"/>
      <c r="D116" s="84"/>
      <c r="E116" s="84"/>
      <c r="F116" s="84"/>
      <c r="G116" s="84"/>
      <c r="H116" s="84"/>
      <c r="I116" s="84"/>
      <c r="J116" s="84"/>
      <c r="K116" s="84"/>
      <c r="L116" s="84"/>
      <c r="M116" s="84"/>
      <c r="N116" s="84"/>
      <c r="O116" s="84"/>
      <c r="P116" s="84"/>
      <c r="Q116" s="84"/>
      <c r="R116" s="84"/>
      <c r="S116" s="92"/>
      <c r="T116" s="152"/>
      <c r="U116" s="92"/>
    </row>
    <row r="117" spans="1:22" ht="14.1" customHeight="1" x14ac:dyDescent="0.2">
      <c r="B117" s="87"/>
      <c r="C117" s="33"/>
      <c r="D117" s="33"/>
      <c r="E117" s="33"/>
      <c r="F117" s="33"/>
      <c r="G117" s="33"/>
      <c r="H117" s="33"/>
      <c r="I117" s="33"/>
      <c r="J117" s="33"/>
      <c r="K117" s="33"/>
      <c r="L117" s="33"/>
      <c r="M117" s="33"/>
      <c r="N117" s="33"/>
      <c r="O117" s="33"/>
      <c r="P117" s="33"/>
      <c r="Q117" s="33"/>
      <c r="R117" s="33"/>
      <c r="S117" s="92"/>
      <c r="T117" s="152"/>
      <c r="U117" s="92"/>
    </row>
    <row r="118" spans="1:22" ht="14.1" customHeight="1" x14ac:dyDescent="0.2">
      <c r="B118" s="85"/>
      <c r="C118" s="33"/>
      <c r="D118" s="33"/>
      <c r="E118" s="33"/>
      <c r="F118" s="33"/>
      <c r="G118" s="33"/>
      <c r="H118" s="33"/>
      <c r="I118" s="33"/>
      <c r="J118" s="33"/>
      <c r="K118" s="33"/>
      <c r="L118" s="33"/>
      <c r="M118" s="33"/>
      <c r="N118" s="33"/>
      <c r="O118" s="33"/>
      <c r="P118" s="33"/>
      <c r="Q118" s="33"/>
      <c r="R118" s="33"/>
      <c r="S118" s="92"/>
      <c r="T118" s="152"/>
      <c r="U118" s="92"/>
    </row>
    <row r="119" spans="1:22" ht="14.1" customHeight="1" x14ac:dyDescent="0.2">
      <c r="B119" s="85"/>
      <c r="C119" s="33"/>
      <c r="D119" s="33"/>
      <c r="E119" s="33"/>
      <c r="F119" s="33"/>
      <c r="G119" s="33"/>
      <c r="H119" s="33"/>
      <c r="I119" s="33"/>
      <c r="J119" s="33"/>
      <c r="K119" s="33"/>
      <c r="L119" s="33"/>
      <c r="M119" s="33"/>
      <c r="N119" s="33"/>
      <c r="O119" s="33"/>
      <c r="P119" s="33"/>
      <c r="Q119" s="33"/>
      <c r="R119" s="33"/>
      <c r="S119" s="92"/>
      <c r="T119" s="152"/>
      <c r="U119" s="92"/>
    </row>
    <row r="120" spans="1:22" ht="14.1" customHeight="1" x14ac:dyDescent="0.2">
      <c r="B120" s="85"/>
      <c r="C120" s="33"/>
      <c r="D120" s="33"/>
      <c r="E120" s="33"/>
      <c r="F120" s="33"/>
      <c r="G120" s="33"/>
      <c r="H120" s="33"/>
      <c r="I120" s="33"/>
      <c r="J120" s="33"/>
      <c r="K120" s="33"/>
      <c r="L120" s="33"/>
      <c r="M120" s="33"/>
      <c r="N120" s="33"/>
      <c r="O120" s="33"/>
      <c r="P120" s="33"/>
      <c r="Q120" s="33"/>
      <c r="R120" s="33"/>
      <c r="S120" s="33"/>
      <c r="T120" s="147"/>
      <c r="U120" s="33"/>
    </row>
    <row r="121" spans="1:22" ht="14.1" customHeight="1" x14ac:dyDescent="0.2">
      <c r="B121" s="33"/>
      <c r="C121" s="33"/>
      <c r="D121" s="33"/>
      <c r="E121" s="33"/>
      <c r="F121" s="33"/>
      <c r="G121" s="33"/>
      <c r="H121" s="33"/>
      <c r="I121" s="33"/>
      <c r="J121" s="33"/>
      <c r="K121" s="33"/>
      <c r="L121" s="33"/>
      <c r="M121" s="33"/>
      <c r="N121" s="33"/>
      <c r="O121" s="33"/>
      <c r="P121" s="33"/>
      <c r="Q121" s="33"/>
      <c r="R121" s="33"/>
      <c r="S121" s="33"/>
      <c r="T121" s="147"/>
      <c r="U121" s="33"/>
    </row>
    <row r="122" spans="1:22" ht="14.1" customHeight="1" x14ac:dyDescent="0.2">
      <c r="B122" s="33"/>
      <c r="C122" s="33"/>
      <c r="D122" s="33"/>
      <c r="E122" s="33"/>
      <c r="F122" s="33"/>
      <c r="G122" s="33"/>
      <c r="H122" s="33"/>
      <c r="I122" s="33"/>
      <c r="J122" s="33"/>
      <c r="K122" s="33"/>
      <c r="L122" s="33"/>
      <c r="M122" s="33"/>
      <c r="N122" s="33"/>
      <c r="O122" s="33"/>
      <c r="P122" s="33"/>
      <c r="Q122" s="33"/>
      <c r="R122" s="33"/>
      <c r="S122" s="33"/>
      <c r="T122" s="147"/>
      <c r="U122" s="33"/>
    </row>
    <row r="123" spans="1:22" ht="14.1" customHeight="1" x14ac:dyDescent="0.2">
      <c r="B123" s="33"/>
      <c r="C123" s="33"/>
      <c r="D123" s="33"/>
      <c r="E123" s="33"/>
      <c r="F123" s="33"/>
      <c r="G123" s="33"/>
      <c r="H123" s="33"/>
      <c r="I123" s="33"/>
      <c r="J123" s="33"/>
      <c r="K123" s="33"/>
      <c r="L123" s="33"/>
      <c r="M123" s="33"/>
      <c r="N123" s="33"/>
      <c r="O123" s="33"/>
      <c r="P123" s="33"/>
      <c r="Q123" s="33"/>
      <c r="R123" s="33"/>
      <c r="S123" s="33"/>
      <c r="T123" s="147"/>
      <c r="U123" s="33"/>
    </row>
    <row r="124" spans="1:22" ht="14.1" customHeight="1" x14ac:dyDescent="0.2">
      <c r="B124" s="33"/>
      <c r="C124" s="33"/>
      <c r="D124" s="33"/>
      <c r="E124" s="33"/>
      <c r="F124" s="33"/>
      <c r="G124" s="33"/>
      <c r="H124" s="33"/>
      <c r="I124" s="33"/>
      <c r="J124" s="33"/>
      <c r="K124" s="33"/>
      <c r="L124" s="33"/>
      <c r="M124" s="33"/>
      <c r="N124" s="33"/>
      <c r="O124" s="33"/>
      <c r="P124" s="33"/>
      <c r="Q124" s="33"/>
      <c r="R124" s="33"/>
      <c r="S124" s="33"/>
      <c r="T124" s="147"/>
      <c r="U124" s="33"/>
    </row>
    <row r="125" spans="1:22" ht="14.1" customHeight="1" x14ac:dyDescent="0.2">
      <c r="B125" s="33"/>
      <c r="C125" s="33"/>
      <c r="D125" s="33"/>
      <c r="E125" s="33"/>
      <c r="F125" s="33"/>
      <c r="G125" s="33"/>
      <c r="H125" s="33"/>
      <c r="I125" s="33"/>
      <c r="J125" s="33"/>
      <c r="K125" s="33"/>
      <c r="L125" s="33"/>
      <c r="M125" s="33"/>
      <c r="N125" s="33"/>
      <c r="O125" s="33"/>
      <c r="P125" s="33"/>
      <c r="Q125" s="33"/>
      <c r="R125" s="33"/>
      <c r="S125" s="33"/>
      <c r="T125" s="147"/>
      <c r="U125" s="33"/>
    </row>
    <row r="126" spans="1:22" ht="14.1" customHeight="1" x14ac:dyDescent="0.2">
      <c r="B126" s="33"/>
      <c r="C126" s="33"/>
      <c r="D126" s="33"/>
      <c r="E126" s="33"/>
      <c r="F126" s="33"/>
      <c r="G126" s="33"/>
      <c r="H126" s="33"/>
      <c r="I126" s="33"/>
      <c r="J126" s="33"/>
      <c r="K126" s="33"/>
      <c r="L126" s="33"/>
      <c r="M126" s="33"/>
      <c r="N126" s="33"/>
      <c r="O126" s="33"/>
      <c r="P126" s="33"/>
      <c r="Q126" s="33"/>
      <c r="R126" s="33"/>
      <c r="S126" s="33"/>
      <c r="T126" s="147"/>
      <c r="U126" s="33"/>
    </row>
    <row r="127" spans="1:22" ht="14.1" customHeight="1" x14ac:dyDescent="0.2">
      <c r="B127" s="33"/>
      <c r="C127" s="33"/>
      <c r="D127" s="33"/>
      <c r="E127" s="33"/>
      <c r="F127" s="33"/>
      <c r="G127" s="33"/>
      <c r="H127" s="33"/>
      <c r="I127" s="33"/>
      <c r="J127" s="33"/>
      <c r="K127" s="33"/>
      <c r="L127" s="33"/>
      <c r="M127" s="33"/>
      <c r="N127" s="33"/>
      <c r="O127" s="33"/>
      <c r="P127" s="33"/>
      <c r="Q127" s="33"/>
      <c r="R127" s="33"/>
      <c r="S127" s="33"/>
      <c r="T127" s="147"/>
      <c r="U127" s="33"/>
    </row>
    <row r="128" spans="1:22" ht="14.1" customHeight="1" x14ac:dyDescent="0.2">
      <c r="B128" s="33"/>
      <c r="C128" s="33"/>
      <c r="D128" s="33"/>
      <c r="E128" s="33"/>
      <c r="F128" s="33"/>
      <c r="G128" s="33"/>
      <c r="H128" s="33"/>
      <c r="I128" s="33"/>
      <c r="J128" s="33"/>
      <c r="K128" s="33"/>
      <c r="L128" s="33"/>
      <c r="M128" s="33"/>
      <c r="N128" s="33"/>
      <c r="O128" s="33"/>
      <c r="P128" s="33"/>
      <c r="Q128" s="33"/>
      <c r="R128" s="33"/>
      <c r="S128" s="33"/>
      <c r="T128" s="147"/>
      <c r="U128" s="33"/>
    </row>
    <row r="129" spans="2:21" ht="14.1" customHeight="1" x14ac:dyDescent="0.2">
      <c r="B129" s="33"/>
      <c r="C129" s="33"/>
      <c r="D129" s="33"/>
      <c r="E129" s="33"/>
      <c r="F129" s="33"/>
      <c r="G129" s="33"/>
      <c r="H129" s="33"/>
      <c r="I129" s="33"/>
      <c r="J129" s="33"/>
      <c r="K129" s="33"/>
      <c r="L129" s="33"/>
      <c r="M129" s="33"/>
      <c r="N129" s="33"/>
      <c r="O129" s="33"/>
      <c r="P129" s="33"/>
      <c r="Q129" s="33"/>
      <c r="R129" s="33"/>
      <c r="S129" s="33"/>
      <c r="T129" s="147"/>
      <c r="U129" s="33"/>
    </row>
    <row r="130" spans="2:21" ht="14.1" customHeight="1" x14ac:dyDescent="0.2">
      <c r="B130" s="33"/>
      <c r="C130" s="33"/>
      <c r="D130" s="33"/>
      <c r="E130" s="33"/>
      <c r="F130" s="33"/>
      <c r="G130" s="33"/>
      <c r="H130" s="33"/>
      <c r="I130" s="33"/>
      <c r="J130" s="33"/>
      <c r="K130" s="33"/>
      <c r="L130" s="33"/>
      <c r="M130" s="33"/>
      <c r="N130" s="33"/>
      <c r="O130" s="33"/>
      <c r="P130" s="33"/>
      <c r="Q130" s="33"/>
      <c r="R130" s="33"/>
      <c r="S130" s="33"/>
      <c r="T130" s="147"/>
      <c r="U130" s="33"/>
    </row>
    <row r="131" spans="2:21" ht="14.1" customHeight="1" x14ac:dyDescent="0.2">
      <c r="B131" s="33"/>
      <c r="C131" s="33"/>
      <c r="D131" s="33"/>
      <c r="E131" s="33"/>
      <c r="F131" s="33"/>
      <c r="G131" s="33"/>
      <c r="H131" s="33"/>
      <c r="I131" s="33"/>
      <c r="J131" s="33"/>
      <c r="K131" s="33"/>
      <c r="L131" s="33"/>
      <c r="M131" s="33"/>
      <c r="N131" s="33"/>
      <c r="O131" s="33"/>
      <c r="P131" s="33"/>
      <c r="Q131" s="33"/>
      <c r="R131" s="33"/>
      <c r="S131" s="33"/>
      <c r="T131" s="147"/>
      <c r="U131" s="33"/>
    </row>
    <row r="132" spans="2:21" ht="14.1" customHeight="1" x14ac:dyDescent="0.2">
      <c r="B132" s="33"/>
      <c r="C132" s="33"/>
      <c r="D132" s="33"/>
      <c r="E132" s="33"/>
      <c r="F132" s="33"/>
      <c r="G132" s="33"/>
      <c r="H132" s="33"/>
      <c r="I132" s="33"/>
      <c r="J132" s="33"/>
      <c r="K132" s="33"/>
      <c r="L132" s="33"/>
      <c r="M132" s="33"/>
      <c r="N132" s="33"/>
      <c r="O132" s="33"/>
      <c r="P132" s="33"/>
      <c r="Q132" s="33"/>
      <c r="R132" s="33"/>
      <c r="S132" s="33"/>
      <c r="T132" s="147"/>
      <c r="U132" s="33"/>
    </row>
    <row r="133" spans="2:21" ht="14.1" customHeight="1" x14ac:dyDescent="0.2">
      <c r="B133" s="33"/>
      <c r="C133" s="33"/>
      <c r="D133" s="33"/>
      <c r="E133" s="33"/>
      <c r="F133" s="33"/>
      <c r="G133" s="33"/>
      <c r="H133" s="33"/>
      <c r="I133" s="33"/>
      <c r="J133" s="33"/>
      <c r="K133" s="33"/>
      <c r="L133" s="33"/>
      <c r="M133" s="33"/>
      <c r="N133" s="33"/>
      <c r="O133" s="33"/>
      <c r="P133" s="33"/>
      <c r="Q133" s="33"/>
      <c r="R133" s="33"/>
      <c r="S133" s="33"/>
      <c r="T133" s="147"/>
      <c r="U133" s="33"/>
    </row>
    <row r="134" spans="2:21" ht="14.1" customHeight="1" x14ac:dyDescent="0.2">
      <c r="B134" s="33"/>
      <c r="C134" s="33"/>
      <c r="D134" s="33"/>
      <c r="E134" s="33"/>
      <c r="F134" s="33"/>
      <c r="G134" s="33"/>
      <c r="H134" s="33"/>
      <c r="I134" s="33"/>
      <c r="J134" s="33"/>
      <c r="K134" s="33"/>
      <c r="L134" s="33"/>
      <c r="M134" s="33"/>
      <c r="N134" s="33"/>
      <c r="O134" s="33"/>
      <c r="P134" s="33"/>
      <c r="Q134" s="33"/>
      <c r="R134" s="33"/>
      <c r="S134" s="33"/>
      <c r="T134" s="147"/>
      <c r="U134" s="33"/>
    </row>
    <row r="135" spans="2:21" ht="14.1" customHeight="1" x14ac:dyDescent="0.2">
      <c r="B135" s="33"/>
      <c r="C135" s="33"/>
      <c r="D135" s="33"/>
      <c r="E135" s="33"/>
      <c r="F135" s="33"/>
      <c r="G135" s="33"/>
      <c r="H135" s="33"/>
      <c r="I135" s="33"/>
      <c r="J135" s="33"/>
      <c r="K135" s="33"/>
      <c r="L135" s="33"/>
      <c r="M135" s="33"/>
      <c r="N135" s="33"/>
      <c r="O135" s="33"/>
      <c r="P135" s="33"/>
      <c r="Q135" s="33"/>
      <c r="R135" s="33"/>
      <c r="S135" s="33"/>
      <c r="T135" s="147"/>
      <c r="U135" s="33"/>
    </row>
    <row r="136" spans="2:21" ht="14.1" customHeight="1" x14ac:dyDescent="0.2">
      <c r="B136" s="33"/>
      <c r="C136" s="33"/>
      <c r="D136" s="33"/>
      <c r="E136" s="33"/>
      <c r="F136" s="33"/>
      <c r="G136" s="33"/>
      <c r="H136" s="33"/>
      <c r="I136" s="33"/>
      <c r="J136" s="33"/>
      <c r="K136" s="33"/>
      <c r="L136" s="33"/>
      <c r="M136" s="33"/>
      <c r="N136" s="33"/>
      <c r="O136" s="33"/>
      <c r="P136" s="33"/>
      <c r="Q136" s="33"/>
      <c r="R136" s="33"/>
      <c r="S136" s="33"/>
      <c r="T136" s="147"/>
      <c r="U136" s="33"/>
    </row>
    <row r="137" spans="2:21" ht="14.1" customHeight="1" x14ac:dyDescent="0.2">
      <c r="B137" s="33"/>
      <c r="C137" s="33"/>
      <c r="D137" s="33"/>
      <c r="E137" s="33"/>
      <c r="F137" s="33"/>
      <c r="G137" s="33"/>
      <c r="H137" s="33"/>
      <c r="I137" s="33"/>
      <c r="J137" s="33"/>
      <c r="K137" s="33"/>
      <c r="L137" s="33"/>
      <c r="M137" s="33"/>
      <c r="N137" s="33"/>
      <c r="O137" s="33"/>
      <c r="P137" s="33"/>
      <c r="Q137" s="33"/>
      <c r="R137" s="33"/>
      <c r="S137" s="33"/>
      <c r="T137" s="147"/>
      <c r="U137" s="33"/>
    </row>
    <row r="138" spans="2:21" ht="14.1" customHeight="1" x14ac:dyDescent="0.2">
      <c r="B138" s="33"/>
      <c r="C138" s="33"/>
      <c r="D138" s="33"/>
      <c r="E138" s="33"/>
      <c r="F138" s="33"/>
      <c r="G138" s="33"/>
      <c r="H138" s="33"/>
      <c r="I138" s="33"/>
      <c r="J138" s="33"/>
      <c r="K138" s="33"/>
      <c r="L138" s="33"/>
      <c r="M138" s="33"/>
      <c r="N138" s="33"/>
      <c r="O138" s="33"/>
      <c r="P138" s="33"/>
      <c r="Q138" s="33"/>
      <c r="R138" s="33"/>
      <c r="S138" s="33"/>
      <c r="T138" s="147"/>
      <c r="U138" s="33"/>
    </row>
    <row r="139" spans="2:21" ht="14.1" customHeight="1" x14ac:dyDescent="0.2">
      <c r="B139" s="33"/>
      <c r="C139" s="33"/>
      <c r="D139" s="33"/>
      <c r="E139" s="33"/>
      <c r="F139" s="33"/>
      <c r="G139" s="33"/>
      <c r="H139" s="33"/>
      <c r="I139" s="33"/>
      <c r="J139" s="33"/>
      <c r="K139" s="33"/>
      <c r="L139" s="33"/>
      <c r="M139" s="33"/>
      <c r="N139" s="33"/>
      <c r="O139" s="33"/>
      <c r="P139" s="33"/>
      <c r="Q139" s="33"/>
      <c r="R139" s="33"/>
      <c r="S139" s="33"/>
      <c r="T139" s="147"/>
      <c r="U139" s="33"/>
    </row>
    <row r="140" spans="2:21" ht="14.1" customHeight="1" x14ac:dyDescent="0.2">
      <c r="B140" s="33"/>
      <c r="C140" s="33"/>
      <c r="D140" s="33"/>
      <c r="E140" s="33"/>
      <c r="F140" s="33"/>
      <c r="G140" s="33"/>
      <c r="H140" s="33"/>
      <c r="I140" s="33"/>
      <c r="J140" s="33"/>
      <c r="K140" s="33"/>
      <c r="L140" s="33"/>
      <c r="M140" s="33"/>
      <c r="N140" s="33"/>
      <c r="O140" s="33"/>
      <c r="P140" s="33"/>
      <c r="Q140" s="33"/>
      <c r="R140" s="33"/>
      <c r="S140" s="33"/>
      <c r="T140" s="147"/>
      <c r="U140" s="33"/>
    </row>
    <row r="141" spans="2:21" ht="14.1" customHeight="1" x14ac:dyDescent="0.2">
      <c r="B141" s="33"/>
      <c r="C141" s="33"/>
      <c r="D141" s="33"/>
      <c r="E141" s="33"/>
      <c r="F141" s="33"/>
      <c r="G141" s="33"/>
      <c r="H141" s="33"/>
      <c r="I141" s="33"/>
      <c r="J141" s="33"/>
      <c r="K141" s="33"/>
      <c r="L141" s="33"/>
      <c r="M141" s="33"/>
      <c r="N141" s="33"/>
      <c r="O141" s="33"/>
      <c r="P141" s="33"/>
      <c r="Q141" s="33"/>
      <c r="R141" s="33"/>
      <c r="S141" s="33"/>
      <c r="T141" s="147"/>
      <c r="U141" s="33"/>
    </row>
    <row r="142" spans="2:21" ht="14.1" customHeight="1" x14ac:dyDescent="0.2">
      <c r="B142" s="33"/>
      <c r="C142" s="33"/>
      <c r="D142" s="33"/>
      <c r="E142" s="33"/>
      <c r="F142" s="33"/>
      <c r="G142" s="33"/>
      <c r="H142" s="33"/>
      <c r="I142" s="33"/>
      <c r="J142" s="33"/>
      <c r="K142" s="33"/>
      <c r="L142" s="33"/>
      <c r="M142" s="33"/>
      <c r="N142" s="33"/>
      <c r="O142" s="33"/>
      <c r="P142" s="33"/>
      <c r="Q142" s="33"/>
      <c r="R142" s="33"/>
      <c r="S142" s="33"/>
      <c r="T142" s="147"/>
      <c r="U142" s="33"/>
    </row>
    <row r="143" spans="2:21" ht="14.1" customHeight="1" x14ac:dyDescent="0.2">
      <c r="B143" s="33"/>
      <c r="C143" s="33"/>
      <c r="D143" s="33"/>
      <c r="E143" s="33"/>
      <c r="F143" s="33"/>
      <c r="G143" s="33"/>
      <c r="H143" s="33"/>
      <c r="I143" s="33"/>
      <c r="J143" s="33"/>
      <c r="K143" s="33"/>
      <c r="L143" s="33"/>
      <c r="M143" s="33"/>
      <c r="N143" s="33"/>
      <c r="O143" s="33"/>
      <c r="P143" s="33"/>
      <c r="Q143" s="33"/>
      <c r="R143" s="33"/>
      <c r="S143" s="33"/>
      <c r="T143" s="147"/>
      <c r="U143" s="33"/>
    </row>
    <row r="144" spans="2:21" ht="14.1" customHeight="1" x14ac:dyDescent="0.2">
      <c r="B144" s="33"/>
      <c r="C144" s="33"/>
      <c r="D144" s="33"/>
      <c r="E144" s="33"/>
      <c r="F144" s="33"/>
      <c r="G144" s="33"/>
      <c r="H144" s="33"/>
      <c r="I144" s="33"/>
      <c r="J144" s="33"/>
      <c r="K144" s="33"/>
      <c r="L144" s="33"/>
      <c r="M144" s="33"/>
      <c r="N144" s="33"/>
      <c r="O144" s="33"/>
      <c r="P144" s="33"/>
      <c r="Q144" s="33"/>
      <c r="R144" s="33"/>
      <c r="S144" s="33"/>
      <c r="T144" s="147"/>
      <c r="U144" s="33"/>
    </row>
    <row r="145" spans="2:21" ht="14.1" customHeight="1" x14ac:dyDescent="0.2">
      <c r="B145" s="33"/>
      <c r="C145" s="33"/>
      <c r="D145" s="33"/>
      <c r="E145" s="33"/>
      <c r="F145" s="33"/>
      <c r="G145" s="33"/>
      <c r="H145" s="33"/>
      <c r="I145" s="33"/>
      <c r="J145" s="33"/>
      <c r="K145" s="33"/>
      <c r="L145" s="33"/>
      <c r="M145" s="33"/>
      <c r="N145" s="33"/>
      <c r="O145" s="33"/>
      <c r="P145" s="33"/>
      <c r="Q145" s="33"/>
      <c r="R145" s="33"/>
      <c r="S145" s="33"/>
      <c r="T145" s="147"/>
      <c r="U145" s="33"/>
    </row>
    <row r="146" spans="2:21" ht="14.1" customHeight="1" x14ac:dyDescent="0.2">
      <c r="B146" s="33"/>
      <c r="C146" s="33"/>
      <c r="D146" s="33"/>
      <c r="E146" s="33"/>
      <c r="F146" s="33"/>
      <c r="G146" s="33"/>
      <c r="H146" s="33"/>
      <c r="I146" s="33"/>
      <c r="J146" s="33"/>
      <c r="K146" s="33"/>
      <c r="L146" s="33"/>
      <c r="M146" s="33"/>
      <c r="N146" s="33"/>
      <c r="O146" s="33"/>
      <c r="P146" s="33"/>
      <c r="Q146" s="33"/>
      <c r="R146" s="33"/>
      <c r="S146" s="33"/>
      <c r="T146" s="147"/>
      <c r="U146" s="33"/>
    </row>
    <row r="147" spans="2:21" ht="14.1" customHeight="1" x14ac:dyDescent="0.2">
      <c r="B147" s="33"/>
      <c r="C147" s="33"/>
      <c r="D147" s="33"/>
      <c r="E147" s="33"/>
      <c r="F147" s="33"/>
      <c r="G147" s="33"/>
      <c r="H147" s="33"/>
      <c r="I147" s="33"/>
      <c r="J147" s="33"/>
      <c r="K147" s="33"/>
      <c r="L147" s="33"/>
      <c r="M147" s="33"/>
      <c r="N147" s="33"/>
      <c r="O147" s="33"/>
      <c r="P147" s="33"/>
      <c r="Q147" s="33"/>
      <c r="R147" s="33"/>
      <c r="S147" s="33"/>
      <c r="T147" s="147"/>
      <c r="U147" s="33"/>
    </row>
    <row r="148" spans="2:21" ht="14.1" customHeight="1" x14ac:dyDescent="0.2">
      <c r="B148" s="33"/>
      <c r="C148" s="33"/>
      <c r="D148" s="33"/>
      <c r="E148" s="33"/>
      <c r="F148" s="33"/>
      <c r="G148" s="33"/>
      <c r="H148" s="33"/>
      <c r="I148" s="33"/>
      <c r="J148" s="33"/>
      <c r="K148" s="33"/>
      <c r="L148" s="33"/>
      <c r="M148" s="33"/>
      <c r="N148" s="33"/>
      <c r="O148" s="33"/>
      <c r="P148" s="33"/>
      <c r="Q148" s="33"/>
      <c r="R148" s="33"/>
      <c r="S148" s="33"/>
      <c r="T148" s="147"/>
      <c r="U148" s="33"/>
    </row>
    <row r="149" spans="2:21" ht="14.1" customHeight="1" x14ac:dyDescent="0.2">
      <c r="B149" s="33"/>
      <c r="C149" s="33"/>
      <c r="D149" s="33"/>
      <c r="E149" s="33"/>
      <c r="F149" s="33"/>
      <c r="G149" s="33"/>
      <c r="H149" s="33"/>
      <c r="I149" s="33"/>
      <c r="J149" s="33"/>
      <c r="K149" s="33"/>
      <c r="L149" s="33"/>
      <c r="M149" s="33"/>
      <c r="N149" s="33"/>
      <c r="O149" s="33"/>
      <c r="P149" s="33"/>
      <c r="Q149" s="33"/>
      <c r="R149" s="33"/>
      <c r="S149" s="33"/>
      <c r="T149" s="147"/>
      <c r="U149" s="33"/>
    </row>
    <row r="150" spans="2:21" ht="14.1" customHeight="1" x14ac:dyDescent="0.2">
      <c r="B150" s="33"/>
      <c r="C150" s="33"/>
      <c r="D150" s="33"/>
      <c r="E150" s="33"/>
      <c r="F150" s="33"/>
      <c r="G150" s="33"/>
      <c r="H150" s="33"/>
      <c r="I150" s="33"/>
      <c r="J150" s="33"/>
      <c r="K150" s="33"/>
      <c r="L150" s="33"/>
      <c r="M150" s="33"/>
      <c r="N150" s="33"/>
      <c r="O150" s="33"/>
      <c r="P150" s="33"/>
      <c r="Q150" s="33"/>
      <c r="R150" s="33"/>
      <c r="S150" s="33"/>
      <c r="T150" s="147"/>
      <c r="U150" s="33"/>
    </row>
    <row r="151" spans="2:21" ht="14.1" customHeight="1" x14ac:dyDescent="0.2">
      <c r="B151" s="33"/>
      <c r="C151" s="33"/>
      <c r="D151" s="33"/>
      <c r="E151" s="33"/>
      <c r="F151" s="33"/>
      <c r="G151" s="33"/>
      <c r="H151" s="33"/>
      <c r="I151" s="33"/>
      <c r="J151" s="33"/>
      <c r="K151" s="33"/>
      <c r="L151" s="33"/>
      <c r="M151" s="33"/>
      <c r="N151" s="33"/>
      <c r="O151" s="33"/>
      <c r="P151" s="33"/>
      <c r="Q151" s="33"/>
      <c r="R151" s="33"/>
      <c r="S151" s="33"/>
      <c r="T151" s="147"/>
      <c r="U151" s="33"/>
    </row>
    <row r="152" spans="2:21" ht="14.1" customHeight="1" x14ac:dyDescent="0.2">
      <c r="B152" s="33"/>
      <c r="C152" s="33"/>
      <c r="D152" s="33"/>
      <c r="E152" s="33"/>
      <c r="F152" s="33"/>
      <c r="G152" s="33"/>
      <c r="H152" s="33"/>
      <c r="I152" s="33"/>
      <c r="J152" s="33"/>
      <c r="K152" s="33"/>
      <c r="L152" s="33"/>
      <c r="M152" s="33"/>
      <c r="N152" s="33"/>
      <c r="O152" s="33"/>
      <c r="P152" s="33"/>
      <c r="Q152" s="33"/>
      <c r="R152" s="33"/>
      <c r="S152" s="33"/>
      <c r="T152" s="147"/>
      <c r="U152" s="33"/>
    </row>
    <row r="153" spans="2:21" ht="14.1" customHeight="1" x14ac:dyDescent="0.2">
      <c r="B153" s="33"/>
      <c r="C153" s="33"/>
      <c r="D153" s="33"/>
      <c r="E153" s="33"/>
      <c r="F153" s="33"/>
      <c r="G153" s="33"/>
      <c r="H153" s="33"/>
      <c r="I153" s="33"/>
      <c r="J153" s="33"/>
      <c r="K153" s="33"/>
      <c r="L153" s="33"/>
      <c r="M153" s="33"/>
      <c r="N153" s="33"/>
      <c r="O153" s="33"/>
      <c r="P153" s="33"/>
      <c r="Q153" s="33"/>
      <c r="R153" s="33"/>
      <c r="S153" s="33"/>
      <c r="T153" s="147"/>
      <c r="U153" s="33"/>
    </row>
    <row r="154" spans="2:21" ht="14.1" customHeight="1" x14ac:dyDescent="0.2">
      <c r="B154" s="33"/>
      <c r="C154" s="33"/>
      <c r="D154" s="33"/>
      <c r="E154" s="33"/>
      <c r="F154" s="33"/>
      <c r="G154" s="33"/>
      <c r="H154" s="33"/>
      <c r="I154" s="33"/>
      <c r="J154" s="33"/>
      <c r="K154" s="33"/>
      <c r="L154" s="33"/>
      <c r="M154" s="33"/>
      <c r="N154" s="33"/>
      <c r="O154" s="33"/>
      <c r="P154" s="33"/>
      <c r="Q154" s="33"/>
      <c r="R154" s="33"/>
      <c r="S154" s="33"/>
      <c r="T154" s="147"/>
      <c r="U154" s="33"/>
    </row>
    <row r="155" spans="2:21" ht="14.1" customHeight="1" x14ac:dyDescent="0.2">
      <c r="B155" s="33"/>
      <c r="C155" s="33"/>
      <c r="D155" s="33"/>
      <c r="E155" s="33"/>
      <c r="F155" s="33"/>
      <c r="G155" s="33"/>
      <c r="H155" s="33"/>
      <c r="I155" s="33"/>
      <c r="J155" s="33"/>
      <c r="K155" s="33"/>
      <c r="L155" s="33"/>
      <c r="M155" s="33"/>
      <c r="N155" s="33"/>
      <c r="O155" s="33"/>
      <c r="P155" s="33"/>
      <c r="Q155" s="33"/>
      <c r="R155" s="33"/>
      <c r="S155" s="33"/>
      <c r="T155" s="147"/>
      <c r="U155" s="33"/>
    </row>
    <row r="156" spans="2:21" ht="14.1" customHeight="1" x14ac:dyDescent="0.2">
      <c r="B156" s="33"/>
      <c r="C156" s="33"/>
      <c r="D156" s="33"/>
      <c r="E156" s="33"/>
      <c r="F156" s="33"/>
      <c r="G156" s="33"/>
      <c r="H156" s="33"/>
      <c r="I156" s="33"/>
      <c r="J156" s="33"/>
      <c r="K156" s="33"/>
      <c r="L156" s="33"/>
      <c r="M156" s="33"/>
      <c r="N156" s="33"/>
      <c r="O156" s="33"/>
      <c r="P156" s="33"/>
      <c r="Q156" s="33"/>
      <c r="R156" s="33"/>
      <c r="S156" s="33"/>
      <c r="T156" s="147"/>
      <c r="U156" s="33"/>
    </row>
    <row r="157" spans="2:21" ht="14.1" customHeight="1" x14ac:dyDescent="0.2">
      <c r="B157" s="33"/>
      <c r="C157" s="33"/>
      <c r="D157" s="33"/>
      <c r="E157" s="33"/>
      <c r="F157" s="33"/>
      <c r="G157" s="33"/>
      <c r="H157" s="33"/>
      <c r="I157" s="33"/>
      <c r="J157" s="33"/>
      <c r="K157" s="33"/>
      <c r="L157" s="33"/>
      <c r="M157" s="33"/>
      <c r="N157" s="33"/>
      <c r="O157" s="33"/>
      <c r="P157" s="33"/>
      <c r="Q157" s="33"/>
      <c r="R157" s="33"/>
      <c r="S157" s="33"/>
      <c r="T157" s="147"/>
      <c r="U157" s="33"/>
    </row>
    <row r="158" spans="2:21" ht="14.1" customHeight="1" x14ac:dyDescent="0.2">
      <c r="B158" s="33"/>
      <c r="C158" s="33"/>
      <c r="D158" s="33"/>
      <c r="E158" s="33"/>
      <c r="F158" s="33"/>
      <c r="G158" s="33"/>
      <c r="H158" s="33"/>
      <c r="I158" s="33"/>
      <c r="J158" s="33"/>
      <c r="K158" s="33"/>
      <c r="L158" s="33"/>
      <c r="M158" s="33"/>
      <c r="N158" s="33"/>
      <c r="O158" s="33"/>
      <c r="P158" s="33"/>
      <c r="Q158" s="33"/>
      <c r="R158" s="33"/>
      <c r="S158" s="33"/>
      <c r="T158" s="147"/>
      <c r="U158" s="33"/>
    </row>
    <row r="159" spans="2:21" ht="14.1" customHeight="1" x14ac:dyDescent="0.2">
      <c r="B159" s="33"/>
      <c r="C159" s="33"/>
      <c r="D159" s="33"/>
      <c r="E159" s="33"/>
      <c r="F159" s="33"/>
      <c r="G159" s="33"/>
      <c r="H159" s="33"/>
      <c r="I159" s="33"/>
      <c r="J159" s="33"/>
      <c r="K159" s="33"/>
      <c r="L159" s="33"/>
      <c r="M159" s="33"/>
      <c r="N159" s="33"/>
      <c r="O159" s="33"/>
      <c r="P159" s="33"/>
      <c r="Q159" s="33"/>
      <c r="R159" s="33"/>
      <c r="S159" s="33"/>
      <c r="T159" s="147"/>
      <c r="U159" s="33"/>
    </row>
    <row r="160" spans="2:21" ht="14.1" customHeight="1" x14ac:dyDescent="0.2">
      <c r="B160" s="33"/>
      <c r="C160" s="33"/>
      <c r="D160" s="33"/>
      <c r="E160" s="33"/>
      <c r="F160" s="33"/>
      <c r="G160" s="33"/>
      <c r="H160" s="33"/>
      <c r="I160" s="33"/>
      <c r="J160" s="33"/>
      <c r="K160" s="33"/>
      <c r="L160" s="33"/>
      <c r="M160" s="33"/>
      <c r="N160" s="33"/>
      <c r="O160" s="33"/>
      <c r="P160" s="33"/>
      <c r="Q160" s="33"/>
      <c r="R160" s="33"/>
      <c r="S160" s="33"/>
      <c r="T160" s="147"/>
      <c r="U160" s="33"/>
    </row>
    <row r="161" spans="2:21" ht="14.1" customHeight="1" x14ac:dyDescent="0.2">
      <c r="B161" s="33"/>
      <c r="C161" s="33"/>
      <c r="D161" s="33"/>
      <c r="E161" s="33"/>
      <c r="F161" s="33"/>
      <c r="G161" s="33"/>
      <c r="H161" s="33"/>
      <c r="I161" s="33"/>
      <c r="J161" s="33"/>
      <c r="K161" s="33"/>
      <c r="L161" s="33"/>
      <c r="M161" s="33"/>
      <c r="N161" s="33"/>
      <c r="O161" s="33"/>
      <c r="P161" s="33"/>
      <c r="Q161" s="33"/>
      <c r="R161" s="33"/>
      <c r="S161" s="33"/>
      <c r="T161" s="147"/>
      <c r="U161" s="33"/>
    </row>
    <row r="162" spans="2:21" ht="14.1" customHeight="1" x14ac:dyDescent="0.2">
      <c r="B162" s="33"/>
      <c r="C162" s="33"/>
      <c r="D162" s="33"/>
      <c r="E162" s="33"/>
      <c r="F162" s="33"/>
      <c r="G162" s="33"/>
      <c r="H162" s="33"/>
      <c r="I162" s="33"/>
      <c r="J162" s="33"/>
      <c r="K162" s="33"/>
      <c r="L162" s="33"/>
      <c r="M162" s="33"/>
      <c r="N162" s="33"/>
      <c r="O162" s="33"/>
      <c r="P162" s="33"/>
      <c r="Q162" s="33"/>
      <c r="R162" s="33"/>
      <c r="S162" s="33"/>
      <c r="T162" s="147"/>
      <c r="U162" s="33"/>
    </row>
    <row r="163" spans="2:21" ht="14.1" customHeight="1" x14ac:dyDescent="0.2">
      <c r="B163" s="33"/>
      <c r="C163" s="33"/>
      <c r="D163" s="33"/>
      <c r="E163" s="33"/>
      <c r="F163" s="33"/>
      <c r="G163" s="33"/>
      <c r="H163" s="33"/>
      <c r="I163" s="33"/>
      <c r="J163" s="33"/>
      <c r="K163" s="33"/>
      <c r="L163" s="33"/>
      <c r="M163" s="33"/>
      <c r="N163" s="33"/>
      <c r="O163" s="33"/>
      <c r="P163" s="33"/>
      <c r="Q163" s="33"/>
      <c r="R163" s="33"/>
      <c r="S163" s="33"/>
      <c r="T163" s="147"/>
      <c r="U163" s="33"/>
    </row>
    <row r="164" spans="2:21" ht="14.1" customHeight="1" x14ac:dyDescent="0.2">
      <c r="B164" s="33"/>
      <c r="C164" s="33"/>
      <c r="D164" s="33"/>
      <c r="E164" s="33"/>
      <c r="F164" s="33"/>
      <c r="G164" s="33"/>
      <c r="H164" s="33"/>
      <c r="I164" s="33"/>
      <c r="J164" s="33"/>
      <c r="K164" s="33"/>
      <c r="L164" s="33"/>
      <c r="M164" s="33"/>
      <c r="N164" s="33"/>
      <c r="O164" s="33"/>
      <c r="P164" s="33"/>
      <c r="Q164" s="33"/>
      <c r="R164" s="33"/>
      <c r="S164" s="33"/>
      <c r="T164" s="147"/>
      <c r="U164" s="33"/>
    </row>
    <row r="165" spans="2:21" ht="14.1" customHeight="1" x14ac:dyDescent="0.2">
      <c r="B165" s="33"/>
      <c r="C165" s="33"/>
      <c r="D165" s="33"/>
      <c r="E165" s="33"/>
      <c r="F165" s="33"/>
      <c r="G165" s="33"/>
      <c r="H165" s="33"/>
      <c r="I165" s="33"/>
      <c r="J165" s="33"/>
      <c r="K165" s="33"/>
      <c r="L165" s="33"/>
      <c r="M165" s="33"/>
      <c r="N165" s="33"/>
      <c r="O165" s="33"/>
      <c r="P165" s="33"/>
      <c r="Q165" s="33"/>
      <c r="R165" s="33"/>
      <c r="S165" s="33"/>
      <c r="T165" s="147"/>
      <c r="U165" s="33"/>
    </row>
    <row r="166" spans="2:21" ht="14.1" customHeight="1" x14ac:dyDescent="0.2">
      <c r="B166" s="33"/>
      <c r="C166" s="33"/>
      <c r="D166" s="33"/>
      <c r="E166" s="33"/>
      <c r="F166" s="33"/>
      <c r="G166" s="33"/>
      <c r="H166" s="33"/>
      <c r="I166" s="33"/>
      <c r="J166" s="33"/>
      <c r="K166" s="33"/>
      <c r="L166" s="33"/>
      <c r="M166" s="33"/>
      <c r="N166" s="33"/>
      <c r="O166" s="33"/>
      <c r="P166" s="33"/>
      <c r="Q166" s="33"/>
      <c r="R166" s="33"/>
      <c r="S166" s="33"/>
      <c r="T166" s="147"/>
      <c r="U166" s="33"/>
    </row>
    <row r="167" spans="2:21" ht="14.1" customHeight="1" x14ac:dyDescent="0.2">
      <c r="B167" s="33"/>
      <c r="C167" s="33"/>
      <c r="D167" s="33"/>
      <c r="E167" s="33"/>
      <c r="F167" s="33"/>
      <c r="G167" s="33"/>
      <c r="H167" s="33"/>
      <c r="I167" s="33"/>
      <c r="J167" s="33"/>
      <c r="K167" s="33"/>
      <c r="L167" s="33"/>
      <c r="M167" s="33"/>
      <c r="N167" s="33"/>
      <c r="O167" s="33"/>
      <c r="P167" s="33"/>
      <c r="Q167" s="33"/>
      <c r="R167" s="33"/>
      <c r="S167" s="33"/>
      <c r="T167" s="147"/>
      <c r="U167" s="33"/>
    </row>
    <row r="168" spans="2:21" ht="14.1" customHeight="1" x14ac:dyDescent="0.2">
      <c r="B168" s="33"/>
      <c r="C168" s="33"/>
      <c r="D168" s="33"/>
      <c r="E168" s="33"/>
      <c r="F168" s="33"/>
      <c r="G168" s="33"/>
      <c r="H168" s="33"/>
      <c r="I168" s="33"/>
      <c r="J168" s="33"/>
      <c r="K168" s="33"/>
      <c r="L168" s="33"/>
      <c r="M168" s="33"/>
      <c r="N168" s="33"/>
      <c r="O168" s="33"/>
      <c r="P168" s="33"/>
      <c r="Q168" s="33"/>
      <c r="R168" s="33"/>
      <c r="S168" s="33"/>
      <c r="T168" s="147"/>
      <c r="U168" s="33"/>
    </row>
    <row r="169" spans="2:21" ht="14.1" customHeight="1" x14ac:dyDescent="0.2">
      <c r="B169" s="33"/>
      <c r="C169" s="33"/>
      <c r="D169" s="33"/>
      <c r="E169" s="33"/>
      <c r="F169" s="33"/>
      <c r="G169" s="33"/>
      <c r="H169" s="33"/>
      <c r="I169" s="33"/>
      <c r="J169" s="33"/>
      <c r="K169" s="33"/>
      <c r="L169" s="33"/>
      <c r="M169" s="33"/>
      <c r="N169" s="33"/>
      <c r="O169" s="33"/>
      <c r="P169" s="33"/>
      <c r="Q169" s="33"/>
      <c r="R169" s="33"/>
      <c r="S169" s="33"/>
      <c r="T169" s="147"/>
      <c r="U169" s="33"/>
    </row>
    <row r="170" spans="2:21" ht="14.1" customHeight="1" x14ac:dyDescent="0.2">
      <c r="B170" s="33"/>
      <c r="C170" s="33"/>
      <c r="D170" s="33"/>
      <c r="E170" s="33"/>
      <c r="F170" s="33"/>
      <c r="G170" s="33"/>
      <c r="H170" s="33"/>
      <c r="I170" s="33"/>
      <c r="J170" s="33"/>
      <c r="K170" s="33"/>
      <c r="L170" s="33"/>
      <c r="M170" s="33"/>
      <c r="N170" s="33"/>
      <c r="O170" s="33"/>
      <c r="P170" s="33"/>
      <c r="Q170" s="33"/>
      <c r="R170" s="33"/>
      <c r="S170" s="33"/>
      <c r="T170" s="147"/>
      <c r="U170" s="33"/>
    </row>
    <row r="171" spans="2:21" ht="14.1" customHeight="1" x14ac:dyDescent="0.2">
      <c r="B171" s="33"/>
      <c r="C171" s="33"/>
      <c r="D171" s="33"/>
      <c r="E171" s="33"/>
      <c r="F171" s="33"/>
      <c r="G171" s="33"/>
      <c r="H171" s="33"/>
      <c r="I171" s="33"/>
      <c r="J171" s="33"/>
      <c r="K171" s="33"/>
      <c r="L171" s="33"/>
      <c r="M171" s="33"/>
      <c r="N171" s="33"/>
      <c r="O171" s="33"/>
      <c r="P171" s="33"/>
      <c r="Q171" s="33"/>
      <c r="R171" s="33"/>
      <c r="S171" s="33"/>
      <c r="T171" s="147"/>
      <c r="U171" s="33"/>
    </row>
    <row r="172" spans="2:21" ht="14.1" customHeight="1" x14ac:dyDescent="0.2">
      <c r="B172" s="33"/>
      <c r="C172" s="33"/>
      <c r="D172" s="33"/>
      <c r="E172" s="33"/>
      <c r="F172" s="33"/>
      <c r="G172" s="33"/>
      <c r="H172" s="33"/>
      <c r="I172" s="33"/>
      <c r="J172" s="33"/>
      <c r="K172" s="33"/>
      <c r="L172" s="33"/>
      <c r="M172" s="33"/>
      <c r="N172" s="33"/>
      <c r="O172" s="33"/>
      <c r="P172" s="33"/>
      <c r="Q172" s="33"/>
      <c r="R172" s="33"/>
      <c r="S172" s="33"/>
      <c r="T172" s="147"/>
      <c r="U172" s="33"/>
    </row>
    <row r="173" spans="2:21" ht="14.1" customHeight="1" x14ac:dyDescent="0.2">
      <c r="B173" s="33"/>
      <c r="C173" s="33"/>
      <c r="D173" s="33"/>
      <c r="E173" s="33"/>
      <c r="F173" s="33"/>
      <c r="G173" s="33"/>
      <c r="H173" s="33"/>
      <c r="I173" s="33"/>
      <c r="J173" s="33"/>
      <c r="K173" s="33"/>
      <c r="L173" s="33"/>
      <c r="M173" s="33"/>
      <c r="N173" s="33"/>
      <c r="O173" s="33"/>
      <c r="P173" s="33"/>
      <c r="Q173" s="33"/>
      <c r="R173" s="33"/>
      <c r="S173" s="33"/>
      <c r="T173" s="147"/>
      <c r="U173" s="33"/>
    </row>
    <row r="174" spans="2:21" ht="14.1" customHeight="1" x14ac:dyDescent="0.2">
      <c r="B174" s="33"/>
      <c r="C174" s="33"/>
      <c r="D174" s="33"/>
      <c r="E174" s="33"/>
      <c r="F174" s="33"/>
      <c r="G174" s="33"/>
      <c r="H174" s="33"/>
      <c r="I174" s="33"/>
      <c r="J174" s="33"/>
      <c r="K174" s="33"/>
      <c r="L174" s="33"/>
      <c r="M174" s="33"/>
      <c r="N174" s="33"/>
      <c r="O174" s="33"/>
      <c r="P174" s="33"/>
      <c r="Q174" s="33"/>
      <c r="R174" s="33"/>
      <c r="S174" s="33"/>
      <c r="T174" s="147"/>
      <c r="U174" s="33"/>
    </row>
    <row r="175" spans="2:21" ht="14.1" customHeight="1" x14ac:dyDescent="0.2">
      <c r="B175" s="33"/>
      <c r="C175" s="33"/>
      <c r="D175" s="33"/>
      <c r="E175" s="33"/>
      <c r="F175" s="33"/>
      <c r="G175" s="33"/>
      <c r="H175" s="33"/>
      <c r="I175" s="33"/>
      <c r="J175" s="33"/>
      <c r="K175" s="33"/>
      <c r="L175" s="33"/>
      <c r="M175" s="33"/>
      <c r="N175" s="33"/>
      <c r="O175" s="33"/>
      <c r="P175" s="33"/>
      <c r="Q175" s="33"/>
      <c r="R175" s="33"/>
      <c r="S175" s="33"/>
      <c r="T175" s="147"/>
      <c r="U175" s="33"/>
    </row>
    <row r="176" spans="2:21" ht="14.1" customHeight="1" x14ac:dyDescent="0.2">
      <c r="B176" s="33"/>
      <c r="C176" s="33"/>
      <c r="D176" s="33"/>
      <c r="E176" s="33"/>
      <c r="F176" s="33"/>
      <c r="G176" s="33"/>
      <c r="H176" s="33"/>
      <c r="I176" s="33"/>
      <c r="J176" s="33"/>
      <c r="K176" s="33"/>
      <c r="L176" s="33"/>
      <c r="M176" s="33"/>
      <c r="N176" s="33"/>
      <c r="O176" s="33"/>
      <c r="P176" s="33"/>
      <c r="Q176" s="33"/>
      <c r="R176" s="33"/>
      <c r="S176" s="33"/>
      <c r="T176" s="147"/>
      <c r="U176" s="33"/>
    </row>
    <row r="177" spans="2:21" ht="14.1" customHeight="1" x14ac:dyDescent="0.2">
      <c r="B177" s="33"/>
      <c r="C177" s="33"/>
      <c r="D177" s="33"/>
      <c r="E177" s="33"/>
      <c r="F177" s="33"/>
      <c r="G177" s="33"/>
      <c r="H177" s="33"/>
      <c r="I177" s="33"/>
      <c r="J177" s="33"/>
      <c r="K177" s="33"/>
      <c r="L177" s="33"/>
      <c r="M177" s="33"/>
      <c r="N177" s="33"/>
      <c r="O177" s="33"/>
      <c r="P177" s="33"/>
      <c r="Q177" s="33"/>
      <c r="R177" s="33"/>
      <c r="S177" s="33"/>
      <c r="T177" s="147"/>
      <c r="U177" s="33"/>
    </row>
    <row r="178" spans="2:21" ht="14.1" customHeight="1" x14ac:dyDescent="0.2">
      <c r="B178" s="33"/>
      <c r="C178" s="33"/>
      <c r="D178" s="33"/>
      <c r="E178" s="33"/>
      <c r="F178" s="33"/>
      <c r="G178" s="33"/>
      <c r="H178" s="33"/>
      <c r="I178" s="33"/>
      <c r="J178" s="33"/>
      <c r="K178" s="33"/>
      <c r="L178" s="33"/>
      <c r="M178" s="33"/>
      <c r="N178" s="33"/>
      <c r="O178" s="33"/>
      <c r="P178" s="33"/>
      <c r="Q178" s="33"/>
      <c r="R178" s="33"/>
      <c r="S178" s="33"/>
      <c r="T178" s="147"/>
      <c r="U178" s="33"/>
    </row>
    <row r="179" spans="2:21" ht="14.1" customHeight="1" x14ac:dyDescent="0.2"/>
    <row r="180" spans="2:21" ht="14.1" customHeight="1" x14ac:dyDescent="0.2"/>
    <row r="181" spans="2:21" ht="14.1" customHeight="1" x14ac:dyDescent="0.2"/>
    <row r="182" spans="2:21" ht="14.1" customHeight="1" x14ac:dyDescent="0.2"/>
    <row r="183" spans="2:21" ht="14.1" customHeight="1" x14ac:dyDescent="0.2"/>
    <row r="184" spans="2:21" ht="14.1" customHeight="1" x14ac:dyDescent="0.2"/>
    <row r="185" spans="2:21" ht="14.1" customHeight="1" x14ac:dyDescent="0.2"/>
    <row r="186" spans="2:21" ht="14.1" customHeight="1" x14ac:dyDescent="0.2"/>
    <row r="187" spans="2:21" ht="14.1" customHeight="1" x14ac:dyDescent="0.2"/>
    <row r="188" spans="2:21" ht="14.1" customHeight="1" x14ac:dyDescent="0.2"/>
    <row r="189" spans="2:21" ht="14.1" customHeight="1" x14ac:dyDescent="0.2"/>
    <row r="190" spans="2:21" ht="14.1" customHeight="1" x14ac:dyDescent="0.2"/>
    <row r="191" spans="2:21" ht="14.1" customHeight="1" x14ac:dyDescent="0.2"/>
    <row r="192" spans="2:21" ht="14.1" customHeight="1" x14ac:dyDescent="0.2"/>
    <row r="193" ht="14.1" customHeight="1" x14ac:dyDescent="0.2"/>
    <row r="194" ht="14.1" customHeight="1" x14ac:dyDescent="0.2"/>
    <row r="195" ht="14.1" customHeight="1" x14ac:dyDescent="0.2"/>
    <row r="196" ht="14.1" customHeight="1" x14ac:dyDescent="0.2"/>
    <row r="197" ht="14.1" customHeight="1" x14ac:dyDescent="0.2"/>
  </sheetData>
  <mergeCells count="5">
    <mergeCell ref="U2:V2"/>
    <mergeCell ref="U3:V3"/>
    <mergeCell ref="U4:V4"/>
    <mergeCell ref="U5:V5"/>
    <mergeCell ref="U6:V6"/>
  </mergeCells>
  <phoneticPr fontId="10" type="noConversion"/>
  <printOptions gridLines="1"/>
  <pageMargins left="0.74803149606299213" right="0.23622047244094491" top="3.937007874015748E-2" bottom="0" header="0.51181102362204722" footer="0.51181102362204722"/>
  <pageSetup paperSize="5" scale="76" orientation="landscape" horizontalDpi="4294967292"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6" tint="-0.249977111117893"/>
  </sheetPr>
  <dimension ref="A1:H928"/>
  <sheetViews>
    <sheetView topLeftCell="E1" workbookViewId="0">
      <pane ySplit="4" topLeftCell="A5" activePane="bottomLeft" state="frozen"/>
      <selection activeCell="C1" sqref="C1:T1"/>
      <selection pane="bottomLeft" activeCell="H5" sqref="H5"/>
    </sheetView>
  </sheetViews>
  <sheetFormatPr defaultColWidth="9.140625" defaultRowHeight="12" x14ac:dyDescent="0.2"/>
  <cols>
    <col min="1" max="1" width="7.28515625" style="81" customWidth="1"/>
    <col min="2" max="2" width="38.7109375" style="81" bestFit="1" customWidth="1"/>
    <col min="3" max="3" width="6.7109375" style="29" customWidth="1"/>
    <col min="4" max="4" width="45.42578125" style="29" bestFit="1" customWidth="1"/>
    <col min="5" max="7" width="25.7109375" style="29" customWidth="1"/>
    <col min="8" max="8" width="25.7109375" style="534" customWidth="1"/>
    <col min="9" max="16384" width="9.140625" style="29"/>
  </cols>
  <sheetData>
    <row r="1" spans="1:8" ht="14.1" customHeight="1" x14ac:dyDescent="0.2">
      <c r="A1" s="652" t="s">
        <v>3493</v>
      </c>
      <c r="B1" s="653"/>
      <c r="C1" s="652" t="s">
        <v>2845</v>
      </c>
      <c r="D1" s="654"/>
      <c r="E1" s="94"/>
      <c r="F1" s="94"/>
      <c r="G1" s="29" t="s">
        <v>2280</v>
      </c>
      <c r="H1" s="29" t="s">
        <v>3498</v>
      </c>
    </row>
    <row r="2" spans="1:8" ht="14.1" customHeight="1" x14ac:dyDescent="0.2">
      <c r="A2" s="242"/>
      <c r="C2" s="655" t="s">
        <v>3494</v>
      </c>
      <c r="D2" s="71"/>
      <c r="G2" s="29" t="s">
        <v>2179</v>
      </c>
      <c r="H2" s="534" t="s">
        <v>3499</v>
      </c>
    </row>
    <row r="3" spans="1:8" ht="14.1" customHeight="1" x14ac:dyDescent="0.2">
      <c r="A3" s="656"/>
      <c r="B3" s="243"/>
      <c r="C3" s="657" t="s">
        <v>2896</v>
      </c>
      <c r="D3" s="658">
        <v>2</v>
      </c>
      <c r="E3" s="658">
        <v>3</v>
      </c>
      <c r="F3" s="658">
        <v>4</v>
      </c>
      <c r="G3" s="658">
        <v>5</v>
      </c>
      <c r="H3" s="659">
        <v>6</v>
      </c>
    </row>
    <row r="4" spans="1:8" ht="14.1" customHeight="1" x14ac:dyDescent="0.2">
      <c r="A4" s="34" t="s">
        <v>2138</v>
      </c>
      <c r="B4" s="95" t="s">
        <v>264</v>
      </c>
      <c r="C4" s="97" t="s">
        <v>1470</v>
      </c>
      <c r="D4" s="75" t="s">
        <v>2135</v>
      </c>
      <c r="E4" s="81" t="s">
        <v>2136</v>
      </c>
      <c r="F4" s="81" t="s">
        <v>2137</v>
      </c>
      <c r="G4" s="44" t="s">
        <v>2343</v>
      </c>
      <c r="H4" s="194" t="s">
        <v>622</v>
      </c>
    </row>
    <row r="5" spans="1:8" ht="12.95" customHeight="1" x14ac:dyDescent="0.2">
      <c r="A5" s="41">
        <v>151</v>
      </c>
      <c r="B5" s="49" t="s">
        <v>2370</v>
      </c>
      <c r="C5" s="79">
        <v>1001</v>
      </c>
      <c r="D5" s="29" t="s">
        <v>1687</v>
      </c>
      <c r="E5" s="29" t="s">
        <v>1965</v>
      </c>
      <c r="G5" s="29" t="s">
        <v>1966</v>
      </c>
      <c r="H5" s="534" t="str">
        <f>IF(OR(C5=1180,C5=1287,C5=1808,C5=1887),"Winnipeg",IF(G5=$G$1,$H$1,IF(G5=$G$2,$H$2,IF(G5="MACGREGOR","McGregor",IF(G5="N.-D.-DE-LOURDES","N.-D.-de-Lourdes",IF(G5="STE ROSE DU LAC","Ste Rose du Lac",IF(G5="PORTAGE LA PRAIRIE","Portage la Prairie",IF(G5="LAC DU BONNET","Lac du Bonnet",IF(G5="GOD'S LAKE NARROWS","God's Lake Narrows",IF(G5="MCCREARY","McCreary",PROPER(G5)))))))))))</f>
        <v>Winnipeg</v>
      </c>
    </row>
    <row r="6" spans="1:8" ht="12.95" customHeight="1" x14ac:dyDescent="0.2">
      <c r="A6" s="41">
        <v>114</v>
      </c>
      <c r="B6" s="49" t="s">
        <v>2371</v>
      </c>
      <c r="C6" s="79">
        <v>1002</v>
      </c>
      <c r="D6" s="29" t="s">
        <v>1688</v>
      </c>
      <c r="E6" s="96" t="s">
        <v>1967</v>
      </c>
      <c r="F6" s="96"/>
      <c r="G6" s="29" t="s">
        <v>1966</v>
      </c>
      <c r="H6" s="534" t="str">
        <f t="shared" ref="H6:H69" si="0">IF(OR(C6=1180,C6=1287,C6=1808,C6=1887),"Winnipeg",IF(G6=$G$1,$H$1,IF(G6=$G$2,$H$2,IF(G6="MACGREGOR","McGregor",IF(G6="N.-D.-DE-LOURDES","N.-D.-de-Lourdes",IF(G6="STE ROSE DU LAC","Ste Rose du Lac",IF(G6="PORTAGE LA PRAIRIE","Portage la Prairie",IF(G6="LAC DU BONNET","Lac du Bonnet",IF(G6="GOD'S LAKE NARROWS","God's Lake Narrows",IF(G6="MCCREARY","McCreary",PROPER(G6)))))))))))</f>
        <v>Winnipeg</v>
      </c>
    </row>
    <row r="7" spans="1:8" ht="12.95" customHeight="1" x14ac:dyDescent="0.2">
      <c r="A7" s="41">
        <v>121</v>
      </c>
      <c r="B7" s="49" t="s">
        <v>286</v>
      </c>
      <c r="C7" s="79">
        <v>1003</v>
      </c>
      <c r="D7" s="29" t="s">
        <v>1689</v>
      </c>
      <c r="E7" s="29" t="s">
        <v>1968</v>
      </c>
      <c r="F7" s="29" t="s">
        <v>3116</v>
      </c>
      <c r="G7" s="29" t="s">
        <v>1969</v>
      </c>
      <c r="H7" s="534" t="str">
        <f t="shared" si="0"/>
        <v>Portage la Prairie</v>
      </c>
    </row>
    <row r="8" spans="1:8" ht="12.95" customHeight="1" x14ac:dyDescent="0.2">
      <c r="A8" s="41">
        <v>119</v>
      </c>
      <c r="B8" s="49" t="s">
        <v>322</v>
      </c>
      <c r="C8" s="79">
        <v>1007</v>
      </c>
      <c r="D8" s="29" t="s">
        <v>1690</v>
      </c>
      <c r="E8" s="29" t="s">
        <v>1970</v>
      </c>
      <c r="G8" s="29" t="s">
        <v>1971</v>
      </c>
      <c r="H8" s="534" t="str">
        <f t="shared" si="0"/>
        <v>Brandon</v>
      </c>
    </row>
    <row r="9" spans="1:8" ht="12.95" customHeight="1" x14ac:dyDescent="0.2">
      <c r="A9" s="41">
        <v>192</v>
      </c>
      <c r="B9" s="49" t="s">
        <v>1000</v>
      </c>
      <c r="C9" s="79">
        <v>1008</v>
      </c>
      <c r="D9" s="29" t="s">
        <v>1691</v>
      </c>
      <c r="E9" s="29" t="s">
        <v>1972</v>
      </c>
      <c r="G9" s="29" t="s">
        <v>1973</v>
      </c>
      <c r="H9" s="534" t="str">
        <f t="shared" si="0"/>
        <v>Cross Lake</v>
      </c>
    </row>
    <row r="10" spans="1:8" ht="12.95" customHeight="1" x14ac:dyDescent="0.2">
      <c r="A10" s="41">
        <v>196</v>
      </c>
      <c r="B10" s="49" t="s">
        <v>1443</v>
      </c>
      <c r="C10" s="79">
        <v>1011</v>
      </c>
      <c r="D10" s="29" t="s">
        <v>1692</v>
      </c>
      <c r="E10" s="29" t="s">
        <v>1974</v>
      </c>
      <c r="G10" s="29" t="s">
        <v>1966</v>
      </c>
      <c r="H10" s="534" t="str">
        <f t="shared" si="0"/>
        <v>Winnipeg</v>
      </c>
    </row>
    <row r="11" spans="1:8" ht="12.95" customHeight="1" x14ac:dyDescent="0.2">
      <c r="A11" s="41">
        <v>189</v>
      </c>
      <c r="B11" s="49" t="s">
        <v>1447</v>
      </c>
      <c r="C11" s="79">
        <v>1012</v>
      </c>
      <c r="D11" s="29" t="s">
        <v>1693</v>
      </c>
      <c r="E11" s="29" t="s">
        <v>1975</v>
      </c>
      <c r="F11" s="96"/>
      <c r="G11" s="29" t="s">
        <v>1976</v>
      </c>
      <c r="H11" s="534" t="str">
        <f t="shared" si="0"/>
        <v>Lac du Bonnet</v>
      </c>
    </row>
    <row r="12" spans="1:8" ht="12.95" customHeight="1" x14ac:dyDescent="0.2">
      <c r="A12" s="41">
        <v>194</v>
      </c>
      <c r="B12" s="49" t="s">
        <v>1006</v>
      </c>
      <c r="C12" s="79">
        <v>1014</v>
      </c>
      <c r="D12" s="96" t="s">
        <v>1694</v>
      </c>
      <c r="E12" s="96" t="s">
        <v>1977</v>
      </c>
      <c r="F12" s="29" t="s">
        <v>1978</v>
      </c>
      <c r="G12" s="29" t="s">
        <v>1979</v>
      </c>
      <c r="H12" s="534" t="str">
        <f t="shared" si="0"/>
        <v>Decker</v>
      </c>
    </row>
    <row r="13" spans="1:8" ht="12.95" customHeight="1" x14ac:dyDescent="0.2">
      <c r="A13" s="41">
        <v>186</v>
      </c>
      <c r="B13" s="49" t="s">
        <v>1002</v>
      </c>
      <c r="C13" s="79">
        <v>1016</v>
      </c>
      <c r="D13" s="29" t="s">
        <v>2775</v>
      </c>
      <c r="E13" s="29" t="s">
        <v>2838</v>
      </c>
      <c r="G13" s="29" t="s">
        <v>1966</v>
      </c>
      <c r="H13" s="534" t="str">
        <f t="shared" si="0"/>
        <v>Winnipeg</v>
      </c>
    </row>
    <row r="14" spans="1:8" ht="12.95" customHeight="1" x14ac:dyDescent="0.2">
      <c r="A14" s="41">
        <v>186</v>
      </c>
      <c r="B14" s="49" t="s">
        <v>1002</v>
      </c>
      <c r="C14" s="79">
        <v>1017</v>
      </c>
      <c r="D14" s="29" t="s">
        <v>1695</v>
      </c>
      <c r="E14" s="29" t="s">
        <v>3117</v>
      </c>
      <c r="G14" s="29" t="s">
        <v>1966</v>
      </c>
      <c r="H14" s="534" t="str">
        <f t="shared" si="0"/>
        <v>Winnipeg</v>
      </c>
    </row>
    <row r="15" spans="1:8" ht="12.95" customHeight="1" x14ac:dyDescent="0.2">
      <c r="A15" s="41">
        <v>186</v>
      </c>
      <c r="B15" s="49" t="s">
        <v>1002</v>
      </c>
      <c r="C15" s="79">
        <v>1018</v>
      </c>
      <c r="D15" s="29" t="s">
        <v>2774</v>
      </c>
      <c r="E15" s="29" t="s">
        <v>3118</v>
      </c>
      <c r="G15" s="29" t="s">
        <v>1966</v>
      </c>
      <c r="H15" s="534" t="str">
        <f t="shared" si="0"/>
        <v>Winnipeg</v>
      </c>
    </row>
    <row r="16" spans="1:8" ht="12.95" customHeight="1" x14ac:dyDescent="0.2">
      <c r="A16" s="41">
        <v>118</v>
      </c>
      <c r="B16" s="49" t="s">
        <v>2372</v>
      </c>
      <c r="C16" s="79">
        <v>1019</v>
      </c>
      <c r="D16" s="29" t="s">
        <v>1696</v>
      </c>
      <c r="E16" s="29" t="s">
        <v>359</v>
      </c>
      <c r="G16" s="29" t="s">
        <v>1966</v>
      </c>
      <c r="H16" s="534" t="str">
        <f t="shared" si="0"/>
        <v>Winnipeg</v>
      </c>
    </row>
    <row r="17" spans="1:8" ht="12.95" customHeight="1" x14ac:dyDescent="0.2">
      <c r="A17" s="41">
        <v>196</v>
      </c>
      <c r="B17" s="49" t="s">
        <v>1443</v>
      </c>
      <c r="C17" s="79">
        <v>1020</v>
      </c>
      <c r="D17" s="29" t="s">
        <v>1697</v>
      </c>
      <c r="E17" s="29" t="s">
        <v>1981</v>
      </c>
      <c r="G17" s="29" t="s">
        <v>1966</v>
      </c>
      <c r="H17" s="534" t="str">
        <f t="shared" si="0"/>
        <v>Winnipeg</v>
      </c>
    </row>
    <row r="18" spans="1:8" ht="12.95" customHeight="1" x14ac:dyDescent="0.2">
      <c r="A18" s="41">
        <v>171</v>
      </c>
      <c r="B18" s="49" t="s">
        <v>1429</v>
      </c>
      <c r="C18" s="79">
        <v>1021</v>
      </c>
      <c r="D18" s="29" t="s">
        <v>2766</v>
      </c>
      <c r="E18" s="29" t="s">
        <v>2331</v>
      </c>
      <c r="G18" s="29" t="s">
        <v>1982</v>
      </c>
      <c r="H18" s="534" t="str">
        <f t="shared" si="0"/>
        <v>The Pas</v>
      </c>
    </row>
    <row r="19" spans="1:8" ht="12.95" customHeight="1" x14ac:dyDescent="0.2">
      <c r="A19" s="41">
        <v>151</v>
      </c>
      <c r="B19" s="49" t="s">
        <v>2370</v>
      </c>
      <c r="C19" s="79">
        <v>1022</v>
      </c>
      <c r="D19" s="29" t="s">
        <v>1698</v>
      </c>
      <c r="E19" s="29" t="s">
        <v>1983</v>
      </c>
      <c r="G19" s="29" t="s">
        <v>1966</v>
      </c>
      <c r="H19" s="534" t="str">
        <f t="shared" si="0"/>
        <v>Winnipeg</v>
      </c>
    </row>
    <row r="20" spans="1:8" ht="12.95" customHeight="1" x14ac:dyDescent="0.2">
      <c r="A20" s="41">
        <v>127</v>
      </c>
      <c r="B20" s="49" t="s">
        <v>288</v>
      </c>
      <c r="C20" s="79">
        <v>1023</v>
      </c>
      <c r="D20" s="29" t="s">
        <v>1699</v>
      </c>
      <c r="E20" s="29" t="s">
        <v>1984</v>
      </c>
      <c r="F20" s="96"/>
      <c r="G20" s="29" t="s">
        <v>1985</v>
      </c>
      <c r="H20" s="534" t="str">
        <f t="shared" si="0"/>
        <v>Langruth</v>
      </c>
    </row>
    <row r="21" spans="1:8" ht="12.95" customHeight="1" x14ac:dyDescent="0.2">
      <c r="A21" s="41">
        <v>192</v>
      </c>
      <c r="B21" s="49" t="s">
        <v>1000</v>
      </c>
      <c r="C21" s="79">
        <v>1024</v>
      </c>
      <c r="D21" s="29" t="s">
        <v>1700</v>
      </c>
      <c r="E21" s="29" t="s">
        <v>2097</v>
      </c>
      <c r="G21" s="29" t="s">
        <v>1986</v>
      </c>
      <c r="H21" s="534" t="str">
        <f t="shared" si="0"/>
        <v>Gillam</v>
      </c>
    </row>
    <row r="22" spans="1:8" ht="12.95" customHeight="1" x14ac:dyDescent="0.2">
      <c r="A22" s="41">
        <v>151</v>
      </c>
      <c r="B22" s="49" t="s">
        <v>2370</v>
      </c>
      <c r="C22" s="79">
        <v>1025</v>
      </c>
      <c r="D22" s="29" t="s">
        <v>1701</v>
      </c>
      <c r="E22" s="29" t="s">
        <v>1987</v>
      </c>
      <c r="G22" s="29" t="s">
        <v>1966</v>
      </c>
      <c r="H22" s="534" t="str">
        <f t="shared" si="0"/>
        <v>Winnipeg</v>
      </c>
    </row>
    <row r="23" spans="1:8" ht="12.95" customHeight="1" x14ac:dyDescent="0.2">
      <c r="A23" s="41">
        <v>189</v>
      </c>
      <c r="B23" s="49" t="s">
        <v>1447</v>
      </c>
      <c r="C23" s="79">
        <v>1027</v>
      </c>
      <c r="D23" s="29" t="s">
        <v>1702</v>
      </c>
      <c r="E23" s="29" t="s">
        <v>3195</v>
      </c>
      <c r="G23" s="29" t="s">
        <v>1989</v>
      </c>
      <c r="H23" s="534" t="str">
        <f t="shared" si="0"/>
        <v>Anola</v>
      </c>
    </row>
    <row r="24" spans="1:8" ht="12.95" customHeight="1" x14ac:dyDescent="0.2">
      <c r="A24" s="41">
        <v>155</v>
      </c>
      <c r="B24" s="49" t="s">
        <v>2376</v>
      </c>
      <c r="C24" s="79">
        <v>1028</v>
      </c>
      <c r="D24" s="29" t="s">
        <v>1703</v>
      </c>
      <c r="E24" s="29" t="s">
        <v>1988</v>
      </c>
      <c r="G24" s="29" t="s">
        <v>1990</v>
      </c>
      <c r="H24" s="534" t="str">
        <f t="shared" si="0"/>
        <v>Balmoral</v>
      </c>
    </row>
    <row r="25" spans="1:8" ht="12.95" customHeight="1" x14ac:dyDescent="0.2">
      <c r="A25" s="41">
        <v>121</v>
      </c>
      <c r="B25" s="49" t="s">
        <v>286</v>
      </c>
      <c r="C25" s="79">
        <v>1029</v>
      </c>
      <c r="D25" s="29" t="s">
        <v>1704</v>
      </c>
      <c r="E25" s="29" t="s">
        <v>162</v>
      </c>
      <c r="G25" s="29" t="s">
        <v>1969</v>
      </c>
      <c r="H25" s="534" t="str">
        <f t="shared" si="0"/>
        <v>Portage la Prairie</v>
      </c>
    </row>
    <row r="26" spans="1:8" ht="12.95" customHeight="1" x14ac:dyDescent="0.2">
      <c r="A26" s="41">
        <v>192</v>
      </c>
      <c r="B26" s="49" t="s">
        <v>1000</v>
      </c>
      <c r="C26" s="79">
        <v>1031</v>
      </c>
      <c r="D26" s="29" t="s">
        <v>1705</v>
      </c>
      <c r="E26" s="29" t="s">
        <v>1988</v>
      </c>
      <c r="F26" s="96"/>
      <c r="G26" s="29" t="s">
        <v>1991</v>
      </c>
      <c r="H26" s="534" t="str">
        <f t="shared" si="0"/>
        <v>Sherridon</v>
      </c>
    </row>
    <row r="27" spans="1:8" ht="12.95" customHeight="1" x14ac:dyDescent="0.2">
      <c r="A27" s="41">
        <v>192</v>
      </c>
      <c r="B27" s="49" t="s">
        <v>1000</v>
      </c>
      <c r="C27" s="79">
        <v>1032</v>
      </c>
      <c r="D27" s="29" t="s">
        <v>1706</v>
      </c>
      <c r="E27" s="96" t="s">
        <v>1988</v>
      </c>
      <c r="F27" s="96"/>
      <c r="G27" s="29" t="s">
        <v>1992</v>
      </c>
      <c r="H27" s="534" t="str">
        <f t="shared" si="0"/>
        <v>South Indian Lake</v>
      </c>
    </row>
    <row r="28" spans="1:8" ht="12.95" customHeight="1" x14ac:dyDescent="0.2">
      <c r="A28" s="41">
        <v>102</v>
      </c>
      <c r="B28" s="49" t="s">
        <v>1653</v>
      </c>
      <c r="C28" s="79">
        <v>1033</v>
      </c>
      <c r="D28" s="29" t="s">
        <v>1707</v>
      </c>
      <c r="E28" s="29" t="s">
        <v>1993</v>
      </c>
      <c r="G28" s="29" t="s">
        <v>1994</v>
      </c>
      <c r="H28" s="534" t="str">
        <f t="shared" si="0"/>
        <v>Thompson</v>
      </c>
    </row>
    <row r="29" spans="1:8" ht="12.95" customHeight="1" x14ac:dyDescent="0.2">
      <c r="A29" s="41">
        <v>190</v>
      </c>
      <c r="B29" s="49" t="s">
        <v>1441</v>
      </c>
      <c r="C29" s="79">
        <v>1035</v>
      </c>
      <c r="D29" s="29" t="s">
        <v>2792</v>
      </c>
      <c r="E29" s="29" t="s">
        <v>1995</v>
      </c>
      <c r="G29" s="29" t="s">
        <v>2013</v>
      </c>
      <c r="H29" s="534" t="str">
        <f t="shared" si="0"/>
        <v>St. Malo</v>
      </c>
    </row>
    <row r="30" spans="1:8" ht="12.95" customHeight="1" x14ac:dyDescent="0.2">
      <c r="A30" s="41">
        <v>119</v>
      </c>
      <c r="B30" s="49" t="s">
        <v>322</v>
      </c>
      <c r="C30" s="79">
        <v>1037</v>
      </c>
      <c r="D30" s="29" t="s">
        <v>1708</v>
      </c>
      <c r="E30" s="29" t="s">
        <v>2014</v>
      </c>
      <c r="F30" s="29" t="s">
        <v>2015</v>
      </c>
      <c r="G30" s="29" t="s">
        <v>1971</v>
      </c>
      <c r="H30" s="534" t="str">
        <f t="shared" si="0"/>
        <v>Brandon</v>
      </c>
    </row>
    <row r="31" spans="1:8" ht="12.95" customHeight="1" x14ac:dyDescent="0.2">
      <c r="A31" s="41">
        <v>186</v>
      </c>
      <c r="B31" s="49" t="s">
        <v>1002</v>
      </c>
      <c r="C31" s="79">
        <v>1039</v>
      </c>
      <c r="D31" s="29" t="s">
        <v>1709</v>
      </c>
      <c r="E31" s="29" t="s">
        <v>2016</v>
      </c>
      <c r="G31" s="29" t="s">
        <v>1966</v>
      </c>
      <c r="H31" s="534" t="str">
        <f t="shared" si="0"/>
        <v>Winnipeg</v>
      </c>
    </row>
    <row r="32" spans="1:8" ht="12.95" customHeight="1" x14ac:dyDescent="0.2">
      <c r="A32" s="41">
        <v>154</v>
      </c>
      <c r="B32" s="49" t="s">
        <v>2373</v>
      </c>
      <c r="C32" s="79">
        <v>1040</v>
      </c>
      <c r="D32" s="29" t="s">
        <v>1710</v>
      </c>
      <c r="E32" s="29" t="s">
        <v>2017</v>
      </c>
      <c r="G32" s="29" t="s">
        <v>2018</v>
      </c>
      <c r="H32" s="534" t="str">
        <f t="shared" si="0"/>
        <v>Selkirk</v>
      </c>
    </row>
    <row r="33" spans="1:8" ht="12.95" customHeight="1" x14ac:dyDescent="0.2">
      <c r="A33" s="41">
        <v>194</v>
      </c>
      <c r="B33" s="49" t="s">
        <v>1006</v>
      </c>
      <c r="C33" s="79">
        <v>1042</v>
      </c>
      <c r="D33" s="29" t="s">
        <v>0</v>
      </c>
      <c r="E33" s="29" t="s">
        <v>2097</v>
      </c>
      <c r="G33" s="29" t="s">
        <v>2019</v>
      </c>
      <c r="H33" s="534" t="str">
        <f t="shared" si="0"/>
        <v>Birtle</v>
      </c>
    </row>
    <row r="34" spans="1:8" ht="12.95" customHeight="1" x14ac:dyDescent="0.2">
      <c r="A34" s="41">
        <v>103</v>
      </c>
      <c r="B34" s="49" t="s">
        <v>323</v>
      </c>
      <c r="C34" s="79">
        <v>1043</v>
      </c>
      <c r="D34" s="29" t="s">
        <v>1</v>
      </c>
      <c r="E34" s="29" t="s">
        <v>2020</v>
      </c>
      <c r="G34" s="29" t="s">
        <v>2021</v>
      </c>
      <c r="H34" s="534" t="str">
        <f t="shared" si="0"/>
        <v>Virden</v>
      </c>
    </row>
    <row r="35" spans="1:8" ht="12.95" customHeight="1" x14ac:dyDescent="0.2">
      <c r="A35" s="41">
        <v>151</v>
      </c>
      <c r="B35" s="49" t="s">
        <v>2370</v>
      </c>
      <c r="C35" s="79">
        <v>1046</v>
      </c>
      <c r="D35" s="96" t="s">
        <v>2818</v>
      </c>
      <c r="E35" s="96" t="s">
        <v>2022</v>
      </c>
      <c r="F35" s="96"/>
      <c r="G35" s="71" t="s">
        <v>1966</v>
      </c>
      <c r="H35" s="534" t="str">
        <f t="shared" si="0"/>
        <v>Winnipeg</v>
      </c>
    </row>
    <row r="36" spans="1:8" ht="12.95" customHeight="1" x14ac:dyDescent="0.2">
      <c r="A36" s="41">
        <v>176</v>
      </c>
      <c r="B36" s="49" t="s">
        <v>1938</v>
      </c>
      <c r="C36" s="79">
        <v>1049</v>
      </c>
      <c r="D36" s="29" t="s">
        <v>2</v>
      </c>
      <c r="E36" s="29" t="s">
        <v>2023</v>
      </c>
      <c r="G36" s="29" t="s">
        <v>1966</v>
      </c>
      <c r="H36" s="534" t="str">
        <f t="shared" si="0"/>
        <v>Winnipeg</v>
      </c>
    </row>
    <row r="37" spans="1:8" ht="12.95" customHeight="1" x14ac:dyDescent="0.2">
      <c r="A37" s="41">
        <v>118</v>
      </c>
      <c r="B37" s="49" t="s">
        <v>2372</v>
      </c>
      <c r="C37" s="79">
        <v>1050</v>
      </c>
      <c r="D37" s="29" t="s">
        <v>3</v>
      </c>
      <c r="E37" s="29" t="s">
        <v>2024</v>
      </c>
      <c r="F37" s="96"/>
      <c r="G37" s="29" t="s">
        <v>1966</v>
      </c>
      <c r="H37" s="534" t="str">
        <f t="shared" si="0"/>
        <v>Winnipeg</v>
      </c>
    </row>
    <row r="38" spans="1:8" ht="12.95" customHeight="1" x14ac:dyDescent="0.2">
      <c r="A38" s="41">
        <v>195</v>
      </c>
      <c r="B38" s="49" t="s">
        <v>965</v>
      </c>
      <c r="C38" s="79">
        <v>1052</v>
      </c>
      <c r="D38" s="29" t="s">
        <v>4</v>
      </c>
      <c r="E38" s="29" t="s">
        <v>2025</v>
      </c>
      <c r="F38" s="29" t="s">
        <v>2839</v>
      </c>
      <c r="G38" s="29" t="s">
        <v>2026</v>
      </c>
      <c r="H38" s="534" t="str">
        <f t="shared" si="0"/>
        <v>Elie</v>
      </c>
    </row>
    <row r="39" spans="1:8" ht="12.95" customHeight="1" x14ac:dyDescent="0.2">
      <c r="A39" s="41">
        <v>195</v>
      </c>
      <c r="B39" s="49" t="s">
        <v>965</v>
      </c>
      <c r="C39" s="79">
        <v>1053</v>
      </c>
      <c r="D39" s="29" t="s">
        <v>5</v>
      </c>
      <c r="E39" s="29" t="s">
        <v>2025</v>
      </c>
      <c r="F39" s="29" t="s">
        <v>2839</v>
      </c>
      <c r="G39" s="29" t="s">
        <v>2026</v>
      </c>
      <c r="H39" s="534" t="str">
        <f t="shared" si="0"/>
        <v>Elie</v>
      </c>
    </row>
    <row r="40" spans="1:8" ht="12.95" customHeight="1" x14ac:dyDescent="0.2">
      <c r="A40" s="41">
        <v>195</v>
      </c>
      <c r="B40" s="49" t="s">
        <v>965</v>
      </c>
      <c r="C40" s="79">
        <v>1054</v>
      </c>
      <c r="D40" s="29" t="s">
        <v>6</v>
      </c>
      <c r="E40" s="29" t="s">
        <v>2027</v>
      </c>
      <c r="G40" s="29" t="s">
        <v>2028</v>
      </c>
      <c r="H40" s="534" t="str">
        <f t="shared" si="0"/>
        <v>St. Francois Xavier</v>
      </c>
    </row>
    <row r="41" spans="1:8" ht="12.95" customHeight="1" x14ac:dyDescent="0.2">
      <c r="A41" s="41">
        <v>121</v>
      </c>
      <c r="B41" s="49" t="s">
        <v>286</v>
      </c>
      <c r="C41" s="79">
        <v>1055</v>
      </c>
      <c r="D41" s="29" t="s">
        <v>7</v>
      </c>
      <c r="E41" s="29" t="s">
        <v>2029</v>
      </c>
      <c r="F41" s="29" t="s">
        <v>3116</v>
      </c>
      <c r="G41" s="29" t="s">
        <v>1969</v>
      </c>
      <c r="H41" s="534" t="str">
        <f t="shared" si="0"/>
        <v>Portage la Prairie</v>
      </c>
    </row>
    <row r="42" spans="1:8" ht="12.95" customHeight="1" x14ac:dyDescent="0.2">
      <c r="A42" s="41">
        <v>194</v>
      </c>
      <c r="B42" s="49" t="s">
        <v>1006</v>
      </c>
      <c r="C42" s="79">
        <v>1057</v>
      </c>
      <c r="D42" s="29" t="s">
        <v>8</v>
      </c>
      <c r="E42" s="29" t="s">
        <v>2030</v>
      </c>
      <c r="G42" s="29" t="s">
        <v>2031</v>
      </c>
      <c r="H42" s="534" t="str">
        <f t="shared" si="0"/>
        <v>Inglis</v>
      </c>
    </row>
    <row r="43" spans="1:8" ht="12.95" customHeight="1" x14ac:dyDescent="0.2">
      <c r="A43" s="41">
        <v>135</v>
      </c>
      <c r="B43" s="49" t="s">
        <v>343</v>
      </c>
      <c r="C43" s="79">
        <v>1058</v>
      </c>
      <c r="D43" s="29" t="s">
        <v>9</v>
      </c>
      <c r="E43" s="29" t="s">
        <v>2032</v>
      </c>
      <c r="G43" s="29" t="s">
        <v>2033</v>
      </c>
      <c r="H43" s="534" t="str">
        <f t="shared" si="0"/>
        <v>Easterville</v>
      </c>
    </row>
    <row r="44" spans="1:8" ht="12.95" customHeight="1" x14ac:dyDescent="0.2">
      <c r="A44" s="41">
        <v>185</v>
      </c>
      <c r="B44" s="49" t="s">
        <v>1474</v>
      </c>
      <c r="C44" s="79">
        <v>1059</v>
      </c>
      <c r="D44" s="29" t="s">
        <v>10</v>
      </c>
      <c r="E44" s="29" t="s">
        <v>1988</v>
      </c>
      <c r="G44" s="29" t="s">
        <v>2034</v>
      </c>
      <c r="H44" s="534" t="str">
        <f t="shared" si="0"/>
        <v>Sprague</v>
      </c>
    </row>
    <row r="45" spans="1:8" ht="12.95" customHeight="1" x14ac:dyDescent="0.2">
      <c r="A45" s="41">
        <v>151</v>
      </c>
      <c r="B45" s="49" t="s">
        <v>2370</v>
      </c>
      <c r="C45" s="79">
        <v>1060</v>
      </c>
      <c r="D45" s="29" t="s">
        <v>11</v>
      </c>
      <c r="E45" s="29" t="s">
        <v>2035</v>
      </c>
      <c r="G45" s="29" t="s">
        <v>1966</v>
      </c>
      <c r="H45" s="534" t="str">
        <f t="shared" si="0"/>
        <v>Winnipeg</v>
      </c>
    </row>
    <row r="46" spans="1:8" ht="12.95" customHeight="1" x14ac:dyDescent="0.2">
      <c r="A46" s="41">
        <v>151</v>
      </c>
      <c r="B46" s="49" t="s">
        <v>2370</v>
      </c>
      <c r="C46" s="79">
        <v>1061</v>
      </c>
      <c r="D46" s="29" t="s">
        <v>12</v>
      </c>
      <c r="E46" s="29" t="s">
        <v>2036</v>
      </c>
      <c r="G46" s="29" t="s">
        <v>1966</v>
      </c>
      <c r="H46" s="534" t="str">
        <f t="shared" si="0"/>
        <v>Winnipeg</v>
      </c>
    </row>
    <row r="47" spans="1:8" ht="12.95" customHeight="1" x14ac:dyDescent="0.2">
      <c r="A47" s="41">
        <v>188</v>
      </c>
      <c r="B47" s="49" t="s">
        <v>1008</v>
      </c>
      <c r="C47" s="79">
        <v>1062</v>
      </c>
      <c r="D47" s="29" t="s">
        <v>13</v>
      </c>
      <c r="E47" s="96" t="s">
        <v>2037</v>
      </c>
      <c r="G47" s="29" t="s">
        <v>1966</v>
      </c>
      <c r="H47" s="534" t="str">
        <f t="shared" si="0"/>
        <v>Winnipeg</v>
      </c>
    </row>
    <row r="48" spans="1:8" ht="12.95" customHeight="1" x14ac:dyDescent="0.2">
      <c r="A48" s="41">
        <v>128</v>
      </c>
      <c r="B48" s="49" t="s">
        <v>2160</v>
      </c>
      <c r="C48" s="79">
        <v>1063</v>
      </c>
      <c r="D48" s="29" t="s">
        <v>14</v>
      </c>
      <c r="E48" s="29" t="s">
        <v>1766</v>
      </c>
      <c r="G48" s="29" t="s">
        <v>2038</v>
      </c>
      <c r="H48" s="534" t="str">
        <f t="shared" si="0"/>
        <v>Glenella</v>
      </c>
    </row>
    <row r="49" spans="1:8" ht="12.95" customHeight="1" x14ac:dyDescent="0.2">
      <c r="A49" s="41">
        <v>191</v>
      </c>
      <c r="B49" s="49" t="s">
        <v>1445</v>
      </c>
      <c r="C49" s="79">
        <v>1066</v>
      </c>
      <c r="D49" s="29" t="s">
        <v>15</v>
      </c>
      <c r="E49" s="29" t="s">
        <v>2039</v>
      </c>
      <c r="G49" s="29" t="s">
        <v>2040</v>
      </c>
      <c r="H49" s="534" t="str">
        <f t="shared" si="0"/>
        <v>Souris</v>
      </c>
    </row>
    <row r="50" spans="1:8" ht="12.95" customHeight="1" x14ac:dyDescent="0.2">
      <c r="A50" s="41">
        <v>135</v>
      </c>
      <c r="B50" s="49" t="s">
        <v>343</v>
      </c>
      <c r="C50" s="79">
        <v>1068</v>
      </c>
      <c r="D50" s="29" t="s">
        <v>16</v>
      </c>
      <c r="E50" s="29" t="s">
        <v>2041</v>
      </c>
      <c r="G50" s="29" t="s">
        <v>2042</v>
      </c>
      <c r="H50" s="534" t="str">
        <f t="shared" si="0"/>
        <v>Swan Lake</v>
      </c>
    </row>
    <row r="51" spans="1:8" ht="12.95" customHeight="1" x14ac:dyDescent="0.2">
      <c r="A51" s="41">
        <v>190</v>
      </c>
      <c r="B51" s="49" t="s">
        <v>1441</v>
      </c>
      <c r="C51" s="79">
        <v>1069</v>
      </c>
      <c r="D51" s="29" t="s">
        <v>17</v>
      </c>
      <c r="E51" s="29" t="s">
        <v>2043</v>
      </c>
      <c r="G51" s="29" t="s">
        <v>2044</v>
      </c>
      <c r="H51" s="534" t="str">
        <f t="shared" si="0"/>
        <v>Starbuck</v>
      </c>
    </row>
    <row r="52" spans="1:8" ht="12.95" customHeight="1" x14ac:dyDescent="0.2">
      <c r="A52" s="41">
        <v>195</v>
      </c>
      <c r="B52" s="49" t="s">
        <v>965</v>
      </c>
      <c r="C52" s="79">
        <v>1070</v>
      </c>
      <c r="D52" s="29" t="s">
        <v>18</v>
      </c>
      <c r="E52" s="29" t="s">
        <v>2045</v>
      </c>
      <c r="G52" s="29" t="s">
        <v>2026</v>
      </c>
      <c r="H52" s="534" t="str">
        <f t="shared" si="0"/>
        <v>Elie</v>
      </c>
    </row>
    <row r="53" spans="1:8" ht="12.95" customHeight="1" x14ac:dyDescent="0.2">
      <c r="A53" s="41">
        <v>187</v>
      </c>
      <c r="B53" s="49" t="s">
        <v>1004</v>
      </c>
      <c r="C53" s="79">
        <v>1072</v>
      </c>
      <c r="D53" s="29" t="s">
        <v>19</v>
      </c>
      <c r="E53" s="29" t="s">
        <v>2046</v>
      </c>
      <c r="G53" s="29" t="s">
        <v>2047</v>
      </c>
      <c r="H53" s="534" t="str">
        <f t="shared" si="0"/>
        <v>Dauphin</v>
      </c>
    </row>
    <row r="54" spans="1:8" ht="12.95" customHeight="1" x14ac:dyDescent="0.2">
      <c r="A54" s="41">
        <v>192</v>
      </c>
      <c r="B54" s="49" t="s">
        <v>1000</v>
      </c>
      <c r="C54" s="79">
        <v>1073</v>
      </c>
      <c r="D54" s="29" t="s">
        <v>20</v>
      </c>
      <c r="E54" s="29" t="s">
        <v>2048</v>
      </c>
      <c r="G54" s="29" t="s">
        <v>2049</v>
      </c>
      <c r="H54" s="534" t="str">
        <f t="shared" si="0"/>
        <v>Lynn Lake</v>
      </c>
    </row>
    <row r="55" spans="1:8" ht="12.95" customHeight="1" x14ac:dyDescent="0.2">
      <c r="A55" s="41">
        <v>114</v>
      </c>
      <c r="B55" s="49" t="s">
        <v>2371</v>
      </c>
      <c r="C55" s="79">
        <v>1076</v>
      </c>
      <c r="D55" s="29" t="s">
        <v>21</v>
      </c>
      <c r="E55" s="29" t="s">
        <v>2050</v>
      </c>
      <c r="G55" s="29" t="s">
        <v>1966</v>
      </c>
      <c r="H55" s="534" t="str">
        <f t="shared" si="0"/>
        <v>Winnipeg</v>
      </c>
    </row>
    <row r="56" spans="1:8" ht="12.95" customHeight="1" x14ac:dyDescent="0.2">
      <c r="A56" s="41">
        <v>107</v>
      </c>
      <c r="B56" s="49" t="s">
        <v>1939</v>
      </c>
      <c r="C56" s="79">
        <v>1077</v>
      </c>
      <c r="D56" s="29" t="s">
        <v>22</v>
      </c>
      <c r="E56" s="29" t="s">
        <v>2833</v>
      </c>
      <c r="G56" s="29" t="s">
        <v>1966</v>
      </c>
      <c r="H56" s="534" t="str">
        <f t="shared" si="0"/>
        <v>Winnipeg</v>
      </c>
    </row>
    <row r="57" spans="1:8" ht="12.95" customHeight="1" x14ac:dyDescent="0.2">
      <c r="A57" s="41">
        <v>118</v>
      </c>
      <c r="B57" s="49" t="s">
        <v>2372</v>
      </c>
      <c r="C57" s="79">
        <v>1078</v>
      </c>
      <c r="D57" s="29" t="s">
        <v>3289</v>
      </c>
      <c r="E57" s="29" t="s">
        <v>2051</v>
      </c>
      <c r="G57" s="29" t="s">
        <v>1966</v>
      </c>
      <c r="H57" s="534" t="str">
        <f t="shared" si="0"/>
        <v>Winnipeg</v>
      </c>
    </row>
    <row r="58" spans="1:8" ht="12.95" customHeight="1" x14ac:dyDescent="0.2">
      <c r="A58" s="41">
        <v>118</v>
      </c>
      <c r="B58" s="49" t="s">
        <v>2372</v>
      </c>
      <c r="C58" s="79">
        <v>1079</v>
      </c>
      <c r="D58" s="29" t="s">
        <v>23</v>
      </c>
      <c r="E58" s="29" t="s">
        <v>2052</v>
      </c>
      <c r="G58" s="29" t="s">
        <v>1966</v>
      </c>
      <c r="H58" s="534" t="str">
        <f t="shared" si="0"/>
        <v>Winnipeg</v>
      </c>
    </row>
    <row r="59" spans="1:8" ht="12.95" customHeight="1" x14ac:dyDescent="0.2">
      <c r="A59" s="41">
        <v>118</v>
      </c>
      <c r="B59" s="49" t="s">
        <v>2372</v>
      </c>
      <c r="C59" s="79">
        <v>1080</v>
      </c>
      <c r="D59" s="29" t="s">
        <v>24</v>
      </c>
      <c r="E59" s="29" t="s">
        <v>2053</v>
      </c>
      <c r="G59" s="29" t="s">
        <v>1966</v>
      </c>
      <c r="H59" s="534" t="str">
        <f t="shared" si="0"/>
        <v>Winnipeg</v>
      </c>
    </row>
    <row r="60" spans="1:8" ht="12.95" customHeight="1" x14ac:dyDescent="0.2">
      <c r="A60" s="41">
        <v>196</v>
      </c>
      <c r="B60" s="49" t="s">
        <v>1443</v>
      </c>
      <c r="C60" s="79">
        <v>1081</v>
      </c>
      <c r="D60" s="29" t="s">
        <v>25</v>
      </c>
      <c r="E60" s="29" t="s">
        <v>2054</v>
      </c>
      <c r="G60" s="29" t="s">
        <v>1966</v>
      </c>
      <c r="H60" s="534" t="str">
        <f t="shared" si="0"/>
        <v>Winnipeg</v>
      </c>
    </row>
    <row r="61" spans="1:8" ht="12.95" customHeight="1" x14ac:dyDescent="0.2">
      <c r="A61" s="41">
        <v>190</v>
      </c>
      <c r="B61" s="49" t="s">
        <v>1441</v>
      </c>
      <c r="C61" s="79">
        <v>1084</v>
      </c>
      <c r="D61" s="29" t="s">
        <v>26</v>
      </c>
      <c r="E61" s="29" t="s">
        <v>2055</v>
      </c>
      <c r="G61" s="29" t="s">
        <v>2056</v>
      </c>
      <c r="H61" s="534" t="str">
        <f t="shared" si="0"/>
        <v>Morris</v>
      </c>
    </row>
    <row r="62" spans="1:8" ht="12.95" customHeight="1" x14ac:dyDescent="0.2">
      <c r="A62" s="41">
        <v>120</v>
      </c>
      <c r="B62" s="49" t="s">
        <v>320</v>
      </c>
      <c r="C62" s="79">
        <v>1085</v>
      </c>
      <c r="D62" s="29" t="s">
        <v>27</v>
      </c>
      <c r="E62" s="29" t="s">
        <v>2057</v>
      </c>
      <c r="G62" s="29" t="s">
        <v>2058</v>
      </c>
      <c r="H62" s="534" t="str">
        <f t="shared" si="0"/>
        <v>Swan River</v>
      </c>
    </row>
    <row r="63" spans="1:8" ht="12.95" customHeight="1" x14ac:dyDescent="0.2">
      <c r="A63" s="41">
        <v>197</v>
      </c>
      <c r="B63" s="49" t="s">
        <v>3155</v>
      </c>
      <c r="C63" s="79">
        <v>1086</v>
      </c>
      <c r="D63" s="29" t="s">
        <v>28</v>
      </c>
      <c r="E63" s="96" t="s">
        <v>2059</v>
      </c>
      <c r="F63" s="96"/>
      <c r="G63" s="96" t="s">
        <v>2060</v>
      </c>
      <c r="H63" s="534" t="str">
        <f t="shared" si="0"/>
        <v>Roblin</v>
      </c>
    </row>
    <row r="64" spans="1:8" ht="12.95" customHeight="1" x14ac:dyDescent="0.2">
      <c r="A64" s="41">
        <v>116</v>
      </c>
      <c r="B64" s="49" t="s">
        <v>1940</v>
      </c>
      <c r="C64" s="79">
        <v>1087</v>
      </c>
      <c r="D64" s="29" t="s">
        <v>29</v>
      </c>
      <c r="E64" s="29" t="s">
        <v>2061</v>
      </c>
      <c r="G64" s="29" t="s">
        <v>1966</v>
      </c>
      <c r="H64" s="534" t="str">
        <f t="shared" si="0"/>
        <v>Winnipeg</v>
      </c>
    </row>
    <row r="65" spans="1:8" ht="12.95" customHeight="1" x14ac:dyDescent="0.2">
      <c r="A65" s="41">
        <v>118</v>
      </c>
      <c r="B65" s="49" t="s">
        <v>2372</v>
      </c>
      <c r="C65" s="79">
        <v>1088</v>
      </c>
      <c r="D65" s="29" t="s">
        <v>2186</v>
      </c>
      <c r="E65" s="29" t="s">
        <v>1041</v>
      </c>
      <c r="G65" s="29" t="s">
        <v>1966</v>
      </c>
      <c r="H65" s="534" t="str">
        <f t="shared" si="0"/>
        <v>Winnipeg</v>
      </c>
    </row>
    <row r="66" spans="1:8" ht="12.95" customHeight="1" x14ac:dyDescent="0.2">
      <c r="A66" s="41">
        <v>149</v>
      </c>
      <c r="B66" s="49" t="s">
        <v>1903</v>
      </c>
      <c r="C66" s="79">
        <v>1090</v>
      </c>
      <c r="D66" s="29" t="s">
        <v>2187</v>
      </c>
      <c r="E66" s="29" t="s">
        <v>2328</v>
      </c>
      <c r="G66" s="29" t="s">
        <v>1042</v>
      </c>
      <c r="H66" s="534" t="str">
        <f t="shared" si="0"/>
        <v>Ashern</v>
      </c>
    </row>
    <row r="67" spans="1:8" ht="12.95" customHeight="1" x14ac:dyDescent="0.2">
      <c r="A67" s="41">
        <v>105</v>
      </c>
      <c r="B67" s="49" t="s">
        <v>287</v>
      </c>
      <c r="C67" s="79">
        <v>1091</v>
      </c>
      <c r="D67" s="29" t="s">
        <v>2188</v>
      </c>
      <c r="E67" s="29" t="s">
        <v>2830</v>
      </c>
      <c r="G67" s="29" t="s">
        <v>2831</v>
      </c>
      <c r="H67" s="534" t="str">
        <f t="shared" si="0"/>
        <v>Schanzenfeld</v>
      </c>
    </row>
    <row r="68" spans="1:8" ht="12.95" customHeight="1" x14ac:dyDescent="0.2">
      <c r="A68" s="41">
        <v>193</v>
      </c>
      <c r="B68" s="49" t="s">
        <v>1449</v>
      </c>
      <c r="C68" s="79">
        <v>1092</v>
      </c>
      <c r="D68" s="29" t="s">
        <v>2189</v>
      </c>
      <c r="E68" s="29" t="s">
        <v>1044</v>
      </c>
      <c r="F68" s="29" t="s">
        <v>1045</v>
      </c>
      <c r="G68" s="29" t="s">
        <v>1046</v>
      </c>
      <c r="H68" s="534" t="str">
        <f t="shared" si="0"/>
        <v>Holland</v>
      </c>
    </row>
    <row r="69" spans="1:8" ht="12.95" customHeight="1" x14ac:dyDescent="0.2">
      <c r="A69" s="41">
        <v>194</v>
      </c>
      <c r="B69" s="49" t="s">
        <v>1006</v>
      </c>
      <c r="C69" s="79">
        <v>1093</v>
      </c>
      <c r="D69" s="96" t="s">
        <v>2190</v>
      </c>
      <c r="E69" s="29" t="s">
        <v>2341</v>
      </c>
      <c r="G69" s="29" t="s">
        <v>1047</v>
      </c>
      <c r="H69" s="534" t="str">
        <f t="shared" si="0"/>
        <v>Miniota</v>
      </c>
    </row>
    <row r="70" spans="1:8" ht="12.95" customHeight="1" x14ac:dyDescent="0.2">
      <c r="A70" s="41">
        <v>189</v>
      </c>
      <c r="B70" s="49" t="s">
        <v>1447</v>
      </c>
      <c r="C70" s="79">
        <v>1094</v>
      </c>
      <c r="D70" s="29" t="s">
        <v>2191</v>
      </c>
      <c r="E70" s="29" t="s">
        <v>2694</v>
      </c>
      <c r="F70" s="29" t="s">
        <v>1842</v>
      </c>
      <c r="G70" s="29" t="s">
        <v>1989</v>
      </c>
      <c r="H70" s="534" t="str">
        <f t="shared" ref="H70:H133" si="1">IF(OR(C70=1180,C70=1287,C70=1808,C70=1887),"Winnipeg",IF(G70=$G$1,$H$1,IF(G70=$G$2,$H$2,IF(G70="MACGREGOR","McGregor",IF(G70="N.-D.-DE-LOURDES","N.-D.-de-Lourdes",IF(G70="STE ROSE DU LAC","Ste Rose du Lac",IF(G70="PORTAGE LA PRAIRIE","Portage la Prairie",IF(G70="LAC DU BONNET","Lac du Bonnet",IF(G70="GOD'S LAKE NARROWS","God's Lake Narrows",IF(G70="MCCREARY","McCreary",PROPER(G70)))))))))))</f>
        <v>Anola</v>
      </c>
    </row>
    <row r="71" spans="1:8" ht="12.95" customHeight="1" x14ac:dyDescent="0.2">
      <c r="A71" s="41">
        <v>197</v>
      </c>
      <c r="B71" s="49" t="s">
        <v>3155</v>
      </c>
      <c r="C71" s="79">
        <v>1095</v>
      </c>
      <c r="D71" s="29" t="s">
        <v>2192</v>
      </c>
      <c r="E71" s="29" t="s">
        <v>2933</v>
      </c>
      <c r="G71" s="29" t="s">
        <v>1048</v>
      </c>
      <c r="H71" s="534" t="str">
        <f t="shared" si="1"/>
        <v>Plum Coulee</v>
      </c>
    </row>
    <row r="72" spans="1:8" ht="12.95" customHeight="1" x14ac:dyDescent="0.2">
      <c r="A72" s="41">
        <v>193</v>
      </c>
      <c r="B72" s="49" t="s">
        <v>1449</v>
      </c>
      <c r="C72" s="79">
        <v>1096</v>
      </c>
      <c r="D72" s="29" t="s">
        <v>2193</v>
      </c>
      <c r="E72" s="29" t="s">
        <v>1049</v>
      </c>
      <c r="G72" s="29" t="s">
        <v>1050</v>
      </c>
      <c r="H72" s="534" t="str">
        <f t="shared" si="1"/>
        <v>Manitou</v>
      </c>
    </row>
    <row r="73" spans="1:8" ht="12.95" customHeight="1" x14ac:dyDescent="0.2">
      <c r="A73" s="41">
        <v>120</v>
      </c>
      <c r="B73" s="49" t="s">
        <v>320</v>
      </c>
      <c r="C73" s="79">
        <v>1097</v>
      </c>
      <c r="D73" s="29" t="s">
        <v>2194</v>
      </c>
      <c r="E73" s="29" t="s">
        <v>1051</v>
      </c>
      <c r="G73" s="29" t="s">
        <v>1052</v>
      </c>
      <c r="H73" s="534" t="str">
        <f t="shared" si="1"/>
        <v>Bowsman</v>
      </c>
    </row>
    <row r="74" spans="1:8" ht="12.95" customHeight="1" x14ac:dyDescent="0.2">
      <c r="A74" s="41">
        <v>141</v>
      </c>
      <c r="B74" s="49" t="s">
        <v>324</v>
      </c>
      <c r="C74" s="79">
        <v>1098</v>
      </c>
      <c r="D74" s="29" t="s">
        <v>2195</v>
      </c>
      <c r="E74" s="29" t="s">
        <v>1053</v>
      </c>
      <c r="F74" s="29" t="s">
        <v>1054</v>
      </c>
      <c r="G74" s="29" t="s">
        <v>1055</v>
      </c>
      <c r="H74" s="534" t="str">
        <f t="shared" si="1"/>
        <v>Killarney</v>
      </c>
    </row>
    <row r="75" spans="1:8" ht="12.95" customHeight="1" x14ac:dyDescent="0.2">
      <c r="A75" s="41">
        <v>192</v>
      </c>
      <c r="B75" s="49" t="s">
        <v>1000</v>
      </c>
      <c r="C75" s="79">
        <v>1099</v>
      </c>
      <c r="D75" s="29" t="s">
        <v>2196</v>
      </c>
      <c r="E75" s="29" t="s">
        <v>1988</v>
      </c>
      <c r="G75" s="29" t="s">
        <v>1056</v>
      </c>
      <c r="H75" s="534" t="str">
        <f t="shared" si="1"/>
        <v>Pikwitonei</v>
      </c>
    </row>
    <row r="76" spans="1:8" ht="12.95" customHeight="1" x14ac:dyDescent="0.2">
      <c r="A76" s="41">
        <v>107</v>
      </c>
      <c r="B76" s="49" t="s">
        <v>1939</v>
      </c>
      <c r="C76" s="79">
        <v>1101</v>
      </c>
      <c r="D76" s="29" t="s">
        <v>2197</v>
      </c>
      <c r="E76" s="29" t="s">
        <v>2834</v>
      </c>
      <c r="G76" s="29" t="s">
        <v>1966</v>
      </c>
      <c r="H76" s="534" t="str">
        <f t="shared" si="1"/>
        <v>Winnipeg</v>
      </c>
    </row>
    <row r="77" spans="1:8" ht="12.95" customHeight="1" x14ac:dyDescent="0.2">
      <c r="A77" s="41">
        <v>188</v>
      </c>
      <c r="B77" s="49" t="s">
        <v>1008</v>
      </c>
      <c r="C77" s="79">
        <v>1104</v>
      </c>
      <c r="D77" s="29" t="s">
        <v>2198</v>
      </c>
      <c r="E77" s="29" t="s">
        <v>1057</v>
      </c>
      <c r="G77" s="29" t="s">
        <v>1966</v>
      </c>
      <c r="H77" s="534" t="str">
        <f t="shared" si="1"/>
        <v>Winnipeg</v>
      </c>
    </row>
    <row r="78" spans="1:8" ht="12.95" customHeight="1" x14ac:dyDescent="0.2">
      <c r="A78" s="41">
        <v>196</v>
      </c>
      <c r="B78" s="49" t="s">
        <v>1443</v>
      </c>
      <c r="C78" s="79">
        <v>1105</v>
      </c>
      <c r="D78" s="29" t="s">
        <v>2199</v>
      </c>
      <c r="E78" s="29" t="s">
        <v>1058</v>
      </c>
      <c r="G78" s="29" t="s">
        <v>1966</v>
      </c>
      <c r="H78" s="534" t="str">
        <f t="shared" si="1"/>
        <v>Winnipeg</v>
      </c>
    </row>
    <row r="79" spans="1:8" ht="12.95" customHeight="1" x14ac:dyDescent="0.2">
      <c r="A79" s="41">
        <v>155</v>
      </c>
      <c r="B79" s="49" t="s">
        <v>2376</v>
      </c>
      <c r="C79" s="79">
        <v>1106</v>
      </c>
      <c r="D79" s="29" t="s">
        <v>2884</v>
      </c>
      <c r="E79" s="29" t="s">
        <v>1059</v>
      </c>
      <c r="G79" s="29" t="s">
        <v>1060</v>
      </c>
      <c r="H79" s="534" t="str">
        <f t="shared" si="1"/>
        <v>Stonewall</v>
      </c>
    </row>
    <row r="80" spans="1:8" ht="12.95" customHeight="1" x14ac:dyDescent="0.2">
      <c r="A80" s="41">
        <v>105</v>
      </c>
      <c r="B80" s="49" t="s">
        <v>287</v>
      </c>
      <c r="C80" s="79">
        <v>1107</v>
      </c>
      <c r="D80" s="29" t="s">
        <v>882</v>
      </c>
      <c r="E80" s="96" t="s">
        <v>1061</v>
      </c>
      <c r="F80" s="96" t="s">
        <v>3290</v>
      </c>
      <c r="G80" s="29" t="s">
        <v>1048</v>
      </c>
      <c r="H80" s="534" t="str">
        <f t="shared" si="1"/>
        <v>Plum Coulee</v>
      </c>
    </row>
    <row r="81" spans="1:8" ht="12.95" customHeight="1" x14ac:dyDescent="0.2">
      <c r="A81" s="41">
        <v>196</v>
      </c>
      <c r="B81" s="49" t="s">
        <v>1443</v>
      </c>
      <c r="C81" s="79">
        <v>1109</v>
      </c>
      <c r="D81" s="29" t="s">
        <v>2200</v>
      </c>
      <c r="E81" s="29" t="s">
        <v>1062</v>
      </c>
      <c r="G81" s="29" t="s">
        <v>1063</v>
      </c>
      <c r="H81" s="534" t="str">
        <f t="shared" si="1"/>
        <v>East St. Paul</v>
      </c>
    </row>
    <row r="82" spans="1:8" ht="12.95" customHeight="1" x14ac:dyDescent="0.2">
      <c r="A82" s="41">
        <v>197</v>
      </c>
      <c r="B82" s="49" t="s">
        <v>3155</v>
      </c>
      <c r="C82" s="79">
        <v>1110</v>
      </c>
      <c r="D82" s="29" t="s">
        <v>2201</v>
      </c>
      <c r="E82" s="29" t="s">
        <v>1064</v>
      </c>
      <c r="G82" s="29" t="s">
        <v>2026</v>
      </c>
      <c r="H82" s="534" t="str">
        <f t="shared" si="1"/>
        <v>Elie</v>
      </c>
    </row>
    <row r="83" spans="1:8" ht="12.95" customHeight="1" x14ac:dyDescent="0.2">
      <c r="A83" s="41">
        <v>119</v>
      </c>
      <c r="B83" s="49" t="s">
        <v>322</v>
      </c>
      <c r="C83" s="79">
        <v>1112</v>
      </c>
      <c r="D83" s="29" t="s">
        <v>2202</v>
      </c>
      <c r="E83" s="29" t="s">
        <v>1065</v>
      </c>
      <c r="G83" s="29" t="s">
        <v>1971</v>
      </c>
      <c r="H83" s="534" t="str">
        <f t="shared" si="1"/>
        <v>Brandon</v>
      </c>
    </row>
    <row r="84" spans="1:8" ht="12.95" customHeight="1" x14ac:dyDescent="0.2">
      <c r="A84" s="41">
        <v>151</v>
      </c>
      <c r="B84" s="49" t="s">
        <v>2370</v>
      </c>
      <c r="C84" s="79">
        <v>1113</v>
      </c>
      <c r="D84" s="29" t="s">
        <v>2203</v>
      </c>
      <c r="E84" s="96" t="s">
        <v>1066</v>
      </c>
      <c r="G84" s="29" t="s">
        <v>1966</v>
      </c>
      <c r="H84" s="534" t="str">
        <f t="shared" si="1"/>
        <v>Winnipeg</v>
      </c>
    </row>
    <row r="85" spans="1:8" ht="12.95" customHeight="1" x14ac:dyDescent="0.2">
      <c r="A85" s="41">
        <v>188</v>
      </c>
      <c r="B85" s="49" t="s">
        <v>1008</v>
      </c>
      <c r="C85" s="79">
        <v>1114</v>
      </c>
      <c r="D85" s="29" t="s">
        <v>2204</v>
      </c>
      <c r="E85" s="29" t="s">
        <v>1067</v>
      </c>
      <c r="G85" s="29" t="s">
        <v>1966</v>
      </c>
      <c r="H85" s="534" t="str">
        <f t="shared" si="1"/>
        <v>Winnipeg</v>
      </c>
    </row>
    <row r="86" spans="1:8" ht="12.95" customHeight="1" x14ac:dyDescent="0.2">
      <c r="A86" s="41">
        <v>136</v>
      </c>
      <c r="B86" s="49" t="s">
        <v>2374</v>
      </c>
      <c r="C86" s="79">
        <v>1115</v>
      </c>
      <c r="D86" s="29" t="s">
        <v>2797</v>
      </c>
      <c r="E86" s="29" t="s">
        <v>1068</v>
      </c>
      <c r="G86" s="29" t="s">
        <v>1069</v>
      </c>
      <c r="H86" s="534" t="str">
        <f t="shared" si="1"/>
        <v>Lorette</v>
      </c>
    </row>
    <row r="87" spans="1:8" ht="12.95" customHeight="1" x14ac:dyDescent="0.2">
      <c r="A87" s="41">
        <v>149</v>
      </c>
      <c r="B87" s="49" t="s">
        <v>1903</v>
      </c>
      <c r="C87" s="79">
        <v>1116</v>
      </c>
      <c r="D87" s="29" t="s">
        <v>2205</v>
      </c>
      <c r="E87" s="29" t="s">
        <v>1070</v>
      </c>
      <c r="G87" s="29" t="s">
        <v>1071</v>
      </c>
      <c r="H87" s="534" t="str">
        <f t="shared" si="1"/>
        <v>Eriksdale</v>
      </c>
    </row>
    <row r="88" spans="1:8" ht="12.95" customHeight="1" x14ac:dyDescent="0.2">
      <c r="A88" s="41">
        <v>153</v>
      </c>
      <c r="B88" s="49" t="s">
        <v>319</v>
      </c>
      <c r="C88" s="79">
        <v>1117</v>
      </c>
      <c r="D88" s="29" t="s">
        <v>2206</v>
      </c>
      <c r="E88" s="29" t="s">
        <v>1988</v>
      </c>
      <c r="G88" s="29" t="s">
        <v>1072</v>
      </c>
      <c r="H88" s="534" t="str">
        <f t="shared" si="1"/>
        <v>Brookdale</v>
      </c>
    </row>
    <row r="89" spans="1:8" ht="12.95" customHeight="1" x14ac:dyDescent="0.2">
      <c r="A89" s="41">
        <v>187</v>
      </c>
      <c r="B89" s="49" t="s">
        <v>1004</v>
      </c>
      <c r="C89" s="79">
        <v>1118</v>
      </c>
      <c r="D89" s="29" t="s">
        <v>2207</v>
      </c>
      <c r="E89" s="29" t="s">
        <v>1988</v>
      </c>
      <c r="G89" s="29" t="s">
        <v>1073</v>
      </c>
      <c r="H89" s="534" t="str">
        <f t="shared" si="1"/>
        <v>Ochre River</v>
      </c>
    </row>
    <row r="90" spans="1:8" ht="12.95" customHeight="1" x14ac:dyDescent="0.2">
      <c r="A90" s="41">
        <v>151</v>
      </c>
      <c r="B90" s="49" t="s">
        <v>2370</v>
      </c>
      <c r="C90" s="79">
        <v>1120</v>
      </c>
      <c r="D90" s="29" t="s">
        <v>2208</v>
      </c>
      <c r="E90" s="29" t="s">
        <v>1074</v>
      </c>
      <c r="G90" s="29" t="s">
        <v>1966</v>
      </c>
      <c r="H90" s="534" t="str">
        <f t="shared" si="1"/>
        <v>Winnipeg</v>
      </c>
    </row>
    <row r="91" spans="1:8" ht="12.95" customHeight="1" x14ac:dyDescent="0.2">
      <c r="A91" s="41">
        <v>174</v>
      </c>
      <c r="B91" s="49" t="s">
        <v>2375</v>
      </c>
      <c r="C91" s="79">
        <v>1122</v>
      </c>
      <c r="D91" s="54" t="s">
        <v>2209</v>
      </c>
      <c r="E91" s="96" t="s">
        <v>3156</v>
      </c>
      <c r="G91" s="29" t="s">
        <v>1076</v>
      </c>
      <c r="H91" s="534" t="str">
        <f t="shared" si="1"/>
        <v>Blumenort</v>
      </c>
    </row>
    <row r="92" spans="1:8" ht="12.95" customHeight="1" x14ac:dyDescent="0.2">
      <c r="A92" s="41">
        <v>149</v>
      </c>
      <c r="B92" s="49" t="s">
        <v>1903</v>
      </c>
      <c r="C92" s="79">
        <v>1123</v>
      </c>
      <c r="D92" s="29" t="s">
        <v>2210</v>
      </c>
      <c r="E92" s="29" t="s">
        <v>1077</v>
      </c>
      <c r="F92" s="29" t="s">
        <v>1978</v>
      </c>
      <c r="G92" s="29" t="s">
        <v>1078</v>
      </c>
      <c r="H92" s="534" t="str">
        <f t="shared" si="1"/>
        <v>Poplarfield</v>
      </c>
    </row>
    <row r="93" spans="1:8" ht="12.95" customHeight="1" x14ac:dyDescent="0.2">
      <c r="A93" s="41">
        <v>105</v>
      </c>
      <c r="B93" s="49" t="s">
        <v>287</v>
      </c>
      <c r="C93" s="79">
        <v>1124</v>
      </c>
      <c r="D93" s="29" t="s">
        <v>2211</v>
      </c>
      <c r="E93" s="29" t="s">
        <v>1079</v>
      </c>
      <c r="G93" s="29" t="s">
        <v>1043</v>
      </c>
      <c r="H93" s="534" t="str">
        <f t="shared" si="1"/>
        <v>Winkler</v>
      </c>
    </row>
    <row r="94" spans="1:8" ht="12.95" customHeight="1" x14ac:dyDescent="0.2">
      <c r="A94" s="41">
        <v>194</v>
      </c>
      <c r="B94" s="49" t="s">
        <v>1006</v>
      </c>
      <c r="C94" s="79">
        <v>1125</v>
      </c>
      <c r="D94" s="29" t="s">
        <v>2558</v>
      </c>
      <c r="E94" s="29" t="s">
        <v>2342</v>
      </c>
      <c r="G94" s="29" t="s">
        <v>1080</v>
      </c>
      <c r="H94" s="534" t="str">
        <f t="shared" si="1"/>
        <v>Strathclair</v>
      </c>
    </row>
    <row r="95" spans="1:8" ht="12.95" customHeight="1" x14ac:dyDescent="0.2">
      <c r="A95" s="41">
        <v>197</v>
      </c>
      <c r="B95" s="49" t="s">
        <v>3155</v>
      </c>
      <c r="C95" s="79">
        <v>1126</v>
      </c>
      <c r="D95" s="29" t="s">
        <v>2559</v>
      </c>
      <c r="E95" s="29" t="s">
        <v>1081</v>
      </c>
      <c r="G95" s="29" t="s">
        <v>1082</v>
      </c>
      <c r="H95" s="534" t="str">
        <f t="shared" si="1"/>
        <v>Sinclair</v>
      </c>
    </row>
    <row r="96" spans="1:8" ht="12.95" customHeight="1" x14ac:dyDescent="0.2">
      <c r="A96" s="41">
        <v>151</v>
      </c>
      <c r="B96" s="49" t="s">
        <v>2370</v>
      </c>
      <c r="C96" s="79">
        <v>1127</v>
      </c>
      <c r="D96" s="29" t="s">
        <v>3291</v>
      </c>
      <c r="E96" s="29" t="s">
        <v>1611</v>
      </c>
      <c r="G96" s="29" t="s">
        <v>1966</v>
      </c>
      <c r="H96" s="534" t="str">
        <f t="shared" si="1"/>
        <v>Winnipeg</v>
      </c>
    </row>
    <row r="97" spans="1:8" ht="12.95" customHeight="1" x14ac:dyDescent="0.2">
      <c r="A97" s="41">
        <v>186</v>
      </c>
      <c r="B97" s="49" t="s">
        <v>1002</v>
      </c>
      <c r="C97" s="79">
        <v>1128</v>
      </c>
      <c r="D97" s="29" t="s">
        <v>2560</v>
      </c>
      <c r="E97" s="29" t="s">
        <v>1083</v>
      </c>
      <c r="G97" s="29" t="s">
        <v>1966</v>
      </c>
      <c r="H97" s="534" t="str">
        <f t="shared" si="1"/>
        <v>Winnipeg</v>
      </c>
    </row>
    <row r="98" spans="1:8" ht="12.95" customHeight="1" x14ac:dyDescent="0.2">
      <c r="A98" s="41">
        <v>174</v>
      </c>
      <c r="B98" s="49" t="s">
        <v>2375</v>
      </c>
      <c r="C98" s="79">
        <v>1129</v>
      </c>
      <c r="D98" s="29" t="s">
        <v>2561</v>
      </c>
      <c r="E98" s="29" t="s">
        <v>1084</v>
      </c>
      <c r="G98" s="29" t="s">
        <v>1085</v>
      </c>
      <c r="H98" s="534" t="str">
        <f t="shared" si="1"/>
        <v>Landmark</v>
      </c>
    </row>
    <row r="99" spans="1:8" ht="12.95" customHeight="1" x14ac:dyDescent="0.2">
      <c r="A99" s="41">
        <v>149</v>
      </c>
      <c r="B99" s="49" t="s">
        <v>1903</v>
      </c>
      <c r="C99" s="79">
        <v>1130</v>
      </c>
      <c r="D99" s="29" t="s">
        <v>2562</v>
      </c>
      <c r="E99" s="29" t="s">
        <v>1086</v>
      </c>
      <c r="F99" s="96"/>
      <c r="G99" s="29" t="s">
        <v>1087</v>
      </c>
      <c r="H99" s="534" t="str">
        <f t="shared" si="1"/>
        <v>Lundar</v>
      </c>
    </row>
    <row r="100" spans="1:8" ht="12.95" customHeight="1" x14ac:dyDescent="0.2">
      <c r="A100" s="41">
        <v>151</v>
      </c>
      <c r="B100" s="49" t="s">
        <v>2370</v>
      </c>
      <c r="C100" s="79">
        <v>1134</v>
      </c>
      <c r="D100" s="29" t="s">
        <v>2563</v>
      </c>
      <c r="E100" s="29" t="s">
        <v>1088</v>
      </c>
      <c r="G100" s="29" t="s">
        <v>1966</v>
      </c>
      <c r="H100" s="534" t="str">
        <f t="shared" si="1"/>
        <v>Winnipeg</v>
      </c>
    </row>
    <row r="101" spans="1:8" ht="12.95" customHeight="1" x14ac:dyDescent="0.2">
      <c r="A101" s="41">
        <v>114</v>
      </c>
      <c r="B101" s="49" t="s">
        <v>2371</v>
      </c>
      <c r="C101" s="79">
        <v>1135</v>
      </c>
      <c r="D101" s="29" t="s">
        <v>2808</v>
      </c>
      <c r="E101" s="29" t="s">
        <v>2062</v>
      </c>
      <c r="F101" s="96"/>
      <c r="G101" s="29" t="s">
        <v>1966</v>
      </c>
      <c r="H101" s="534" t="str">
        <f t="shared" si="1"/>
        <v>Winnipeg</v>
      </c>
    </row>
    <row r="102" spans="1:8" ht="12.95" customHeight="1" x14ac:dyDescent="0.2">
      <c r="A102" s="41">
        <v>186</v>
      </c>
      <c r="B102" s="49" t="s">
        <v>1002</v>
      </c>
      <c r="C102" s="79">
        <v>1136</v>
      </c>
      <c r="D102" s="29" t="s">
        <v>2564</v>
      </c>
      <c r="E102" s="29" t="s">
        <v>2063</v>
      </c>
      <c r="G102" s="29" t="s">
        <v>1966</v>
      </c>
      <c r="H102" s="534" t="str">
        <f t="shared" si="1"/>
        <v>Winnipeg</v>
      </c>
    </row>
    <row r="103" spans="1:8" ht="12.95" customHeight="1" x14ac:dyDescent="0.2">
      <c r="A103" s="41">
        <v>151</v>
      </c>
      <c r="B103" s="49" t="s">
        <v>2370</v>
      </c>
      <c r="C103" s="79">
        <v>1137</v>
      </c>
      <c r="D103" s="29" t="s">
        <v>2565</v>
      </c>
      <c r="E103" s="29" t="s">
        <v>2064</v>
      </c>
      <c r="G103" s="29" t="s">
        <v>1966</v>
      </c>
      <c r="H103" s="534" t="str">
        <f t="shared" si="1"/>
        <v>Winnipeg</v>
      </c>
    </row>
    <row r="104" spans="1:8" ht="12.95" customHeight="1" x14ac:dyDescent="0.2">
      <c r="A104" s="41">
        <v>188</v>
      </c>
      <c r="B104" s="49" t="s">
        <v>1008</v>
      </c>
      <c r="C104" s="79">
        <v>1138</v>
      </c>
      <c r="D104" s="29" t="s">
        <v>3431</v>
      </c>
      <c r="E104" s="29" t="s">
        <v>2065</v>
      </c>
      <c r="G104" s="29" t="s">
        <v>1966</v>
      </c>
      <c r="H104" s="534" t="str">
        <f t="shared" si="1"/>
        <v>Winnipeg</v>
      </c>
    </row>
    <row r="105" spans="1:8" ht="12.95" customHeight="1" x14ac:dyDescent="0.2">
      <c r="A105" s="41">
        <v>196</v>
      </c>
      <c r="B105" s="49" t="s">
        <v>1443</v>
      </c>
      <c r="C105" s="79">
        <v>1139</v>
      </c>
      <c r="D105" s="29" t="s">
        <v>2566</v>
      </c>
      <c r="E105" s="29" t="s">
        <v>2066</v>
      </c>
      <c r="G105" s="29" t="s">
        <v>1966</v>
      </c>
      <c r="H105" s="534" t="str">
        <f t="shared" si="1"/>
        <v>Winnipeg</v>
      </c>
    </row>
    <row r="106" spans="1:8" ht="12.95" customHeight="1" x14ac:dyDescent="0.2">
      <c r="A106" s="41">
        <v>121</v>
      </c>
      <c r="B106" s="49" t="s">
        <v>286</v>
      </c>
      <c r="C106" s="79">
        <v>1142</v>
      </c>
      <c r="D106" s="29" t="s">
        <v>2786</v>
      </c>
      <c r="E106" s="29" t="s">
        <v>1550</v>
      </c>
      <c r="G106" s="29" t="s">
        <v>1969</v>
      </c>
      <c r="H106" s="534" t="str">
        <f t="shared" si="1"/>
        <v>Portage la Prairie</v>
      </c>
    </row>
    <row r="107" spans="1:8" ht="12.95" customHeight="1" x14ac:dyDescent="0.2">
      <c r="A107" s="41">
        <v>196</v>
      </c>
      <c r="B107" s="49" t="s">
        <v>1443</v>
      </c>
      <c r="C107" s="79">
        <v>1144</v>
      </c>
      <c r="D107" s="29" t="s">
        <v>2794</v>
      </c>
      <c r="E107" s="29" t="s">
        <v>1551</v>
      </c>
      <c r="G107" s="29" t="s">
        <v>1966</v>
      </c>
      <c r="H107" s="534" t="str">
        <f t="shared" si="1"/>
        <v>Winnipeg</v>
      </c>
    </row>
    <row r="108" spans="1:8" ht="12.95" customHeight="1" x14ac:dyDescent="0.2">
      <c r="A108" s="41">
        <v>155</v>
      </c>
      <c r="B108" s="49" t="s">
        <v>2376</v>
      </c>
      <c r="C108" s="79">
        <v>1145</v>
      </c>
      <c r="D108" s="29" t="s">
        <v>2567</v>
      </c>
      <c r="E108" s="29" t="s">
        <v>1552</v>
      </c>
      <c r="G108" s="29" t="s">
        <v>1060</v>
      </c>
      <c r="H108" s="534" t="str">
        <f t="shared" si="1"/>
        <v>Stonewall</v>
      </c>
    </row>
    <row r="109" spans="1:8" ht="12.95" customHeight="1" x14ac:dyDescent="0.2">
      <c r="A109" s="41">
        <v>127</v>
      </c>
      <c r="B109" s="49" t="s">
        <v>288</v>
      </c>
      <c r="C109" s="79">
        <v>1146</v>
      </c>
      <c r="D109" s="29" t="s">
        <v>2568</v>
      </c>
      <c r="E109" s="29" t="s">
        <v>1070</v>
      </c>
      <c r="G109" s="29" t="s">
        <v>1622</v>
      </c>
      <c r="H109" s="534" t="str">
        <f t="shared" si="1"/>
        <v>Austin</v>
      </c>
    </row>
    <row r="110" spans="1:8" ht="12.95" customHeight="1" x14ac:dyDescent="0.2">
      <c r="A110" s="41">
        <v>107</v>
      </c>
      <c r="B110" s="49" t="s">
        <v>1939</v>
      </c>
      <c r="C110" s="79">
        <v>1148</v>
      </c>
      <c r="D110" s="29" t="s">
        <v>2569</v>
      </c>
      <c r="E110" s="29" t="s">
        <v>1554</v>
      </c>
      <c r="G110" s="29" t="s">
        <v>1971</v>
      </c>
      <c r="H110" s="534" t="str">
        <f t="shared" si="1"/>
        <v>Brandon</v>
      </c>
    </row>
    <row r="111" spans="1:8" ht="12.95" customHeight="1" x14ac:dyDescent="0.2">
      <c r="A111" s="41">
        <v>140</v>
      </c>
      <c r="B111" s="49" t="s">
        <v>2104</v>
      </c>
      <c r="C111" s="79">
        <v>1152</v>
      </c>
      <c r="D111" s="29" t="s">
        <v>2753</v>
      </c>
      <c r="E111" s="29" t="s">
        <v>1555</v>
      </c>
      <c r="F111" s="29" t="s">
        <v>1556</v>
      </c>
      <c r="G111" s="29" t="s">
        <v>1557</v>
      </c>
      <c r="H111" s="534" t="str">
        <f t="shared" si="1"/>
        <v>Saint-Jean-Baptiste</v>
      </c>
    </row>
    <row r="112" spans="1:8" ht="12.95" customHeight="1" x14ac:dyDescent="0.2">
      <c r="A112" s="41">
        <v>191</v>
      </c>
      <c r="B112" s="49" t="s">
        <v>1445</v>
      </c>
      <c r="C112" s="79">
        <v>1153</v>
      </c>
      <c r="D112" s="29" t="s">
        <v>2570</v>
      </c>
      <c r="E112" s="29" t="s">
        <v>2342</v>
      </c>
      <c r="F112" s="96"/>
      <c r="G112" s="29" t="s">
        <v>1558</v>
      </c>
      <c r="H112" s="534" t="str">
        <f t="shared" si="1"/>
        <v>Hartney</v>
      </c>
    </row>
    <row r="113" spans="1:8" ht="12.95" customHeight="1" x14ac:dyDescent="0.2">
      <c r="A113" s="41">
        <v>107</v>
      </c>
      <c r="B113" s="49" t="s">
        <v>1939</v>
      </c>
      <c r="C113" s="79">
        <v>1155</v>
      </c>
      <c r="D113" s="29" t="s">
        <v>2685</v>
      </c>
      <c r="E113" s="29" t="s">
        <v>1559</v>
      </c>
      <c r="G113" s="29" t="s">
        <v>1966</v>
      </c>
      <c r="H113" s="534" t="str">
        <f t="shared" si="1"/>
        <v>Winnipeg</v>
      </c>
    </row>
    <row r="114" spans="1:8" ht="12.95" customHeight="1" x14ac:dyDescent="0.2">
      <c r="A114" s="41">
        <v>186</v>
      </c>
      <c r="B114" s="49" t="s">
        <v>1002</v>
      </c>
      <c r="C114" s="79">
        <v>1156</v>
      </c>
      <c r="D114" s="29" t="s">
        <v>2571</v>
      </c>
      <c r="E114" s="29" t="s">
        <v>1560</v>
      </c>
      <c r="G114" s="29" t="s">
        <v>1966</v>
      </c>
      <c r="H114" s="534" t="str">
        <f t="shared" si="1"/>
        <v>Winnipeg</v>
      </c>
    </row>
    <row r="115" spans="1:8" ht="12.95" customHeight="1" x14ac:dyDescent="0.2">
      <c r="A115" s="41">
        <v>107</v>
      </c>
      <c r="B115" s="49" t="s">
        <v>1939</v>
      </c>
      <c r="C115" s="79">
        <v>1157</v>
      </c>
      <c r="D115" s="29" t="s">
        <v>277</v>
      </c>
      <c r="E115" s="29" t="s">
        <v>1561</v>
      </c>
      <c r="F115" s="96"/>
      <c r="G115" s="29" t="s">
        <v>1562</v>
      </c>
      <c r="H115" s="534" t="str">
        <f t="shared" si="1"/>
        <v>Carman</v>
      </c>
    </row>
    <row r="116" spans="1:8" ht="12.95" customHeight="1" x14ac:dyDescent="0.2">
      <c r="A116" s="41">
        <v>156</v>
      </c>
      <c r="B116" s="49" t="s">
        <v>321</v>
      </c>
      <c r="C116" s="79">
        <v>1158</v>
      </c>
      <c r="D116" s="29" t="s">
        <v>278</v>
      </c>
      <c r="E116" s="29" t="s">
        <v>1563</v>
      </c>
      <c r="G116" s="29" t="s">
        <v>1564</v>
      </c>
      <c r="H116" s="534" t="str">
        <f t="shared" si="1"/>
        <v>Oak River</v>
      </c>
    </row>
    <row r="117" spans="1:8" ht="12.95" customHeight="1" x14ac:dyDescent="0.2">
      <c r="A117" s="41">
        <v>155</v>
      </c>
      <c r="B117" s="49" t="s">
        <v>2376</v>
      </c>
      <c r="C117" s="79">
        <v>1160</v>
      </c>
      <c r="D117" s="29" t="s">
        <v>279</v>
      </c>
      <c r="E117" s="29" t="s">
        <v>1084</v>
      </c>
      <c r="G117" s="29" t="s">
        <v>1565</v>
      </c>
      <c r="H117" s="534" t="str">
        <f t="shared" si="1"/>
        <v>Woodlands</v>
      </c>
    </row>
    <row r="118" spans="1:8" ht="12.95" customHeight="1" x14ac:dyDescent="0.2">
      <c r="A118" s="41">
        <v>187</v>
      </c>
      <c r="B118" s="49" t="s">
        <v>1004</v>
      </c>
      <c r="C118" s="79">
        <v>1161</v>
      </c>
      <c r="D118" s="29" t="s">
        <v>280</v>
      </c>
      <c r="E118" s="29" t="s">
        <v>1566</v>
      </c>
      <c r="G118" s="29" t="s">
        <v>1567</v>
      </c>
      <c r="H118" s="534" t="str">
        <f t="shared" si="1"/>
        <v>Ethelbert</v>
      </c>
    </row>
    <row r="119" spans="1:8" ht="12.95" customHeight="1" x14ac:dyDescent="0.2">
      <c r="A119" s="41">
        <v>156</v>
      </c>
      <c r="B119" s="49" t="s">
        <v>321</v>
      </c>
      <c r="C119" s="79">
        <v>1163</v>
      </c>
      <c r="D119" s="29" t="s">
        <v>281</v>
      </c>
      <c r="E119" s="29" t="s">
        <v>1568</v>
      </c>
      <c r="F119" s="29" t="s">
        <v>1569</v>
      </c>
      <c r="G119" s="29" t="s">
        <v>1570</v>
      </c>
      <c r="H119" s="534" t="str">
        <f t="shared" si="1"/>
        <v>Minnedosa</v>
      </c>
    </row>
    <row r="120" spans="1:8" ht="12.95" customHeight="1" x14ac:dyDescent="0.2">
      <c r="A120" s="41">
        <v>192</v>
      </c>
      <c r="B120" s="49" t="s">
        <v>1000</v>
      </c>
      <c r="C120" s="79">
        <v>1164</v>
      </c>
      <c r="D120" s="29" t="s">
        <v>282</v>
      </c>
      <c r="E120" s="29" t="s">
        <v>1571</v>
      </c>
      <c r="G120" s="29" t="s">
        <v>1572</v>
      </c>
      <c r="H120" s="534" t="str">
        <f t="shared" si="1"/>
        <v>Snow Lake</v>
      </c>
    </row>
    <row r="121" spans="1:8" ht="12.95" customHeight="1" x14ac:dyDescent="0.2">
      <c r="A121" s="41">
        <v>151</v>
      </c>
      <c r="B121" s="49" t="s">
        <v>2370</v>
      </c>
      <c r="C121" s="79">
        <v>1166</v>
      </c>
      <c r="D121" s="29" t="s">
        <v>283</v>
      </c>
      <c r="E121" s="29" t="s">
        <v>1573</v>
      </c>
      <c r="G121" s="29" t="s">
        <v>1966</v>
      </c>
      <c r="H121" s="534" t="str">
        <f t="shared" si="1"/>
        <v>Winnipeg</v>
      </c>
    </row>
    <row r="122" spans="1:8" ht="12.95" customHeight="1" x14ac:dyDescent="0.2">
      <c r="A122" s="41">
        <v>114</v>
      </c>
      <c r="B122" s="49" t="s">
        <v>2371</v>
      </c>
      <c r="C122" s="79">
        <v>1167</v>
      </c>
      <c r="D122" s="29" t="s">
        <v>284</v>
      </c>
      <c r="E122" s="29" t="s">
        <v>1574</v>
      </c>
      <c r="G122" s="29" t="s">
        <v>1966</v>
      </c>
      <c r="H122" s="534" t="str">
        <f t="shared" si="1"/>
        <v>Winnipeg</v>
      </c>
    </row>
    <row r="123" spans="1:8" ht="12.95" customHeight="1" x14ac:dyDescent="0.2">
      <c r="A123" s="41">
        <v>149</v>
      </c>
      <c r="B123" s="49" t="s">
        <v>1903</v>
      </c>
      <c r="C123" s="79">
        <v>1168</v>
      </c>
      <c r="D123" s="29" t="s">
        <v>285</v>
      </c>
      <c r="E123" s="29" t="s">
        <v>1575</v>
      </c>
      <c r="F123" s="29" t="s">
        <v>1836</v>
      </c>
      <c r="G123" s="29" t="s">
        <v>1576</v>
      </c>
      <c r="H123" s="534" t="str">
        <f t="shared" si="1"/>
        <v>Hodgson</v>
      </c>
    </row>
    <row r="124" spans="1:8" ht="12.95" customHeight="1" x14ac:dyDescent="0.2">
      <c r="A124" s="41">
        <v>156</v>
      </c>
      <c r="B124" s="49" t="s">
        <v>321</v>
      </c>
      <c r="C124" s="79">
        <v>1169</v>
      </c>
      <c r="D124" s="29" t="s">
        <v>890</v>
      </c>
      <c r="E124" s="29" t="s">
        <v>1577</v>
      </c>
      <c r="G124" s="29" t="s">
        <v>1578</v>
      </c>
      <c r="H124" s="534" t="str">
        <f t="shared" si="1"/>
        <v>Douglas</v>
      </c>
    </row>
    <row r="125" spans="1:8" ht="12.95" customHeight="1" x14ac:dyDescent="0.2">
      <c r="A125" s="41">
        <v>186</v>
      </c>
      <c r="B125" s="49" t="s">
        <v>1002</v>
      </c>
      <c r="C125" s="79">
        <v>1171</v>
      </c>
      <c r="D125" s="29" t="s">
        <v>891</v>
      </c>
      <c r="E125" s="29" t="s">
        <v>1579</v>
      </c>
      <c r="G125" s="29" t="s">
        <v>1966</v>
      </c>
      <c r="H125" s="534" t="str">
        <f t="shared" si="1"/>
        <v>Winnipeg</v>
      </c>
    </row>
    <row r="126" spans="1:8" ht="12.95" customHeight="1" x14ac:dyDescent="0.2">
      <c r="A126" s="41">
        <v>197</v>
      </c>
      <c r="B126" s="49" t="s">
        <v>3155</v>
      </c>
      <c r="C126" s="79">
        <v>1176</v>
      </c>
      <c r="D126" s="29" t="s">
        <v>892</v>
      </c>
      <c r="E126" s="29" t="s">
        <v>1580</v>
      </c>
      <c r="G126" s="29" t="s">
        <v>1581</v>
      </c>
      <c r="H126" s="534" t="str">
        <f t="shared" si="1"/>
        <v>Ste. Anne</v>
      </c>
    </row>
    <row r="127" spans="1:8" ht="12.95" customHeight="1" x14ac:dyDescent="0.2">
      <c r="A127" s="41">
        <v>185</v>
      </c>
      <c r="B127" s="49" t="s">
        <v>1474</v>
      </c>
      <c r="C127" s="79">
        <v>1177</v>
      </c>
      <c r="D127" s="29" t="s">
        <v>893</v>
      </c>
      <c r="E127" s="29" t="s">
        <v>1582</v>
      </c>
      <c r="G127" s="29" t="s">
        <v>1583</v>
      </c>
      <c r="H127" s="534" t="str">
        <f t="shared" si="1"/>
        <v>Emerson</v>
      </c>
    </row>
    <row r="128" spans="1:8" ht="12.95" customHeight="1" x14ac:dyDescent="0.2">
      <c r="A128" s="41">
        <v>150</v>
      </c>
      <c r="B128" s="49" t="s">
        <v>2161</v>
      </c>
      <c r="C128" s="79">
        <v>1178</v>
      </c>
      <c r="D128" s="29" t="s">
        <v>2761</v>
      </c>
      <c r="E128" s="29" t="s">
        <v>1584</v>
      </c>
      <c r="G128" s="29" t="s">
        <v>1585</v>
      </c>
      <c r="H128" s="534" t="str">
        <f t="shared" si="1"/>
        <v>Flin Flon</v>
      </c>
    </row>
    <row r="129" spans="1:8" ht="12.95" customHeight="1" x14ac:dyDescent="0.2">
      <c r="A129" s="41">
        <v>140</v>
      </c>
      <c r="B129" s="49" t="s">
        <v>2104</v>
      </c>
      <c r="C129" s="79">
        <v>1180</v>
      </c>
      <c r="D129" s="29" t="s">
        <v>2748</v>
      </c>
      <c r="E129" s="29" t="s">
        <v>1586</v>
      </c>
      <c r="G129" s="29" t="s">
        <v>349</v>
      </c>
      <c r="H129" s="534" t="str">
        <f t="shared" si="1"/>
        <v>Winnipeg</v>
      </c>
    </row>
    <row r="130" spans="1:8" ht="12.95" customHeight="1" x14ac:dyDescent="0.2">
      <c r="A130" s="41">
        <v>154</v>
      </c>
      <c r="B130" s="49" t="s">
        <v>2373</v>
      </c>
      <c r="C130" s="79">
        <v>1181</v>
      </c>
      <c r="D130" s="29" t="s">
        <v>894</v>
      </c>
      <c r="E130" s="29" t="s">
        <v>3196</v>
      </c>
      <c r="G130" s="29" t="s">
        <v>1587</v>
      </c>
      <c r="H130" s="534" t="str">
        <f t="shared" si="1"/>
        <v>East Selkirk</v>
      </c>
    </row>
    <row r="131" spans="1:8" ht="12.95" customHeight="1" x14ac:dyDescent="0.2">
      <c r="A131" s="41">
        <v>174</v>
      </c>
      <c r="B131" s="49" t="s">
        <v>2375</v>
      </c>
      <c r="C131" s="79">
        <v>1182</v>
      </c>
      <c r="D131" s="29" t="s">
        <v>895</v>
      </c>
      <c r="E131" s="29" t="s">
        <v>2695</v>
      </c>
      <c r="G131" s="29" t="s">
        <v>1589</v>
      </c>
      <c r="H131" s="534" t="str">
        <f t="shared" si="1"/>
        <v>Steinbach</v>
      </c>
    </row>
    <row r="132" spans="1:8" ht="12.95" customHeight="1" x14ac:dyDescent="0.2">
      <c r="A132" s="41">
        <v>153</v>
      </c>
      <c r="B132" s="49" t="s">
        <v>319</v>
      </c>
      <c r="C132" s="79">
        <v>1184</v>
      </c>
      <c r="D132" s="29" t="s">
        <v>896</v>
      </c>
      <c r="E132" s="29" t="s">
        <v>1988</v>
      </c>
      <c r="G132" s="29" t="s">
        <v>1590</v>
      </c>
      <c r="H132" s="534" t="str">
        <f t="shared" si="1"/>
        <v>Eden</v>
      </c>
    </row>
    <row r="133" spans="1:8" ht="12.95" customHeight="1" x14ac:dyDescent="0.2">
      <c r="A133" s="41">
        <v>192</v>
      </c>
      <c r="B133" s="49" t="s">
        <v>1000</v>
      </c>
      <c r="C133" s="79">
        <v>1185</v>
      </c>
      <c r="D133" s="29" t="s">
        <v>897</v>
      </c>
      <c r="E133" s="96" t="s">
        <v>1591</v>
      </c>
      <c r="G133" s="71" t="s">
        <v>1592</v>
      </c>
      <c r="H133" s="534" t="str">
        <f t="shared" si="1"/>
        <v>Rorketon</v>
      </c>
    </row>
    <row r="134" spans="1:8" ht="12.95" customHeight="1" x14ac:dyDescent="0.2">
      <c r="A134" s="41">
        <v>191</v>
      </c>
      <c r="B134" s="49" t="s">
        <v>1445</v>
      </c>
      <c r="C134" s="79">
        <v>1186</v>
      </c>
      <c r="D134" s="29" t="s">
        <v>898</v>
      </c>
      <c r="E134" s="29" t="s">
        <v>1593</v>
      </c>
      <c r="G134" s="29" t="s">
        <v>1594</v>
      </c>
      <c r="H134" s="534" t="str">
        <f t="shared" ref="H134:H197" si="2">IF(OR(C134=1180,C134=1287,C134=1808,C134=1887),"Winnipeg",IF(G134=$G$1,$H$1,IF(G134=$G$2,$H$2,IF(G134="MACGREGOR","McGregor",IF(G134="N.-D.-DE-LOURDES","N.-D.-de-Lourdes",IF(G134="STE ROSE DU LAC","Ste Rose du Lac",IF(G134="PORTAGE LA PRAIRIE","Portage la Prairie",IF(G134="LAC DU BONNET","Lac du Bonnet",IF(G134="GOD'S LAKE NARROWS","God's Lake Narrows",IF(G134="MCCREARY","McCreary",PROPER(G134)))))))))))</f>
        <v>Wawanesa</v>
      </c>
    </row>
    <row r="135" spans="1:8" ht="12.95" customHeight="1" x14ac:dyDescent="0.2">
      <c r="A135" s="41">
        <v>186</v>
      </c>
      <c r="B135" s="49" t="s">
        <v>1002</v>
      </c>
      <c r="C135" s="79">
        <v>1189</v>
      </c>
      <c r="D135" s="29" t="s">
        <v>899</v>
      </c>
      <c r="E135" s="29" t="s">
        <v>1595</v>
      </c>
      <c r="G135" s="29" t="s">
        <v>1966</v>
      </c>
      <c r="H135" s="534" t="str">
        <f t="shared" si="2"/>
        <v>Winnipeg</v>
      </c>
    </row>
    <row r="136" spans="1:8" ht="12.95" customHeight="1" x14ac:dyDescent="0.2">
      <c r="A136" s="41">
        <v>189</v>
      </c>
      <c r="B136" s="49" t="s">
        <v>1447</v>
      </c>
      <c r="C136" s="79">
        <v>1190</v>
      </c>
      <c r="D136" s="29" t="s">
        <v>900</v>
      </c>
      <c r="E136" s="29" t="s">
        <v>1596</v>
      </c>
      <c r="G136" s="29" t="s">
        <v>1597</v>
      </c>
      <c r="H136" s="534" t="str">
        <f t="shared" si="2"/>
        <v>Oakbank</v>
      </c>
    </row>
    <row r="137" spans="1:8" ht="12.95" customHeight="1" x14ac:dyDescent="0.2">
      <c r="A137" s="41">
        <v>190</v>
      </c>
      <c r="B137" s="49" t="s">
        <v>1441</v>
      </c>
      <c r="C137" s="79">
        <v>1191</v>
      </c>
      <c r="D137" s="29" t="s">
        <v>796</v>
      </c>
      <c r="E137" s="29" t="s">
        <v>1972</v>
      </c>
      <c r="F137" s="29" t="s">
        <v>1598</v>
      </c>
      <c r="G137" s="29" t="s">
        <v>1599</v>
      </c>
      <c r="H137" s="534" t="str">
        <f t="shared" si="2"/>
        <v>Sanford</v>
      </c>
    </row>
    <row r="138" spans="1:8" ht="12.95" customHeight="1" x14ac:dyDescent="0.2">
      <c r="A138" s="41">
        <v>120</v>
      </c>
      <c r="B138" s="49" t="s">
        <v>320</v>
      </c>
      <c r="C138" s="79">
        <v>1193</v>
      </c>
      <c r="D138" s="29" t="s">
        <v>797</v>
      </c>
      <c r="E138" s="29" t="s">
        <v>1600</v>
      </c>
      <c r="G138" s="29" t="s">
        <v>2058</v>
      </c>
      <c r="H138" s="534" t="str">
        <f t="shared" si="2"/>
        <v>Swan River</v>
      </c>
    </row>
    <row r="139" spans="1:8" ht="12.95" customHeight="1" x14ac:dyDescent="0.2">
      <c r="A139" s="41">
        <v>151</v>
      </c>
      <c r="B139" s="49" t="s">
        <v>2370</v>
      </c>
      <c r="C139" s="79">
        <v>1196</v>
      </c>
      <c r="D139" s="29" t="s">
        <v>798</v>
      </c>
      <c r="E139" s="29" t="s">
        <v>1601</v>
      </c>
      <c r="G139" s="29" t="s">
        <v>1966</v>
      </c>
      <c r="H139" s="534" t="str">
        <f t="shared" si="2"/>
        <v>Winnipeg</v>
      </c>
    </row>
    <row r="140" spans="1:8" ht="12.95" customHeight="1" x14ac:dyDescent="0.2">
      <c r="A140" s="41">
        <v>114</v>
      </c>
      <c r="B140" s="49" t="s">
        <v>2371</v>
      </c>
      <c r="C140" s="79">
        <v>1197</v>
      </c>
      <c r="D140" s="29" t="s">
        <v>799</v>
      </c>
      <c r="E140" s="29" t="s">
        <v>1602</v>
      </c>
      <c r="G140" s="29" t="s">
        <v>1603</v>
      </c>
      <c r="H140" s="534" t="str">
        <f t="shared" si="2"/>
        <v>Headingley</v>
      </c>
    </row>
    <row r="141" spans="1:8" ht="12.95" customHeight="1" x14ac:dyDescent="0.2">
      <c r="A141" s="41">
        <v>174</v>
      </c>
      <c r="B141" s="49" t="s">
        <v>2375</v>
      </c>
      <c r="C141" s="79">
        <v>1198</v>
      </c>
      <c r="D141" s="29" t="s">
        <v>2509</v>
      </c>
      <c r="E141" s="29" t="s">
        <v>354</v>
      </c>
      <c r="F141" s="96"/>
      <c r="G141" s="29" t="s">
        <v>1589</v>
      </c>
      <c r="H141" s="534" t="str">
        <f t="shared" si="2"/>
        <v>Steinbach</v>
      </c>
    </row>
    <row r="142" spans="1:8" ht="12.95" customHeight="1" x14ac:dyDescent="0.2">
      <c r="A142" s="41">
        <v>188</v>
      </c>
      <c r="B142" s="49" t="s">
        <v>1008</v>
      </c>
      <c r="C142" s="79">
        <v>1202</v>
      </c>
      <c r="D142" s="29" t="s">
        <v>2510</v>
      </c>
      <c r="E142" s="96" t="s">
        <v>1604</v>
      </c>
      <c r="F142" s="96"/>
      <c r="G142" s="29" t="s">
        <v>1966</v>
      </c>
      <c r="H142" s="534" t="str">
        <f t="shared" si="2"/>
        <v>Winnipeg</v>
      </c>
    </row>
    <row r="143" spans="1:8" ht="12.95" customHeight="1" x14ac:dyDescent="0.2">
      <c r="A143" s="41">
        <v>140</v>
      </c>
      <c r="B143" s="49" t="s">
        <v>2104</v>
      </c>
      <c r="C143" s="79">
        <v>1204</v>
      </c>
      <c r="D143" s="29" t="s">
        <v>2750</v>
      </c>
      <c r="E143" s="29" t="s">
        <v>1605</v>
      </c>
      <c r="G143" s="29" t="s">
        <v>1606</v>
      </c>
      <c r="H143" s="534" t="str">
        <f t="shared" si="2"/>
        <v>Saint-Norbert</v>
      </c>
    </row>
    <row r="144" spans="1:8" ht="12.95" customHeight="1" x14ac:dyDescent="0.2">
      <c r="A144" s="41">
        <v>155</v>
      </c>
      <c r="B144" s="49" t="s">
        <v>2376</v>
      </c>
      <c r="C144" s="79">
        <v>1205</v>
      </c>
      <c r="D144" s="29" t="s">
        <v>2511</v>
      </c>
      <c r="E144" s="29" t="s">
        <v>1607</v>
      </c>
      <c r="F144" s="29" t="s">
        <v>1075</v>
      </c>
      <c r="G144" s="29" t="s">
        <v>1608</v>
      </c>
      <c r="H144" s="534" t="str">
        <f t="shared" si="2"/>
        <v>Argyle</v>
      </c>
    </row>
    <row r="145" spans="1:8" ht="12.95" customHeight="1" x14ac:dyDescent="0.2">
      <c r="A145" s="41">
        <v>197</v>
      </c>
      <c r="B145" s="49" t="s">
        <v>3155</v>
      </c>
      <c r="C145" s="79">
        <v>1207</v>
      </c>
      <c r="D145" s="29" t="s">
        <v>2512</v>
      </c>
      <c r="E145" s="29" t="s">
        <v>1972</v>
      </c>
      <c r="G145" s="29" t="s">
        <v>1609</v>
      </c>
      <c r="H145" s="534" t="str">
        <f t="shared" si="2"/>
        <v>Grandview</v>
      </c>
    </row>
    <row r="146" spans="1:8" ht="12.95" customHeight="1" x14ac:dyDescent="0.2">
      <c r="A146" s="41">
        <v>151</v>
      </c>
      <c r="B146" s="49" t="s">
        <v>2370</v>
      </c>
      <c r="C146" s="79">
        <v>1210</v>
      </c>
      <c r="D146" s="29" t="s">
        <v>2513</v>
      </c>
      <c r="E146" s="29" t="s">
        <v>1610</v>
      </c>
      <c r="G146" s="29" t="s">
        <v>1966</v>
      </c>
      <c r="H146" s="534" t="str">
        <f t="shared" si="2"/>
        <v>Winnipeg</v>
      </c>
    </row>
    <row r="147" spans="1:8" ht="12.95" customHeight="1" x14ac:dyDescent="0.2">
      <c r="A147" s="41">
        <v>151</v>
      </c>
      <c r="B147" s="49" t="s">
        <v>2370</v>
      </c>
      <c r="C147" s="79">
        <v>1211</v>
      </c>
      <c r="D147" s="96" t="s">
        <v>2514</v>
      </c>
      <c r="E147" s="29" t="s">
        <v>1611</v>
      </c>
      <c r="G147" s="29" t="s">
        <v>1966</v>
      </c>
      <c r="H147" s="534" t="str">
        <f t="shared" si="2"/>
        <v>Winnipeg</v>
      </c>
    </row>
    <row r="148" spans="1:8" ht="12.95" customHeight="1" x14ac:dyDescent="0.2">
      <c r="A148" s="41">
        <v>119</v>
      </c>
      <c r="B148" s="49" t="s">
        <v>322</v>
      </c>
      <c r="C148" s="79">
        <v>1215</v>
      </c>
      <c r="D148" s="29" t="s">
        <v>2515</v>
      </c>
      <c r="E148" s="29" t="s">
        <v>1612</v>
      </c>
      <c r="G148" s="29" t="s">
        <v>1971</v>
      </c>
      <c r="H148" s="534" t="str">
        <f t="shared" si="2"/>
        <v>Brandon</v>
      </c>
    </row>
    <row r="149" spans="1:8" ht="12.95" customHeight="1" x14ac:dyDescent="0.2">
      <c r="A149" s="41">
        <v>135</v>
      </c>
      <c r="B149" s="49" t="s">
        <v>343</v>
      </c>
      <c r="C149" s="79">
        <v>1216</v>
      </c>
      <c r="D149" s="29" t="s">
        <v>2516</v>
      </c>
      <c r="E149" s="29" t="s">
        <v>1613</v>
      </c>
      <c r="G149" s="29" t="s">
        <v>1614</v>
      </c>
      <c r="H149" s="534" t="str">
        <f t="shared" si="2"/>
        <v>Gypsumville</v>
      </c>
    </row>
    <row r="150" spans="1:8" ht="12.95" customHeight="1" x14ac:dyDescent="0.2">
      <c r="A150" s="139">
        <v>135</v>
      </c>
      <c r="B150" s="144" t="s">
        <v>343</v>
      </c>
      <c r="C150" s="139">
        <v>1217</v>
      </c>
      <c r="D150" s="71" t="s">
        <v>2517</v>
      </c>
      <c r="E150" s="71" t="s">
        <v>1615</v>
      </c>
      <c r="F150" s="71" t="s">
        <v>1616</v>
      </c>
      <c r="G150" s="71" t="s">
        <v>1617</v>
      </c>
      <c r="H150" s="534" t="str">
        <f t="shared" si="2"/>
        <v>Pauingassi</v>
      </c>
    </row>
    <row r="151" spans="1:8" ht="12.95" customHeight="1" x14ac:dyDescent="0.2">
      <c r="A151" s="41">
        <v>151</v>
      </c>
      <c r="B151" s="49" t="s">
        <v>2370</v>
      </c>
      <c r="C151" s="79">
        <v>1218</v>
      </c>
      <c r="D151" s="29" t="s">
        <v>3432</v>
      </c>
      <c r="E151" s="29" t="s">
        <v>1618</v>
      </c>
      <c r="G151" s="29" t="s">
        <v>1966</v>
      </c>
      <c r="H151" s="534" t="str">
        <f t="shared" si="2"/>
        <v>Winnipeg</v>
      </c>
    </row>
    <row r="152" spans="1:8" ht="12.95" customHeight="1" x14ac:dyDescent="0.2">
      <c r="A152" s="41">
        <v>176</v>
      </c>
      <c r="B152" s="29" t="s">
        <v>1938</v>
      </c>
      <c r="C152" s="79">
        <v>1219</v>
      </c>
      <c r="D152" s="29" t="s">
        <v>2518</v>
      </c>
      <c r="E152" s="29" t="s">
        <v>1619</v>
      </c>
      <c r="F152" s="29" t="s">
        <v>1620</v>
      </c>
      <c r="G152" s="29" t="s">
        <v>1969</v>
      </c>
      <c r="H152" s="534" t="str">
        <f t="shared" si="2"/>
        <v>Portage la Prairie</v>
      </c>
    </row>
    <row r="153" spans="1:8" ht="12.95" customHeight="1" x14ac:dyDescent="0.2">
      <c r="A153" s="41">
        <v>127</v>
      </c>
      <c r="B153" s="49" t="s">
        <v>288</v>
      </c>
      <c r="C153" s="79">
        <v>1220</v>
      </c>
      <c r="D153" s="29" t="s">
        <v>2519</v>
      </c>
      <c r="E153" s="29" t="s">
        <v>1621</v>
      </c>
      <c r="F153" s="29" t="s">
        <v>1070</v>
      </c>
      <c r="G153" s="29" t="s">
        <v>1622</v>
      </c>
      <c r="H153" s="534" t="str">
        <f t="shared" si="2"/>
        <v>Austin</v>
      </c>
    </row>
    <row r="154" spans="1:8" ht="12.95" customHeight="1" x14ac:dyDescent="0.2">
      <c r="A154" s="41">
        <v>153</v>
      </c>
      <c r="B154" s="49" t="s">
        <v>319</v>
      </c>
      <c r="C154" s="79">
        <v>1221</v>
      </c>
      <c r="D154" s="29" t="s">
        <v>3433</v>
      </c>
      <c r="E154" s="29" t="s">
        <v>3434</v>
      </c>
      <c r="G154" s="29" t="s">
        <v>1072</v>
      </c>
      <c r="H154" s="534" t="str">
        <f t="shared" si="2"/>
        <v>Brookdale</v>
      </c>
    </row>
    <row r="155" spans="1:8" ht="12.95" customHeight="1" x14ac:dyDescent="0.2">
      <c r="A155" s="41">
        <v>128</v>
      </c>
      <c r="B155" s="49" t="s">
        <v>2160</v>
      </c>
      <c r="C155" s="79">
        <v>1222</v>
      </c>
      <c r="D155" s="29" t="s">
        <v>905</v>
      </c>
      <c r="E155" s="29" t="s">
        <v>1623</v>
      </c>
      <c r="F155" s="96"/>
      <c r="G155" s="29" t="s">
        <v>1624</v>
      </c>
      <c r="H155" s="534" t="str">
        <f t="shared" si="2"/>
        <v>McCreary</v>
      </c>
    </row>
    <row r="156" spans="1:8" ht="12.95" customHeight="1" x14ac:dyDescent="0.2">
      <c r="A156" s="41">
        <v>187</v>
      </c>
      <c r="B156" s="49" t="s">
        <v>1004</v>
      </c>
      <c r="C156" s="79">
        <v>1223</v>
      </c>
      <c r="D156" s="29" t="s">
        <v>906</v>
      </c>
      <c r="E156" s="29" t="s">
        <v>1625</v>
      </c>
      <c r="G156" s="29" t="s">
        <v>2047</v>
      </c>
      <c r="H156" s="534" t="str">
        <f t="shared" si="2"/>
        <v>Dauphin</v>
      </c>
    </row>
    <row r="157" spans="1:8" s="129" customFormat="1" ht="12.95" customHeight="1" x14ac:dyDescent="0.2">
      <c r="A157" s="41">
        <v>103</v>
      </c>
      <c r="B157" s="29" t="s">
        <v>323</v>
      </c>
      <c r="C157" s="79">
        <v>1224</v>
      </c>
      <c r="D157" s="29" t="s">
        <v>907</v>
      </c>
      <c r="E157" s="29" t="s">
        <v>1626</v>
      </c>
      <c r="F157" s="29"/>
      <c r="G157" s="29" t="s">
        <v>2021</v>
      </c>
      <c r="H157" s="534" t="str">
        <f t="shared" si="2"/>
        <v>Virden</v>
      </c>
    </row>
    <row r="158" spans="1:8" ht="12.95" customHeight="1" x14ac:dyDescent="0.2">
      <c r="A158" s="41">
        <v>188</v>
      </c>
      <c r="B158" s="49" t="s">
        <v>1008</v>
      </c>
      <c r="C158" s="79">
        <v>1227</v>
      </c>
      <c r="D158" s="29" t="s">
        <v>908</v>
      </c>
      <c r="E158" s="29" t="s">
        <v>1627</v>
      </c>
      <c r="G158" s="29" t="s">
        <v>1966</v>
      </c>
      <c r="H158" s="534" t="str">
        <f t="shared" si="2"/>
        <v>Winnipeg</v>
      </c>
    </row>
    <row r="159" spans="1:8" ht="12.95" customHeight="1" x14ac:dyDescent="0.2">
      <c r="A159" s="41">
        <v>195</v>
      </c>
      <c r="B159" s="49" t="s">
        <v>965</v>
      </c>
      <c r="C159" s="79">
        <v>1230</v>
      </c>
      <c r="D159" s="29" t="s">
        <v>909</v>
      </c>
      <c r="E159" s="29" t="s">
        <v>2025</v>
      </c>
      <c r="F159" s="29" t="s">
        <v>2839</v>
      </c>
      <c r="G159" s="29" t="s">
        <v>2026</v>
      </c>
      <c r="H159" s="534" t="str">
        <f t="shared" si="2"/>
        <v>Elie</v>
      </c>
    </row>
    <row r="160" spans="1:8" ht="12.95" customHeight="1" x14ac:dyDescent="0.2">
      <c r="A160" s="41">
        <v>188</v>
      </c>
      <c r="B160" s="49" t="s">
        <v>1008</v>
      </c>
      <c r="C160" s="79">
        <v>1231</v>
      </c>
      <c r="D160" s="29" t="s">
        <v>910</v>
      </c>
      <c r="E160" s="29" t="s">
        <v>1630</v>
      </c>
      <c r="F160" s="96"/>
      <c r="G160" s="29" t="s">
        <v>1966</v>
      </c>
      <c r="H160" s="534" t="str">
        <f t="shared" si="2"/>
        <v>Winnipeg</v>
      </c>
    </row>
    <row r="161" spans="1:8" ht="12.95" customHeight="1" x14ac:dyDescent="0.2">
      <c r="A161" s="41">
        <v>181</v>
      </c>
      <c r="B161" s="49" t="s">
        <v>1941</v>
      </c>
      <c r="C161" s="79">
        <v>1232</v>
      </c>
      <c r="D161" s="29" t="s">
        <v>911</v>
      </c>
      <c r="E161" s="29" t="s">
        <v>1631</v>
      </c>
      <c r="G161" s="29" t="s">
        <v>1966</v>
      </c>
      <c r="H161" s="534" t="str">
        <f t="shared" si="2"/>
        <v>Winnipeg</v>
      </c>
    </row>
    <row r="162" spans="1:8" ht="12.95" customHeight="1" x14ac:dyDescent="0.2">
      <c r="A162" s="41">
        <v>196</v>
      </c>
      <c r="B162" s="49" t="s">
        <v>1443</v>
      </c>
      <c r="C162" s="79">
        <v>1233</v>
      </c>
      <c r="D162" s="29" t="s">
        <v>912</v>
      </c>
      <c r="E162" s="29" t="s">
        <v>1632</v>
      </c>
      <c r="G162" s="29" t="s">
        <v>1966</v>
      </c>
      <c r="H162" s="534" t="str">
        <f t="shared" si="2"/>
        <v>Winnipeg</v>
      </c>
    </row>
    <row r="163" spans="1:8" ht="12.95" customHeight="1" x14ac:dyDescent="0.2">
      <c r="A163" s="41">
        <v>174</v>
      </c>
      <c r="B163" s="49" t="s">
        <v>2375</v>
      </c>
      <c r="C163" s="79">
        <v>1234</v>
      </c>
      <c r="D163" s="29" t="s">
        <v>913</v>
      </c>
      <c r="E163" s="29" t="s">
        <v>1633</v>
      </c>
      <c r="G163" s="29" t="s">
        <v>1634</v>
      </c>
      <c r="H163" s="534" t="str">
        <f t="shared" si="2"/>
        <v>Kleefeld</v>
      </c>
    </row>
    <row r="164" spans="1:8" ht="12.95" customHeight="1" x14ac:dyDescent="0.2">
      <c r="A164" s="41">
        <v>197</v>
      </c>
      <c r="B164" s="49" t="s">
        <v>3155</v>
      </c>
      <c r="C164" s="79">
        <v>1236</v>
      </c>
      <c r="D164" s="29" t="s">
        <v>3435</v>
      </c>
      <c r="E164" s="29" t="s">
        <v>3197</v>
      </c>
      <c r="G164" s="29" t="s">
        <v>1635</v>
      </c>
      <c r="H164" s="534" t="str">
        <f t="shared" si="2"/>
        <v>Arborg</v>
      </c>
    </row>
    <row r="165" spans="1:8" ht="12.95" customHeight="1" x14ac:dyDescent="0.2">
      <c r="A165" s="41">
        <v>121</v>
      </c>
      <c r="B165" s="49" t="s">
        <v>286</v>
      </c>
      <c r="C165" s="79">
        <v>1237</v>
      </c>
      <c r="D165" s="29" t="s">
        <v>914</v>
      </c>
      <c r="E165" s="29" t="s">
        <v>2342</v>
      </c>
      <c r="G165" s="29" t="s">
        <v>1636</v>
      </c>
      <c r="H165" s="534" t="str">
        <f t="shared" si="2"/>
        <v>Oakville</v>
      </c>
    </row>
    <row r="166" spans="1:8" ht="12.95" customHeight="1" x14ac:dyDescent="0.2">
      <c r="A166" s="41">
        <v>193</v>
      </c>
      <c r="B166" s="49" t="s">
        <v>1449</v>
      </c>
      <c r="C166" s="79">
        <v>1238</v>
      </c>
      <c r="D166" s="29" t="s">
        <v>915</v>
      </c>
      <c r="E166" s="29" t="s">
        <v>1637</v>
      </c>
      <c r="G166" s="29" t="s">
        <v>1638</v>
      </c>
      <c r="H166" s="534" t="str">
        <f t="shared" si="2"/>
        <v>Treherne</v>
      </c>
    </row>
    <row r="167" spans="1:8" ht="12.95" customHeight="1" x14ac:dyDescent="0.2">
      <c r="A167" s="41">
        <v>107</v>
      </c>
      <c r="B167" s="49" t="s">
        <v>1939</v>
      </c>
      <c r="C167" s="79">
        <v>1239</v>
      </c>
      <c r="D167" s="29" t="s">
        <v>916</v>
      </c>
      <c r="E167" s="29" t="s">
        <v>1639</v>
      </c>
      <c r="G167" s="29" t="s">
        <v>2058</v>
      </c>
      <c r="H167" s="534" t="str">
        <f t="shared" si="2"/>
        <v>Swan River</v>
      </c>
    </row>
    <row r="168" spans="1:8" ht="12.95" customHeight="1" x14ac:dyDescent="0.2">
      <c r="A168" s="41">
        <v>135</v>
      </c>
      <c r="B168" s="49" t="s">
        <v>343</v>
      </c>
      <c r="C168" s="79">
        <v>1240</v>
      </c>
      <c r="D168" s="29" t="s">
        <v>917</v>
      </c>
      <c r="E168" s="29" t="s">
        <v>1988</v>
      </c>
      <c r="G168" s="29" t="s">
        <v>1640</v>
      </c>
      <c r="H168" s="534" t="str">
        <f t="shared" si="2"/>
        <v>Ebb And Flow</v>
      </c>
    </row>
    <row r="169" spans="1:8" ht="12.95" customHeight="1" x14ac:dyDescent="0.2">
      <c r="A169" s="41">
        <v>181</v>
      </c>
      <c r="B169" s="49" t="s">
        <v>1941</v>
      </c>
      <c r="C169" s="79">
        <v>1241</v>
      </c>
      <c r="D169" s="29" t="s">
        <v>918</v>
      </c>
      <c r="E169" s="29" t="s">
        <v>1641</v>
      </c>
      <c r="G169" s="29" t="s">
        <v>1966</v>
      </c>
      <c r="H169" s="534" t="str">
        <f t="shared" si="2"/>
        <v>Winnipeg</v>
      </c>
    </row>
    <row r="170" spans="1:8" ht="12.95" customHeight="1" x14ac:dyDescent="0.2">
      <c r="A170" s="41">
        <v>107</v>
      </c>
      <c r="B170" s="49" t="s">
        <v>1939</v>
      </c>
      <c r="C170" s="79">
        <v>1242</v>
      </c>
      <c r="D170" s="29" t="s">
        <v>3436</v>
      </c>
      <c r="E170" s="29" t="s">
        <v>356</v>
      </c>
      <c r="G170" s="29" t="s">
        <v>1966</v>
      </c>
      <c r="H170" s="534" t="str">
        <f t="shared" si="2"/>
        <v>Winnipeg</v>
      </c>
    </row>
    <row r="171" spans="1:8" ht="12.95" customHeight="1" x14ac:dyDescent="0.2">
      <c r="A171" s="41">
        <v>181</v>
      </c>
      <c r="B171" s="49" t="s">
        <v>1941</v>
      </c>
      <c r="C171" s="79">
        <v>1244</v>
      </c>
      <c r="D171" s="29" t="s">
        <v>919</v>
      </c>
      <c r="E171" s="29" t="s">
        <v>1642</v>
      </c>
      <c r="G171" s="29" t="s">
        <v>1966</v>
      </c>
      <c r="H171" s="534" t="str">
        <f t="shared" si="2"/>
        <v>Winnipeg</v>
      </c>
    </row>
    <row r="172" spans="1:8" ht="12.95" customHeight="1" x14ac:dyDescent="0.2">
      <c r="A172" s="41">
        <v>186</v>
      </c>
      <c r="B172" s="49" t="s">
        <v>1002</v>
      </c>
      <c r="C172" s="79">
        <v>1246</v>
      </c>
      <c r="D172" s="29" t="s">
        <v>920</v>
      </c>
      <c r="E172" s="29" t="s">
        <v>1643</v>
      </c>
      <c r="G172" s="29" t="s">
        <v>1966</v>
      </c>
      <c r="H172" s="534" t="str">
        <f t="shared" si="2"/>
        <v>Winnipeg</v>
      </c>
    </row>
    <row r="173" spans="1:8" ht="12.95" customHeight="1" x14ac:dyDescent="0.2">
      <c r="A173" s="41">
        <v>191</v>
      </c>
      <c r="B173" s="49" t="s">
        <v>1445</v>
      </c>
      <c r="C173" s="79">
        <v>1250</v>
      </c>
      <c r="D173" s="29" t="s">
        <v>921</v>
      </c>
      <c r="E173" s="29" t="s">
        <v>1644</v>
      </c>
      <c r="G173" s="29" t="s">
        <v>2040</v>
      </c>
      <c r="H173" s="534" t="str">
        <f t="shared" si="2"/>
        <v>Souris</v>
      </c>
    </row>
    <row r="174" spans="1:8" ht="12.95" customHeight="1" x14ac:dyDescent="0.2">
      <c r="A174" s="41">
        <v>151</v>
      </c>
      <c r="B174" s="29" t="s">
        <v>2370</v>
      </c>
      <c r="C174" s="79">
        <v>1251</v>
      </c>
      <c r="D174" s="29" t="s">
        <v>922</v>
      </c>
      <c r="E174" s="29" t="s">
        <v>1645</v>
      </c>
      <c r="G174" s="29" t="s">
        <v>1966</v>
      </c>
      <c r="H174" s="534" t="str">
        <f t="shared" si="2"/>
        <v>Winnipeg</v>
      </c>
    </row>
    <row r="175" spans="1:8" ht="12.95" customHeight="1" x14ac:dyDescent="0.2">
      <c r="A175" s="41">
        <v>114</v>
      </c>
      <c r="B175" s="49" t="s">
        <v>2371</v>
      </c>
      <c r="C175" s="79">
        <v>1252</v>
      </c>
      <c r="D175" s="29" t="s">
        <v>923</v>
      </c>
      <c r="E175" s="29" t="s">
        <v>1646</v>
      </c>
      <c r="G175" s="29" t="s">
        <v>1966</v>
      </c>
      <c r="H175" s="534" t="str">
        <f t="shared" si="2"/>
        <v>Winnipeg</v>
      </c>
    </row>
    <row r="176" spans="1:8" ht="12.95" customHeight="1" x14ac:dyDescent="0.2">
      <c r="A176" s="41">
        <v>116</v>
      </c>
      <c r="B176" s="49" t="s">
        <v>1940</v>
      </c>
      <c r="C176" s="79">
        <v>1257</v>
      </c>
      <c r="D176" s="29" t="s">
        <v>924</v>
      </c>
      <c r="E176" s="29" t="s">
        <v>1648</v>
      </c>
      <c r="F176" s="96"/>
      <c r="G176" s="29" t="s">
        <v>1966</v>
      </c>
      <c r="H176" s="534" t="str">
        <f t="shared" si="2"/>
        <v>Winnipeg</v>
      </c>
    </row>
    <row r="177" spans="1:8" ht="12.95" customHeight="1" x14ac:dyDescent="0.2">
      <c r="A177" s="41">
        <v>171</v>
      </c>
      <c r="B177" s="49" t="s">
        <v>1429</v>
      </c>
      <c r="C177" s="79">
        <v>1260</v>
      </c>
      <c r="D177" s="29" t="s">
        <v>925</v>
      </c>
      <c r="E177" s="29" t="s">
        <v>2331</v>
      </c>
      <c r="G177" s="29" t="s">
        <v>1982</v>
      </c>
      <c r="H177" s="534" t="str">
        <f t="shared" si="2"/>
        <v>The Pas</v>
      </c>
    </row>
    <row r="178" spans="1:8" ht="12.95" customHeight="1" x14ac:dyDescent="0.2">
      <c r="A178" s="41">
        <v>188</v>
      </c>
      <c r="B178" s="49" t="s">
        <v>1008</v>
      </c>
      <c r="C178" s="79">
        <v>1262</v>
      </c>
      <c r="D178" s="29" t="s">
        <v>2785</v>
      </c>
      <c r="E178" s="29" t="s">
        <v>1717</v>
      </c>
      <c r="F178" s="96"/>
      <c r="G178" s="29" t="s">
        <v>1966</v>
      </c>
      <c r="H178" s="534" t="str">
        <f t="shared" si="2"/>
        <v>Winnipeg</v>
      </c>
    </row>
    <row r="179" spans="1:8" ht="12.95" customHeight="1" x14ac:dyDescent="0.2">
      <c r="A179" s="41">
        <v>188</v>
      </c>
      <c r="B179" s="49" t="s">
        <v>1008</v>
      </c>
      <c r="C179" s="79">
        <v>1263</v>
      </c>
      <c r="D179" s="29" t="s">
        <v>926</v>
      </c>
      <c r="E179" s="29" t="s">
        <v>1718</v>
      </c>
      <c r="G179" s="29" t="s">
        <v>1966</v>
      </c>
      <c r="H179" s="534" t="str">
        <f t="shared" si="2"/>
        <v>Winnipeg</v>
      </c>
    </row>
    <row r="180" spans="1:8" ht="12.95" customHeight="1" x14ac:dyDescent="0.2">
      <c r="A180" s="41">
        <v>196</v>
      </c>
      <c r="B180" s="49" t="s">
        <v>1443</v>
      </c>
      <c r="C180" s="79">
        <v>1264</v>
      </c>
      <c r="D180" s="29" t="s">
        <v>927</v>
      </c>
      <c r="E180" s="96" t="s">
        <v>1719</v>
      </c>
      <c r="G180" s="29" t="s">
        <v>1966</v>
      </c>
      <c r="H180" s="534" t="str">
        <f t="shared" si="2"/>
        <v>Winnipeg</v>
      </c>
    </row>
    <row r="181" spans="1:8" ht="12.95" customHeight="1" x14ac:dyDescent="0.2">
      <c r="A181" s="41">
        <v>196</v>
      </c>
      <c r="B181" s="49" t="s">
        <v>1443</v>
      </c>
      <c r="C181" s="79">
        <v>1265</v>
      </c>
      <c r="D181" s="29" t="s">
        <v>928</v>
      </c>
      <c r="E181" s="29" t="s">
        <v>1720</v>
      </c>
      <c r="G181" s="29" t="s">
        <v>1966</v>
      </c>
      <c r="H181" s="534" t="str">
        <f t="shared" si="2"/>
        <v>Winnipeg</v>
      </c>
    </row>
    <row r="182" spans="1:8" ht="12.95" customHeight="1" x14ac:dyDescent="0.2">
      <c r="A182" s="41">
        <v>189</v>
      </c>
      <c r="B182" s="49" t="s">
        <v>1447</v>
      </c>
      <c r="C182" s="79">
        <v>1266</v>
      </c>
      <c r="D182" s="29" t="s">
        <v>929</v>
      </c>
      <c r="E182" s="29" t="s">
        <v>1721</v>
      </c>
      <c r="G182" s="29" t="s">
        <v>1722</v>
      </c>
      <c r="H182" s="534" t="str">
        <f t="shared" si="2"/>
        <v>Tyndall</v>
      </c>
    </row>
    <row r="183" spans="1:8" ht="12.95" customHeight="1" x14ac:dyDescent="0.2">
      <c r="A183" s="41">
        <v>195</v>
      </c>
      <c r="B183" s="49" t="s">
        <v>965</v>
      </c>
      <c r="C183" s="79">
        <v>1268</v>
      </c>
      <c r="D183" s="29" t="s">
        <v>2789</v>
      </c>
      <c r="E183" s="29" t="s">
        <v>2840</v>
      </c>
      <c r="F183" s="96"/>
      <c r="G183" s="29" t="s">
        <v>1723</v>
      </c>
      <c r="H183" s="534" t="str">
        <f t="shared" si="2"/>
        <v>St. Eustache</v>
      </c>
    </row>
    <row r="184" spans="1:8" ht="12.95" customHeight="1" x14ac:dyDescent="0.2">
      <c r="A184" s="41">
        <v>121</v>
      </c>
      <c r="B184" s="49" t="s">
        <v>286</v>
      </c>
      <c r="C184" s="79">
        <v>1269</v>
      </c>
      <c r="D184" s="29" t="s">
        <v>930</v>
      </c>
      <c r="E184" s="29" t="s">
        <v>1724</v>
      </c>
      <c r="G184" s="29" t="s">
        <v>1969</v>
      </c>
      <c r="H184" s="534" t="str">
        <f t="shared" si="2"/>
        <v>Portage la Prairie</v>
      </c>
    </row>
    <row r="185" spans="1:8" ht="12.95" customHeight="1" x14ac:dyDescent="0.2">
      <c r="A185" s="41">
        <v>119</v>
      </c>
      <c r="B185" s="49" t="s">
        <v>322</v>
      </c>
      <c r="C185" s="79">
        <v>1270</v>
      </c>
      <c r="D185" s="29" t="s">
        <v>931</v>
      </c>
      <c r="E185" s="29" t="s">
        <v>1725</v>
      </c>
      <c r="G185" s="29" t="s">
        <v>1971</v>
      </c>
      <c r="H185" s="534" t="str">
        <f t="shared" si="2"/>
        <v>Brandon</v>
      </c>
    </row>
    <row r="186" spans="1:8" ht="12.95" customHeight="1" x14ac:dyDescent="0.2">
      <c r="A186" s="41">
        <v>192</v>
      </c>
      <c r="B186" s="49" t="s">
        <v>1000</v>
      </c>
      <c r="C186" s="79">
        <v>1271</v>
      </c>
      <c r="D186" s="29" t="s">
        <v>932</v>
      </c>
      <c r="E186" s="29" t="s">
        <v>1988</v>
      </c>
      <c r="G186" s="29" t="s">
        <v>1726</v>
      </c>
      <c r="H186" s="534" t="str">
        <f t="shared" si="2"/>
        <v>Matheson Island</v>
      </c>
    </row>
    <row r="187" spans="1:8" ht="12.95" customHeight="1" x14ac:dyDescent="0.2">
      <c r="A187" s="41">
        <v>151</v>
      </c>
      <c r="B187" s="49" t="s">
        <v>2370</v>
      </c>
      <c r="C187" s="79">
        <v>1272</v>
      </c>
      <c r="D187" s="29" t="s">
        <v>933</v>
      </c>
      <c r="E187" s="29" t="s">
        <v>1727</v>
      </c>
      <c r="G187" s="29" t="s">
        <v>1966</v>
      </c>
      <c r="H187" s="534" t="str">
        <f t="shared" si="2"/>
        <v>Winnipeg</v>
      </c>
    </row>
    <row r="188" spans="1:8" ht="12.95" customHeight="1" x14ac:dyDescent="0.2">
      <c r="A188" s="41">
        <v>188</v>
      </c>
      <c r="B188" s="49" t="s">
        <v>1008</v>
      </c>
      <c r="C188" s="79">
        <v>1273</v>
      </c>
      <c r="D188" s="29" t="s">
        <v>934</v>
      </c>
      <c r="E188" s="29" t="s">
        <v>1728</v>
      </c>
      <c r="G188" s="29" t="s">
        <v>1966</v>
      </c>
      <c r="H188" s="534" t="str">
        <f t="shared" si="2"/>
        <v>Winnipeg</v>
      </c>
    </row>
    <row r="189" spans="1:8" ht="12.95" customHeight="1" x14ac:dyDescent="0.2">
      <c r="A189" s="41">
        <v>107</v>
      </c>
      <c r="B189" s="49" t="s">
        <v>1939</v>
      </c>
      <c r="C189" s="79">
        <v>1274</v>
      </c>
      <c r="D189" s="29" t="s">
        <v>935</v>
      </c>
      <c r="E189" s="29" t="s">
        <v>1729</v>
      </c>
      <c r="G189" s="29" t="s">
        <v>1966</v>
      </c>
      <c r="H189" s="534" t="str">
        <f t="shared" si="2"/>
        <v>Winnipeg</v>
      </c>
    </row>
    <row r="190" spans="1:8" ht="12.95" customHeight="1" x14ac:dyDescent="0.2">
      <c r="A190" s="41">
        <v>194</v>
      </c>
      <c r="B190" s="49" t="s">
        <v>1006</v>
      </c>
      <c r="C190" s="79">
        <v>1277</v>
      </c>
      <c r="D190" s="29" t="s">
        <v>936</v>
      </c>
      <c r="E190" s="29" t="s">
        <v>1730</v>
      </c>
      <c r="G190" s="29" t="s">
        <v>1731</v>
      </c>
      <c r="H190" s="534" t="str">
        <f t="shared" si="2"/>
        <v>Hamiota</v>
      </c>
    </row>
    <row r="191" spans="1:8" ht="12.95" customHeight="1" x14ac:dyDescent="0.2">
      <c r="A191" s="41">
        <v>192</v>
      </c>
      <c r="B191" s="49" t="s">
        <v>1000</v>
      </c>
      <c r="C191" s="79">
        <v>1278</v>
      </c>
      <c r="D191" s="29" t="s">
        <v>937</v>
      </c>
      <c r="E191" s="29" t="s">
        <v>1988</v>
      </c>
      <c r="G191" s="29" t="s">
        <v>1732</v>
      </c>
      <c r="H191" s="534" t="str">
        <f t="shared" si="2"/>
        <v>Grand Rapids</v>
      </c>
    </row>
    <row r="192" spans="1:8" ht="12.95" customHeight="1" x14ac:dyDescent="0.2">
      <c r="A192" s="41">
        <v>192</v>
      </c>
      <c r="B192" s="49" t="s">
        <v>1000</v>
      </c>
      <c r="C192" s="79">
        <v>1279</v>
      </c>
      <c r="D192" s="96" t="s">
        <v>938</v>
      </c>
      <c r="E192" s="96" t="s">
        <v>1988</v>
      </c>
      <c r="F192" s="96"/>
      <c r="G192" s="29" t="s">
        <v>1733</v>
      </c>
      <c r="H192" s="534" t="str">
        <f t="shared" si="2"/>
        <v>Ilford</v>
      </c>
    </row>
    <row r="193" spans="1:8" ht="12.95" customHeight="1" x14ac:dyDescent="0.2">
      <c r="A193" s="41">
        <v>151</v>
      </c>
      <c r="B193" s="29" t="s">
        <v>2370</v>
      </c>
      <c r="C193" s="79">
        <v>1280</v>
      </c>
      <c r="D193" s="29" t="s">
        <v>939</v>
      </c>
      <c r="E193" s="29" t="s">
        <v>1734</v>
      </c>
      <c r="G193" s="29" t="s">
        <v>1966</v>
      </c>
      <c r="H193" s="534" t="str">
        <f t="shared" si="2"/>
        <v>Winnipeg</v>
      </c>
    </row>
    <row r="194" spans="1:8" ht="12.95" customHeight="1" x14ac:dyDescent="0.2">
      <c r="A194" s="41">
        <v>188</v>
      </c>
      <c r="B194" s="49" t="s">
        <v>1008</v>
      </c>
      <c r="C194" s="79">
        <v>1281</v>
      </c>
      <c r="D194" s="29" t="s">
        <v>940</v>
      </c>
      <c r="E194" s="29" t="s">
        <v>1735</v>
      </c>
      <c r="F194" s="96"/>
      <c r="G194" s="29" t="s">
        <v>1966</v>
      </c>
      <c r="H194" s="534" t="str">
        <f t="shared" si="2"/>
        <v>Winnipeg</v>
      </c>
    </row>
    <row r="195" spans="1:8" ht="12.95" customHeight="1" x14ac:dyDescent="0.2">
      <c r="A195" s="41">
        <v>155</v>
      </c>
      <c r="B195" s="49" t="s">
        <v>2376</v>
      </c>
      <c r="C195" s="79">
        <v>1282</v>
      </c>
      <c r="D195" s="29" t="s">
        <v>941</v>
      </c>
      <c r="E195" s="29" t="s">
        <v>1721</v>
      </c>
      <c r="G195" s="29" t="s">
        <v>1736</v>
      </c>
      <c r="H195" s="534" t="str">
        <f t="shared" si="2"/>
        <v>Grosse Isle</v>
      </c>
    </row>
    <row r="196" spans="1:8" ht="12.95" customHeight="1" x14ac:dyDescent="0.2">
      <c r="A196" s="41">
        <v>155</v>
      </c>
      <c r="B196" s="49" t="s">
        <v>2376</v>
      </c>
      <c r="C196" s="79">
        <v>1283</v>
      </c>
      <c r="D196" s="29" t="s">
        <v>942</v>
      </c>
      <c r="E196" s="29" t="s">
        <v>1737</v>
      </c>
      <c r="F196" s="29" t="s">
        <v>1738</v>
      </c>
      <c r="G196" s="29" t="s">
        <v>1990</v>
      </c>
      <c r="H196" s="534" t="str">
        <f t="shared" si="2"/>
        <v>Balmoral</v>
      </c>
    </row>
    <row r="197" spans="1:8" ht="12.95" customHeight="1" x14ac:dyDescent="0.2">
      <c r="A197" s="41">
        <v>107</v>
      </c>
      <c r="B197" s="49" t="s">
        <v>1939</v>
      </c>
      <c r="C197" s="79">
        <v>1285</v>
      </c>
      <c r="D197" s="29" t="s">
        <v>943</v>
      </c>
      <c r="E197" s="29" t="s">
        <v>3292</v>
      </c>
      <c r="G197" s="29" t="s">
        <v>1966</v>
      </c>
      <c r="H197" s="534" t="str">
        <f t="shared" si="2"/>
        <v>Winnipeg</v>
      </c>
    </row>
    <row r="198" spans="1:8" ht="12.95" customHeight="1" x14ac:dyDescent="0.2">
      <c r="A198" s="41">
        <v>140</v>
      </c>
      <c r="B198" s="49" t="s">
        <v>2104</v>
      </c>
      <c r="C198" s="79">
        <v>1287</v>
      </c>
      <c r="D198" s="29" t="s">
        <v>2739</v>
      </c>
      <c r="E198" s="29" t="s">
        <v>1739</v>
      </c>
      <c r="G198" s="29" t="s">
        <v>349</v>
      </c>
      <c r="H198" s="534" t="str">
        <f t="shared" ref="H198:H261" si="3">IF(OR(C198=1180,C198=1287,C198=1808,C198=1887),"Winnipeg",IF(G198=$G$1,$H$1,IF(G198=$G$2,$H$2,IF(G198="MACGREGOR","McGregor",IF(G198="N.-D.-DE-LOURDES","N.-D.-de-Lourdes",IF(G198="STE ROSE DU LAC","Ste Rose du Lac",IF(G198="PORTAGE LA PRAIRIE","Portage la Prairie",IF(G198="LAC DU BONNET","Lac du Bonnet",IF(G198="GOD'S LAKE NARROWS","God's Lake Narrows",IF(G198="MCCREARY","McCreary",PROPER(G198)))))))))))</f>
        <v>Winnipeg</v>
      </c>
    </row>
    <row r="199" spans="1:8" ht="12.95" customHeight="1" x14ac:dyDescent="0.2">
      <c r="A199" s="41">
        <v>154</v>
      </c>
      <c r="B199" s="49" t="s">
        <v>2373</v>
      </c>
      <c r="C199" s="79">
        <v>1288</v>
      </c>
      <c r="D199" s="29" t="s">
        <v>2646</v>
      </c>
      <c r="E199" s="29" t="s">
        <v>1075</v>
      </c>
      <c r="G199" s="29" t="s">
        <v>1740</v>
      </c>
      <c r="H199" s="534" t="str">
        <f t="shared" si="3"/>
        <v>Clandeboye</v>
      </c>
    </row>
    <row r="200" spans="1:8" ht="12.95" customHeight="1" x14ac:dyDescent="0.2">
      <c r="A200" s="41">
        <v>195</v>
      </c>
      <c r="B200" s="49" t="s">
        <v>965</v>
      </c>
      <c r="C200" s="79">
        <v>1289</v>
      </c>
      <c r="D200" s="29" t="s">
        <v>2647</v>
      </c>
      <c r="E200" s="29" t="s">
        <v>1084</v>
      </c>
      <c r="G200" s="29" t="s">
        <v>1741</v>
      </c>
      <c r="H200" s="534" t="str">
        <f t="shared" si="3"/>
        <v>Elm Creek</v>
      </c>
    </row>
    <row r="201" spans="1:8" ht="12.95" customHeight="1" x14ac:dyDescent="0.2">
      <c r="A201" s="41">
        <v>195</v>
      </c>
      <c r="B201" s="49" t="s">
        <v>965</v>
      </c>
      <c r="C201" s="79">
        <v>1290</v>
      </c>
      <c r="D201" s="29" t="s">
        <v>2648</v>
      </c>
      <c r="E201" s="29" t="s">
        <v>2025</v>
      </c>
      <c r="F201" s="29" t="s">
        <v>2839</v>
      </c>
      <c r="G201" s="29" t="s">
        <v>2026</v>
      </c>
      <c r="H201" s="534" t="str">
        <f t="shared" si="3"/>
        <v>Elie</v>
      </c>
    </row>
    <row r="202" spans="1:8" ht="12.95" customHeight="1" x14ac:dyDescent="0.2">
      <c r="A202" s="41">
        <v>153</v>
      </c>
      <c r="B202" s="49" t="s">
        <v>319</v>
      </c>
      <c r="C202" s="79">
        <v>1292</v>
      </c>
      <c r="D202" s="29" t="s">
        <v>2649</v>
      </c>
      <c r="E202" s="29" t="s">
        <v>1742</v>
      </c>
      <c r="G202" s="96" t="s">
        <v>1743</v>
      </c>
      <c r="H202" s="534" t="str">
        <f t="shared" si="3"/>
        <v>Neepawa</v>
      </c>
    </row>
    <row r="203" spans="1:8" ht="12.95" customHeight="1" x14ac:dyDescent="0.2">
      <c r="A203" s="41">
        <v>151</v>
      </c>
      <c r="B203" s="49" t="s">
        <v>2370</v>
      </c>
      <c r="C203" s="79">
        <v>1293</v>
      </c>
      <c r="D203" s="29" t="s">
        <v>2650</v>
      </c>
      <c r="E203" s="96" t="s">
        <v>1744</v>
      </c>
      <c r="F203" s="96"/>
      <c r="G203" s="29" t="s">
        <v>1966</v>
      </c>
      <c r="H203" s="534" t="str">
        <f t="shared" si="3"/>
        <v>Winnipeg</v>
      </c>
    </row>
    <row r="204" spans="1:8" ht="12.95" customHeight="1" x14ac:dyDescent="0.2">
      <c r="A204" s="41">
        <v>118</v>
      </c>
      <c r="B204" s="49" t="s">
        <v>2372</v>
      </c>
      <c r="C204" s="79">
        <v>1295</v>
      </c>
      <c r="D204" s="29" t="s">
        <v>2651</v>
      </c>
      <c r="E204" s="29" t="s">
        <v>1745</v>
      </c>
      <c r="G204" s="29" t="s">
        <v>1966</v>
      </c>
      <c r="H204" s="534" t="str">
        <f t="shared" si="3"/>
        <v>Winnipeg</v>
      </c>
    </row>
    <row r="205" spans="1:8" ht="12.95" customHeight="1" x14ac:dyDescent="0.2">
      <c r="A205" s="41">
        <v>189</v>
      </c>
      <c r="B205" s="49" t="s">
        <v>1447</v>
      </c>
      <c r="C205" s="79">
        <v>1296</v>
      </c>
      <c r="D205" s="29" t="s">
        <v>2652</v>
      </c>
      <c r="E205" s="29" t="s">
        <v>3198</v>
      </c>
      <c r="G205" s="29" t="s">
        <v>1597</v>
      </c>
      <c r="H205" s="534" t="str">
        <f t="shared" si="3"/>
        <v>Oakbank</v>
      </c>
    </row>
    <row r="206" spans="1:8" ht="12.95" customHeight="1" x14ac:dyDescent="0.2">
      <c r="A206" s="41">
        <v>151</v>
      </c>
      <c r="B206" s="49" t="s">
        <v>2370</v>
      </c>
      <c r="C206" s="79">
        <v>1297</v>
      </c>
      <c r="D206" s="96" t="s">
        <v>2653</v>
      </c>
      <c r="E206" s="96" t="s">
        <v>1746</v>
      </c>
      <c r="F206" s="96"/>
      <c r="G206" s="29" t="s">
        <v>1966</v>
      </c>
      <c r="H206" s="534" t="str">
        <f t="shared" si="3"/>
        <v>Winnipeg</v>
      </c>
    </row>
    <row r="207" spans="1:8" ht="12.95" customHeight="1" x14ac:dyDescent="0.2">
      <c r="A207" s="41">
        <v>196</v>
      </c>
      <c r="B207" s="49" t="s">
        <v>1443</v>
      </c>
      <c r="C207" s="79">
        <v>1298</v>
      </c>
      <c r="D207" s="29" t="s">
        <v>2654</v>
      </c>
      <c r="E207" s="96" t="s">
        <v>1747</v>
      </c>
      <c r="G207" s="29" t="s">
        <v>1966</v>
      </c>
      <c r="H207" s="534" t="str">
        <f t="shared" si="3"/>
        <v>Winnipeg</v>
      </c>
    </row>
    <row r="208" spans="1:8" ht="12.95" customHeight="1" x14ac:dyDescent="0.2">
      <c r="A208" s="41">
        <v>190</v>
      </c>
      <c r="B208" s="49" t="s">
        <v>1441</v>
      </c>
      <c r="C208" s="79">
        <v>1299</v>
      </c>
      <c r="D208" s="29" t="s">
        <v>2655</v>
      </c>
      <c r="E208" s="29" t="s">
        <v>1748</v>
      </c>
      <c r="F208" s="96"/>
      <c r="G208" s="29" t="s">
        <v>1749</v>
      </c>
      <c r="H208" s="534" t="str">
        <f t="shared" si="3"/>
        <v>Tourond</v>
      </c>
    </row>
    <row r="209" spans="1:8" ht="12.95" customHeight="1" x14ac:dyDescent="0.2">
      <c r="A209" s="41">
        <v>144</v>
      </c>
      <c r="B209" s="49" t="s">
        <v>1902</v>
      </c>
      <c r="C209" s="79">
        <v>1300</v>
      </c>
      <c r="D209" s="29" t="s">
        <v>2656</v>
      </c>
      <c r="E209" s="29" t="s">
        <v>2336</v>
      </c>
      <c r="F209" s="96"/>
      <c r="G209" s="29" t="s">
        <v>1750</v>
      </c>
      <c r="H209" s="534" t="str">
        <f t="shared" si="3"/>
        <v>Gimli</v>
      </c>
    </row>
    <row r="210" spans="1:8" ht="12.95" customHeight="1" x14ac:dyDescent="0.2">
      <c r="A210" s="41">
        <v>193</v>
      </c>
      <c r="B210" s="49" t="s">
        <v>1449</v>
      </c>
      <c r="C210" s="79">
        <v>1301</v>
      </c>
      <c r="D210" s="29" t="s">
        <v>2657</v>
      </c>
      <c r="E210" s="29" t="s">
        <v>1751</v>
      </c>
      <c r="G210" s="29" t="s">
        <v>1752</v>
      </c>
      <c r="H210" s="534" t="str">
        <f t="shared" si="3"/>
        <v>Pilot Mound</v>
      </c>
    </row>
    <row r="211" spans="1:8" ht="12.95" customHeight="1" x14ac:dyDescent="0.2">
      <c r="A211" s="41">
        <v>119</v>
      </c>
      <c r="B211" s="49" t="s">
        <v>322</v>
      </c>
      <c r="C211" s="79">
        <v>1302</v>
      </c>
      <c r="D211" s="29" t="s">
        <v>2658</v>
      </c>
      <c r="E211" s="29" t="s">
        <v>1753</v>
      </c>
      <c r="G211" s="29" t="s">
        <v>1971</v>
      </c>
      <c r="H211" s="534" t="str">
        <f t="shared" si="3"/>
        <v>Brandon</v>
      </c>
    </row>
    <row r="212" spans="1:8" ht="12.95" customHeight="1" x14ac:dyDescent="0.2">
      <c r="A212" s="41">
        <v>192</v>
      </c>
      <c r="B212" s="49" t="s">
        <v>1000</v>
      </c>
      <c r="C212" s="79">
        <v>1303</v>
      </c>
      <c r="D212" s="29" t="s">
        <v>2659</v>
      </c>
      <c r="E212" s="29" t="s">
        <v>1988</v>
      </c>
      <c r="G212" s="29" t="s">
        <v>1754</v>
      </c>
      <c r="H212" s="534" t="str">
        <f t="shared" si="3"/>
        <v>Crane River</v>
      </c>
    </row>
    <row r="213" spans="1:8" ht="12.95" customHeight="1" x14ac:dyDescent="0.2">
      <c r="A213" s="41">
        <v>107</v>
      </c>
      <c r="B213" s="49" t="s">
        <v>1939</v>
      </c>
      <c r="C213" s="79">
        <v>1304</v>
      </c>
      <c r="D213" s="29" t="s">
        <v>2660</v>
      </c>
      <c r="E213" s="29" t="s">
        <v>1755</v>
      </c>
      <c r="F213" s="96"/>
      <c r="G213" s="29" t="s">
        <v>1966</v>
      </c>
      <c r="H213" s="534" t="str">
        <f t="shared" si="3"/>
        <v>Winnipeg</v>
      </c>
    </row>
    <row r="214" spans="1:8" ht="12.95" customHeight="1" x14ac:dyDescent="0.2">
      <c r="A214" s="41">
        <v>151</v>
      </c>
      <c r="B214" s="49" t="s">
        <v>2370</v>
      </c>
      <c r="C214" s="79">
        <v>1305</v>
      </c>
      <c r="D214" s="29" t="s">
        <v>2661</v>
      </c>
      <c r="E214" s="29" t="s">
        <v>1756</v>
      </c>
      <c r="F214" s="96"/>
      <c r="G214" s="29" t="s">
        <v>1966</v>
      </c>
      <c r="H214" s="534" t="str">
        <f t="shared" si="3"/>
        <v>Winnipeg</v>
      </c>
    </row>
    <row r="215" spans="1:8" ht="12.95" customHeight="1" x14ac:dyDescent="0.2">
      <c r="A215" s="41">
        <v>151</v>
      </c>
      <c r="B215" s="49" t="s">
        <v>2370</v>
      </c>
      <c r="C215" s="79">
        <v>1306</v>
      </c>
      <c r="D215" s="29" t="s">
        <v>2662</v>
      </c>
      <c r="E215" s="29" t="s">
        <v>1757</v>
      </c>
      <c r="F215" s="29" t="s">
        <v>1758</v>
      </c>
      <c r="G215" s="29" t="s">
        <v>1966</v>
      </c>
      <c r="H215" s="534" t="str">
        <f t="shared" si="3"/>
        <v>Winnipeg</v>
      </c>
    </row>
    <row r="216" spans="1:8" ht="12.95" customHeight="1" x14ac:dyDescent="0.2">
      <c r="A216" s="41">
        <v>114</v>
      </c>
      <c r="B216" s="49" t="s">
        <v>2371</v>
      </c>
      <c r="C216" s="79">
        <v>1307</v>
      </c>
      <c r="D216" s="29" t="s">
        <v>2663</v>
      </c>
      <c r="E216" s="29" t="s">
        <v>1759</v>
      </c>
      <c r="G216" s="29" t="s">
        <v>1966</v>
      </c>
      <c r="H216" s="534" t="str">
        <f t="shared" si="3"/>
        <v>Winnipeg</v>
      </c>
    </row>
    <row r="217" spans="1:8" ht="12.95" customHeight="1" x14ac:dyDescent="0.2">
      <c r="A217" s="41">
        <v>174</v>
      </c>
      <c r="B217" s="49" t="s">
        <v>2375</v>
      </c>
      <c r="C217" s="79">
        <v>1309</v>
      </c>
      <c r="D217" s="29" t="s">
        <v>3437</v>
      </c>
      <c r="E217" s="29" t="s">
        <v>1760</v>
      </c>
      <c r="G217" s="29" t="s">
        <v>1761</v>
      </c>
      <c r="H217" s="534" t="str">
        <f t="shared" si="3"/>
        <v>Niverville</v>
      </c>
    </row>
    <row r="218" spans="1:8" ht="12.95" customHeight="1" x14ac:dyDescent="0.2">
      <c r="A218" s="41">
        <v>153</v>
      </c>
      <c r="B218" s="49" t="s">
        <v>319</v>
      </c>
      <c r="C218" s="79">
        <v>1311</v>
      </c>
      <c r="D218" s="29" t="s">
        <v>2664</v>
      </c>
      <c r="E218" s="29" t="s">
        <v>1762</v>
      </c>
      <c r="F218" s="29" t="s">
        <v>1763</v>
      </c>
      <c r="G218" s="29" t="s">
        <v>1743</v>
      </c>
      <c r="H218" s="534" t="str">
        <f t="shared" si="3"/>
        <v>Neepawa</v>
      </c>
    </row>
    <row r="219" spans="1:8" ht="12.95" customHeight="1" x14ac:dyDescent="0.2">
      <c r="A219" s="41">
        <v>196</v>
      </c>
      <c r="B219" s="49" t="s">
        <v>1443</v>
      </c>
      <c r="C219" s="79">
        <v>1312</v>
      </c>
      <c r="D219" s="29" t="s">
        <v>2796</v>
      </c>
      <c r="E219" s="96" t="s">
        <v>1764</v>
      </c>
      <c r="G219" s="29" t="s">
        <v>1966</v>
      </c>
      <c r="H219" s="534" t="str">
        <f t="shared" si="3"/>
        <v>Winnipeg</v>
      </c>
    </row>
    <row r="220" spans="1:8" ht="12.95" customHeight="1" x14ac:dyDescent="0.2">
      <c r="A220" s="41">
        <v>103</v>
      </c>
      <c r="B220" s="49" t="s">
        <v>323</v>
      </c>
      <c r="C220" s="79">
        <v>1313</v>
      </c>
      <c r="D220" s="29" t="s">
        <v>2665</v>
      </c>
      <c r="E220" s="29" t="s">
        <v>1765</v>
      </c>
      <c r="F220" s="29" t="s">
        <v>1766</v>
      </c>
      <c r="G220" s="29" t="s">
        <v>1767</v>
      </c>
      <c r="H220" s="534" t="str">
        <f t="shared" si="3"/>
        <v>Elkhorn</v>
      </c>
    </row>
    <row r="221" spans="1:8" ht="12.95" customHeight="1" x14ac:dyDescent="0.2">
      <c r="A221" s="41">
        <v>135</v>
      </c>
      <c r="B221" s="49" t="s">
        <v>343</v>
      </c>
      <c r="C221" s="79">
        <v>1314</v>
      </c>
      <c r="D221" s="29" t="s">
        <v>2666</v>
      </c>
      <c r="E221" s="29" t="s">
        <v>1988</v>
      </c>
      <c r="F221" s="29" t="s">
        <v>3293</v>
      </c>
      <c r="G221" s="29" t="s">
        <v>1768</v>
      </c>
      <c r="H221" s="534" t="str">
        <f t="shared" si="3"/>
        <v>York Landing</v>
      </c>
    </row>
    <row r="222" spans="1:8" ht="12.95" customHeight="1" x14ac:dyDescent="0.2">
      <c r="A222" s="41">
        <v>107</v>
      </c>
      <c r="B222" s="49" t="s">
        <v>1939</v>
      </c>
      <c r="C222" s="79">
        <v>1315</v>
      </c>
      <c r="D222" s="29" t="s">
        <v>2667</v>
      </c>
      <c r="E222" s="29" t="s">
        <v>1769</v>
      </c>
      <c r="G222" s="29" t="s">
        <v>1966</v>
      </c>
      <c r="H222" s="534" t="str">
        <f t="shared" si="3"/>
        <v>Winnipeg</v>
      </c>
    </row>
    <row r="223" spans="1:8" ht="12.95" customHeight="1" x14ac:dyDescent="0.2">
      <c r="A223" s="41">
        <v>136</v>
      </c>
      <c r="B223" s="49" t="s">
        <v>2374</v>
      </c>
      <c r="C223" s="79">
        <v>1316</v>
      </c>
      <c r="D223" s="29" t="s">
        <v>2668</v>
      </c>
      <c r="E223" s="29" t="s">
        <v>2045</v>
      </c>
      <c r="F223" s="29" t="s">
        <v>1770</v>
      </c>
      <c r="G223" s="29" t="s">
        <v>1069</v>
      </c>
      <c r="H223" s="534" t="str">
        <f t="shared" si="3"/>
        <v>Lorette</v>
      </c>
    </row>
    <row r="224" spans="1:8" ht="12.95" customHeight="1" x14ac:dyDescent="0.2">
      <c r="A224" s="41">
        <v>140</v>
      </c>
      <c r="B224" s="49" t="s">
        <v>2104</v>
      </c>
      <c r="C224" s="79">
        <v>1319</v>
      </c>
      <c r="D224" s="29" t="s">
        <v>2757</v>
      </c>
      <c r="E224" s="29" t="s">
        <v>226</v>
      </c>
      <c r="F224" s="29" t="s">
        <v>1771</v>
      </c>
      <c r="G224" s="29" t="s">
        <v>1772</v>
      </c>
      <c r="H224" s="534" t="str">
        <f t="shared" si="3"/>
        <v>Sainte-Agathe</v>
      </c>
    </row>
    <row r="225" spans="1:8" ht="12.95" customHeight="1" x14ac:dyDescent="0.2">
      <c r="A225" s="41">
        <v>193</v>
      </c>
      <c r="B225" s="49" t="s">
        <v>1449</v>
      </c>
      <c r="C225" s="79">
        <v>1322</v>
      </c>
      <c r="D225" s="29" t="s">
        <v>2669</v>
      </c>
      <c r="E225" s="29" t="s">
        <v>2032</v>
      </c>
      <c r="G225" s="29" t="s">
        <v>1046</v>
      </c>
      <c r="H225" s="534" t="str">
        <f t="shared" si="3"/>
        <v>Holland</v>
      </c>
    </row>
    <row r="226" spans="1:8" ht="12.95" customHeight="1" x14ac:dyDescent="0.2">
      <c r="A226" s="41">
        <v>187</v>
      </c>
      <c r="B226" s="49" t="s">
        <v>1004</v>
      </c>
      <c r="C226" s="79">
        <v>1323</v>
      </c>
      <c r="D226" s="29" t="s">
        <v>2670</v>
      </c>
      <c r="E226" s="29" t="s">
        <v>1773</v>
      </c>
      <c r="G226" s="29" t="s">
        <v>2047</v>
      </c>
      <c r="H226" s="534" t="str">
        <f t="shared" si="3"/>
        <v>Dauphin</v>
      </c>
    </row>
    <row r="227" spans="1:8" ht="12.95" customHeight="1" x14ac:dyDescent="0.2">
      <c r="A227" s="41">
        <v>156</v>
      </c>
      <c r="B227" s="49" t="s">
        <v>321</v>
      </c>
      <c r="C227" s="79">
        <v>1324</v>
      </c>
      <c r="D227" s="29" t="s">
        <v>2671</v>
      </c>
      <c r="E227" s="29" t="s">
        <v>1075</v>
      </c>
      <c r="G227" s="29" t="s">
        <v>1774</v>
      </c>
      <c r="H227" s="534" t="str">
        <f t="shared" si="3"/>
        <v>Rapid City</v>
      </c>
    </row>
    <row r="228" spans="1:8" ht="12.95" customHeight="1" x14ac:dyDescent="0.2">
      <c r="A228" s="41">
        <v>119</v>
      </c>
      <c r="B228" s="49" t="s">
        <v>322</v>
      </c>
      <c r="C228" s="79">
        <v>1325</v>
      </c>
      <c r="D228" s="29" t="s">
        <v>2672</v>
      </c>
      <c r="E228" s="29" t="s">
        <v>1775</v>
      </c>
      <c r="F228" s="96"/>
      <c r="G228" s="29" t="s">
        <v>1971</v>
      </c>
      <c r="H228" s="534" t="str">
        <f t="shared" si="3"/>
        <v>Brandon</v>
      </c>
    </row>
    <row r="229" spans="1:8" ht="12.95" customHeight="1" x14ac:dyDescent="0.2">
      <c r="A229" s="41">
        <v>187</v>
      </c>
      <c r="B229" s="49" t="s">
        <v>1004</v>
      </c>
      <c r="C229" s="79">
        <v>1328</v>
      </c>
      <c r="D229" s="29" t="s">
        <v>2779</v>
      </c>
      <c r="E229" s="29" t="s">
        <v>1776</v>
      </c>
      <c r="G229" s="29" t="s">
        <v>2047</v>
      </c>
      <c r="H229" s="534" t="str">
        <f t="shared" si="3"/>
        <v>Dauphin</v>
      </c>
    </row>
    <row r="230" spans="1:8" ht="12.95" customHeight="1" x14ac:dyDescent="0.2">
      <c r="A230" s="41">
        <v>135</v>
      </c>
      <c r="B230" s="49" t="s">
        <v>343</v>
      </c>
      <c r="C230" s="79">
        <v>1329</v>
      </c>
      <c r="D230" s="29" t="s">
        <v>437</v>
      </c>
      <c r="E230" s="29" t="s">
        <v>1777</v>
      </c>
      <c r="G230" s="29" t="s">
        <v>1778</v>
      </c>
      <c r="H230" s="534" t="str">
        <f t="shared" si="3"/>
        <v>Pine Falls</v>
      </c>
    </row>
    <row r="231" spans="1:8" ht="12.95" customHeight="1" x14ac:dyDescent="0.2">
      <c r="A231" s="41">
        <v>151</v>
      </c>
      <c r="B231" s="49" t="s">
        <v>2370</v>
      </c>
      <c r="C231" s="79">
        <v>1330</v>
      </c>
      <c r="D231" s="29" t="s">
        <v>438</v>
      </c>
      <c r="E231" s="29" t="s">
        <v>1779</v>
      </c>
      <c r="G231" s="29" t="s">
        <v>1966</v>
      </c>
      <c r="H231" s="534" t="str">
        <f t="shared" si="3"/>
        <v>Winnipeg</v>
      </c>
    </row>
    <row r="232" spans="1:8" ht="12.95" customHeight="1" x14ac:dyDescent="0.2">
      <c r="A232" s="41">
        <v>151</v>
      </c>
      <c r="B232" s="49" t="s">
        <v>2370</v>
      </c>
      <c r="C232" s="79">
        <v>1331</v>
      </c>
      <c r="D232" s="29" t="s">
        <v>439</v>
      </c>
      <c r="E232" s="96" t="s">
        <v>1780</v>
      </c>
      <c r="G232" s="29" t="s">
        <v>1966</v>
      </c>
      <c r="H232" s="534" t="str">
        <f t="shared" si="3"/>
        <v>Winnipeg</v>
      </c>
    </row>
    <row r="233" spans="1:8" ht="12.95" customHeight="1" x14ac:dyDescent="0.2">
      <c r="A233" s="41">
        <v>140</v>
      </c>
      <c r="B233" s="49" t="s">
        <v>2104</v>
      </c>
      <c r="C233" s="79">
        <v>1332</v>
      </c>
      <c r="D233" s="29" t="s">
        <v>2740</v>
      </c>
      <c r="E233" s="29" t="s">
        <v>1781</v>
      </c>
      <c r="G233" s="29" t="s">
        <v>1966</v>
      </c>
      <c r="H233" s="534" t="str">
        <f t="shared" si="3"/>
        <v>Winnipeg</v>
      </c>
    </row>
    <row r="234" spans="1:8" ht="12.95" customHeight="1" x14ac:dyDescent="0.2">
      <c r="A234" s="41">
        <v>118</v>
      </c>
      <c r="B234" s="49" t="s">
        <v>2372</v>
      </c>
      <c r="C234" s="79">
        <v>1333</v>
      </c>
      <c r="D234" s="29" t="s">
        <v>440</v>
      </c>
      <c r="E234" s="29" t="s">
        <v>1782</v>
      </c>
      <c r="G234" s="29" t="s">
        <v>1966</v>
      </c>
      <c r="H234" s="534" t="str">
        <f t="shared" si="3"/>
        <v>Winnipeg</v>
      </c>
    </row>
    <row r="235" spans="1:8" ht="12.95" customHeight="1" x14ac:dyDescent="0.2">
      <c r="A235" s="41">
        <v>105</v>
      </c>
      <c r="B235" s="49" t="s">
        <v>287</v>
      </c>
      <c r="C235" s="79">
        <v>1334</v>
      </c>
      <c r="D235" s="29" t="s">
        <v>441</v>
      </c>
      <c r="E235" s="29" t="s">
        <v>1783</v>
      </c>
      <c r="F235" s="29" t="s">
        <v>1784</v>
      </c>
      <c r="G235" s="29" t="s">
        <v>1043</v>
      </c>
      <c r="H235" s="534" t="str">
        <f t="shared" si="3"/>
        <v>Winkler</v>
      </c>
    </row>
    <row r="236" spans="1:8" ht="12.95" customHeight="1" x14ac:dyDescent="0.2">
      <c r="A236" s="41">
        <v>128</v>
      </c>
      <c r="B236" s="49" t="s">
        <v>2160</v>
      </c>
      <c r="C236" s="79">
        <v>1335</v>
      </c>
      <c r="D236" s="29" t="s">
        <v>442</v>
      </c>
      <c r="E236" s="29" t="s">
        <v>138</v>
      </c>
      <c r="G236" s="29" t="s">
        <v>1785</v>
      </c>
      <c r="H236" s="534" t="str">
        <f t="shared" si="3"/>
        <v>Ste Rose du Lac</v>
      </c>
    </row>
    <row r="237" spans="1:8" ht="12.95" customHeight="1" x14ac:dyDescent="0.2">
      <c r="A237" s="41">
        <v>186</v>
      </c>
      <c r="B237" s="49" t="s">
        <v>1002</v>
      </c>
      <c r="C237" s="79">
        <v>1336</v>
      </c>
      <c r="D237" s="29" t="s">
        <v>443</v>
      </c>
      <c r="E237" s="29" t="s">
        <v>1786</v>
      </c>
      <c r="G237" s="29" t="s">
        <v>1966</v>
      </c>
      <c r="H237" s="534" t="str">
        <f t="shared" si="3"/>
        <v>Winnipeg</v>
      </c>
    </row>
    <row r="238" spans="1:8" ht="12.95" customHeight="1" x14ac:dyDescent="0.2">
      <c r="A238" s="41">
        <v>105</v>
      </c>
      <c r="B238" s="49" t="s">
        <v>287</v>
      </c>
      <c r="C238" s="79">
        <v>1339</v>
      </c>
      <c r="D238" s="29" t="s">
        <v>444</v>
      </c>
      <c r="E238" s="29" t="s">
        <v>2829</v>
      </c>
      <c r="F238" s="29" t="s">
        <v>2830</v>
      </c>
      <c r="G238" s="29" t="s">
        <v>2831</v>
      </c>
      <c r="H238" s="534" t="str">
        <f t="shared" si="3"/>
        <v>Schanzenfeld</v>
      </c>
    </row>
    <row r="239" spans="1:8" ht="12.95" customHeight="1" x14ac:dyDescent="0.2">
      <c r="A239" s="41">
        <v>193</v>
      </c>
      <c r="B239" s="49" t="s">
        <v>1449</v>
      </c>
      <c r="C239" s="79">
        <v>1340</v>
      </c>
      <c r="D239" s="29" t="s">
        <v>445</v>
      </c>
      <c r="E239" s="29" t="s">
        <v>1064</v>
      </c>
      <c r="F239" s="96"/>
      <c r="G239" s="29" t="s">
        <v>1787</v>
      </c>
      <c r="H239" s="534" t="str">
        <f t="shared" si="3"/>
        <v>St. Claude</v>
      </c>
    </row>
    <row r="240" spans="1:8" ht="12.95" customHeight="1" x14ac:dyDescent="0.2">
      <c r="A240" s="41">
        <v>102</v>
      </c>
      <c r="B240" s="49" t="s">
        <v>1653</v>
      </c>
      <c r="C240" s="79">
        <v>1341</v>
      </c>
      <c r="D240" s="29" t="s">
        <v>446</v>
      </c>
      <c r="E240" s="29" t="s">
        <v>1788</v>
      </c>
      <c r="G240" s="29" t="s">
        <v>1994</v>
      </c>
      <c r="H240" s="534" t="str">
        <f t="shared" si="3"/>
        <v>Thompson</v>
      </c>
    </row>
    <row r="241" spans="1:8" ht="12.95" customHeight="1" x14ac:dyDescent="0.2">
      <c r="A241" s="41">
        <v>114</v>
      </c>
      <c r="B241" s="49" t="s">
        <v>2371</v>
      </c>
      <c r="C241" s="79">
        <v>1342</v>
      </c>
      <c r="D241" s="29" t="s">
        <v>447</v>
      </c>
      <c r="E241" s="29" t="s">
        <v>1789</v>
      </c>
      <c r="G241" s="29" t="s">
        <v>1966</v>
      </c>
      <c r="H241" s="534" t="str">
        <f t="shared" si="3"/>
        <v>Winnipeg</v>
      </c>
    </row>
    <row r="242" spans="1:8" ht="12.95" customHeight="1" x14ac:dyDescent="0.2">
      <c r="A242" s="41">
        <v>154</v>
      </c>
      <c r="B242" s="49" t="s">
        <v>2373</v>
      </c>
      <c r="C242" s="79">
        <v>1343</v>
      </c>
      <c r="D242" s="29" t="s">
        <v>448</v>
      </c>
      <c r="E242" s="29" t="s">
        <v>1790</v>
      </c>
      <c r="G242" s="29" t="s">
        <v>1791</v>
      </c>
      <c r="H242" s="534" t="str">
        <f t="shared" si="3"/>
        <v>Grand Marais</v>
      </c>
    </row>
    <row r="243" spans="1:8" ht="12.95" customHeight="1" x14ac:dyDescent="0.2">
      <c r="A243" s="41">
        <v>185</v>
      </c>
      <c r="B243" s="49" t="s">
        <v>1474</v>
      </c>
      <c r="C243" s="79">
        <v>1344</v>
      </c>
      <c r="D243" s="29" t="s">
        <v>449</v>
      </c>
      <c r="E243" s="29" t="s">
        <v>1792</v>
      </c>
      <c r="G243" s="29" t="s">
        <v>1793</v>
      </c>
      <c r="H243" s="534" t="str">
        <f t="shared" si="3"/>
        <v>Rosenfeld</v>
      </c>
    </row>
    <row r="244" spans="1:8" ht="12.95" customHeight="1" x14ac:dyDescent="0.2">
      <c r="A244" s="41">
        <v>107</v>
      </c>
      <c r="B244" s="49" t="s">
        <v>1939</v>
      </c>
      <c r="C244" s="79">
        <v>1345</v>
      </c>
      <c r="D244" s="29" t="s">
        <v>450</v>
      </c>
      <c r="E244" s="29" t="s">
        <v>1064</v>
      </c>
      <c r="F244" s="29" t="s">
        <v>3157</v>
      </c>
      <c r="G244" s="29" t="s">
        <v>1794</v>
      </c>
      <c r="H244" s="534" t="str">
        <f t="shared" si="3"/>
        <v>Gretna</v>
      </c>
    </row>
    <row r="245" spans="1:8" ht="12.95" customHeight="1" x14ac:dyDescent="0.2">
      <c r="A245" s="41">
        <v>155</v>
      </c>
      <c r="B245" s="49" t="s">
        <v>2376</v>
      </c>
      <c r="C245" s="79">
        <v>1346</v>
      </c>
      <c r="D245" s="29" t="s">
        <v>451</v>
      </c>
      <c r="E245" s="29" t="s">
        <v>2342</v>
      </c>
      <c r="G245" s="29" t="s">
        <v>1795</v>
      </c>
      <c r="H245" s="534" t="str">
        <f t="shared" si="3"/>
        <v>Rosser</v>
      </c>
    </row>
    <row r="246" spans="1:8" ht="12.95" customHeight="1" x14ac:dyDescent="0.2">
      <c r="A246" s="41">
        <v>193</v>
      </c>
      <c r="B246" s="49" t="s">
        <v>1449</v>
      </c>
      <c r="C246" s="79">
        <v>1348</v>
      </c>
      <c r="D246" s="29" t="s">
        <v>452</v>
      </c>
      <c r="E246" s="29" t="s">
        <v>1796</v>
      </c>
      <c r="F246" s="29" t="s">
        <v>1797</v>
      </c>
      <c r="G246" s="29" t="s">
        <v>1969</v>
      </c>
      <c r="H246" s="534" t="str">
        <f t="shared" si="3"/>
        <v>Portage la Prairie</v>
      </c>
    </row>
    <row r="247" spans="1:8" ht="12.95" customHeight="1" x14ac:dyDescent="0.2">
      <c r="A247" s="41">
        <v>187</v>
      </c>
      <c r="B247" s="49" t="s">
        <v>1004</v>
      </c>
      <c r="C247" s="79">
        <v>1349</v>
      </c>
      <c r="D247" s="29" t="s">
        <v>453</v>
      </c>
      <c r="E247" s="29" t="s">
        <v>1798</v>
      </c>
      <c r="G247" s="29" t="s">
        <v>1799</v>
      </c>
      <c r="H247" s="534" t="str">
        <f t="shared" si="3"/>
        <v>Winnipegosis</v>
      </c>
    </row>
    <row r="248" spans="1:8" ht="12.95" customHeight="1" x14ac:dyDescent="0.2">
      <c r="A248" s="41">
        <v>140</v>
      </c>
      <c r="B248" s="49" t="s">
        <v>2104</v>
      </c>
      <c r="C248" s="79">
        <v>1350</v>
      </c>
      <c r="D248" s="29" t="s">
        <v>2756</v>
      </c>
      <c r="E248" s="29" t="s">
        <v>1800</v>
      </c>
      <c r="F248" s="29" t="s">
        <v>1801</v>
      </c>
      <c r="G248" s="29" t="s">
        <v>1802</v>
      </c>
      <c r="H248" s="534" t="str">
        <f t="shared" si="3"/>
        <v>Saint-Lazare</v>
      </c>
    </row>
    <row r="249" spans="1:8" ht="12.95" customHeight="1" x14ac:dyDescent="0.2">
      <c r="A249" s="41">
        <v>189</v>
      </c>
      <c r="B249" s="49" t="s">
        <v>1447</v>
      </c>
      <c r="C249" s="79">
        <v>1352</v>
      </c>
      <c r="D249" s="29" t="s">
        <v>454</v>
      </c>
      <c r="E249" s="29" t="s">
        <v>1803</v>
      </c>
      <c r="F249" s="29" t="s">
        <v>1804</v>
      </c>
      <c r="G249" s="29" t="s">
        <v>1805</v>
      </c>
      <c r="H249" s="534" t="str">
        <f t="shared" si="3"/>
        <v>Dugald</v>
      </c>
    </row>
    <row r="250" spans="1:8" ht="12.95" customHeight="1" x14ac:dyDescent="0.2">
      <c r="A250" s="41">
        <v>174</v>
      </c>
      <c r="B250" s="49" t="s">
        <v>2375</v>
      </c>
      <c r="C250" s="79">
        <v>1353</v>
      </c>
      <c r="D250" s="29" t="s">
        <v>455</v>
      </c>
      <c r="E250" s="29" t="s">
        <v>2696</v>
      </c>
      <c r="G250" s="29" t="s">
        <v>1589</v>
      </c>
      <c r="H250" s="534" t="str">
        <f t="shared" si="3"/>
        <v>Steinbach</v>
      </c>
    </row>
    <row r="251" spans="1:8" ht="12.95" customHeight="1" x14ac:dyDescent="0.2">
      <c r="A251" s="41">
        <v>187</v>
      </c>
      <c r="B251" s="49" t="s">
        <v>1004</v>
      </c>
      <c r="C251" s="79">
        <v>1355</v>
      </c>
      <c r="D251" s="29" t="s">
        <v>456</v>
      </c>
      <c r="E251" s="29" t="s">
        <v>1807</v>
      </c>
      <c r="G251" s="29" t="s">
        <v>2060</v>
      </c>
      <c r="H251" s="534" t="str">
        <f t="shared" si="3"/>
        <v>Roblin</v>
      </c>
    </row>
    <row r="252" spans="1:8" ht="12.95" customHeight="1" x14ac:dyDescent="0.2">
      <c r="A252" s="41">
        <v>151</v>
      </c>
      <c r="B252" s="29" t="s">
        <v>2370</v>
      </c>
      <c r="C252" s="79">
        <v>1357</v>
      </c>
      <c r="D252" s="29" t="s">
        <v>457</v>
      </c>
      <c r="E252" s="29" t="s">
        <v>1808</v>
      </c>
      <c r="G252" s="29" t="s">
        <v>1966</v>
      </c>
      <c r="H252" s="534" t="str">
        <f t="shared" si="3"/>
        <v>Winnipeg</v>
      </c>
    </row>
    <row r="253" spans="1:8" ht="12.95" customHeight="1" x14ac:dyDescent="0.2">
      <c r="A253" s="139">
        <v>114</v>
      </c>
      <c r="B253" s="144" t="s">
        <v>2371</v>
      </c>
      <c r="C253" s="139">
        <v>1358</v>
      </c>
      <c r="D253" s="71" t="s">
        <v>458</v>
      </c>
      <c r="E253" s="71" t="s">
        <v>1809</v>
      </c>
      <c r="F253" s="145"/>
      <c r="G253" s="71" t="s">
        <v>1966</v>
      </c>
      <c r="H253" s="534" t="str">
        <f t="shared" si="3"/>
        <v>Winnipeg</v>
      </c>
    </row>
    <row r="254" spans="1:8" ht="12.95" customHeight="1" x14ac:dyDescent="0.2">
      <c r="A254" s="41">
        <v>189</v>
      </c>
      <c r="B254" s="49" t="s">
        <v>1447</v>
      </c>
      <c r="C254" s="79">
        <v>1360</v>
      </c>
      <c r="D254" s="29" t="s">
        <v>3158</v>
      </c>
      <c r="E254" s="29" t="s">
        <v>1810</v>
      </c>
      <c r="F254" s="96"/>
      <c r="G254" s="29" t="s">
        <v>1811</v>
      </c>
      <c r="H254" s="534" t="str">
        <f t="shared" si="3"/>
        <v>Beausejour</v>
      </c>
    </row>
    <row r="255" spans="1:8" ht="12.95" customHeight="1" x14ac:dyDescent="0.2">
      <c r="A255" s="41">
        <v>189</v>
      </c>
      <c r="B255" s="49" t="s">
        <v>1447</v>
      </c>
      <c r="C255" s="79">
        <v>1361</v>
      </c>
      <c r="D255" s="29" t="s">
        <v>459</v>
      </c>
      <c r="E255" s="29" t="s">
        <v>1777</v>
      </c>
      <c r="F255" s="96"/>
      <c r="G255" s="29" t="s">
        <v>1976</v>
      </c>
      <c r="H255" s="534" t="str">
        <f t="shared" si="3"/>
        <v>Lac du Bonnet</v>
      </c>
    </row>
    <row r="256" spans="1:8" ht="12.95" customHeight="1" x14ac:dyDescent="0.2">
      <c r="A256" s="41">
        <v>107</v>
      </c>
      <c r="B256" s="49" t="s">
        <v>1939</v>
      </c>
      <c r="C256" s="79">
        <v>1362</v>
      </c>
      <c r="D256" s="29" t="s">
        <v>3438</v>
      </c>
      <c r="E256" s="29" t="s">
        <v>3159</v>
      </c>
      <c r="G256" s="29" t="s">
        <v>1969</v>
      </c>
      <c r="H256" s="534" t="str">
        <f t="shared" si="3"/>
        <v>Portage la Prairie</v>
      </c>
    </row>
    <row r="257" spans="1:8" ht="12.95" customHeight="1" x14ac:dyDescent="0.2">
      <c r="A257" s="41">
        <v>151</v>
      </c>
      <c r="B257" s="49" t="s">
        <v>2370</v>
      </c>
      <c r="C257" s="79">
        <v>1363</v>
      </c>
      <c r="D257" s="29" t="s">
        <v>460</v>
      </c>
      <c r="E257" s="29" t="s">
        <v>1812</v>
      </c>
      <c r="G257" s="29" t="s">
        <v>1966</v>
      </c>
      <c r="H257" s="534" t="str">
        <f t="shared" si="3"/>
        <v>Winnipeg</v>
      </c>
    </row>
    <row r="258" spans="1:8" ht="12.95" customHeight="1" x14ac:dyDescent="0.2">
      <c r="A258" s="41">
        <v>186</v>
      </c>
      <c r="B258" s="49" t="s">
        <v>1002</v>
      </c>
      <c r="C258" s="79">
        <v>1366</v>
      </c>
      <c r="D258" s="29" t="s">
        <v>2778</v>
      </c>
      <c r="E258" s="29" t="s">
        <v>1813</v>
      </c>
      <c r="G258" s="29" t="s">
        <v>1966</v>
      </c>
      <c r="H258" s="534" t="str">
        <f t="shared" si="3"/>
        <v>Winnipeg</v>
      </c>
    </row>
    <row r="259" spans="1:8" ht="12.95" customHeight="1" x14ac:dyDescent="0.2">
      <c r="A259" s="139">
        <v>196</v>
      </c>
      <c r="B259" s="144" t="s">
        <v>1443</v>
      </c>
      <c r="C259" s="139">
        <v>1367</v>
      </c>
      <c r="D259" s="71" t="s">
        <v>461</v>
      </c>
      <c r="E259" s="71" t="s">
        <v>1814</v>
      </c>
      <c r="F259" s="71"/>
      <c r="G259" s="145" t="s">
        <v>1063</v>
      </c>
      <c r="H259" s="534" t="str">
        <f t="shared" si="3"/>
        <v>East St. Paul</v>
      </c>
    </row>
    <row r="260" spans="1:8" ht="12.95" customHeight="1" x14ac:dyDescent="0.2">
      <c r="A260" s="41">
        <v>144</v>
      </c>
      <c r="B260" s="49" t="s">
        <v>1902</v>
      </c>
      <c r="C260" s="79">
        <v>1368</v>
      </c>
      <c r="D260" s="29" t="s">
        <v>462</v>
      </c>
      <c r="E260" s="29" t="s">
        <v>1815</v>
      </c>
      <c r="G260" s="29" t="s">
        <v>1750</v>
      </c>
      <c r="H260" s="534" t="str">
        <f t="shared" si="3"/>
        <v>Gimli</v>
      </c>
    </row>
    <row r="261" spans="1:8" ht="12.95" customHeight="1" x14ac:dyDescent="0.2">
      <c r="A261" s="41">
        <v>195</v>
      </c>
      <c r="B261" s="49" t="s">
        <v>965</v>
      </c>
      <c r="C261" s="79">
        <v>1369</v>
      </c>
      <c r="D261" s="96" t="s">
        <v>463</v>
      </c>
      <c r="E261" s="29" t="s">
        <v>2025</v>
      </c>
      <c r="F261" s="29" t="s">
        <v>2839</v>
      </c>
      <c r="G261" s="29" t="s">
        <v>2026</v>
      </c>
      <c r="H261" s="534" t="str">
        <f t="shared" si="3"/>
        <v>Elie</v>
      </c>
    </row>
    <row r="262" spans="1:8" ht="12.95" customHeight="1" x14ac:dyDescent="0.2">
      <c r="A262" s="41">
        <v>193</v>
      </c>
      <c r="B262" s="49" t="s">
        <v>1449</v>
      </c>
      <c r="C262" s="79">
        <v>1370</v>
      </c>
      <c r="D262" s="29" t="s">
        <v>2938</v>
      </c>
      <c r="E262" s="29" t="s">
        <v>1064</v>
      </c>
      <c r="G262" s="29" t="s">
        <v>1816</v>
      </c>
      <c r="H262" s="534" t="str">
        <f t="shared" ref="H262:H325" si="4">IF(OR(C262=1180,C262=1287,C262=1808,C262=1887),"Winnipeg",IF(G262=$G$1,$H$1,IF(G262=$G$2,$H$2,IF(G262="MACGREGOR","McGregor",IF(G262="N.-D.-DE-LOURDES","N.-D.-de-Lourdes",IF(G262="STE ROSE DU LAC","Ste Rose du Lac",IF(G262="PORTAGE LA PRAIRIE","Portage la Prairie",IF(G262="LAC DU BONNET","Lac du Bonnet",IF(G262="GOD'S LAKE NARROWS","God's Lake Narrows",IF(G262="MCCREARY","McCreary",PROPER(G262)))))))))))</f>
        <v>Somerset</v>
      </c>
    </row>
    <row r="263" spans="1:8" ht="12.95" customHeight="1" x14ac:dyDescent="0.2">
      <c r="A263" s="41">
        <v>119</v>
      </c>
      <c r="B263" s="49" t="s">
        <v>322</v>
      </c>
      <c r="C263" s="79">
        <v>1371</v>
      </c>
      <c r="D263" s="29" t="s">
        <v>2686</v>
      </c>
      <c r="E263" s="29" t="s">
        <v>1817</v>
      </c>
      <c r="G263" s="29" t="s">
        <v>1971</v>
      </c>
      <c r="H263" s="534" t="str">
        <f t="shared" si="4"/>
        <v>Brandon</v>
      </c>
    </row>
    <row r="264" spans="1:8" ht="12.95" customHeight="1" x14ac:dyDescent="0.2">
      <c r="A264" s="41">
        <v>191</v>
      </c>
      <c r="B264" s="49" t="s">
        <v>1445</v>
      </c>
      <c r="C264" s="79">
        <v>1372</v>
      </c>
      <c r="D264" s="29" t="s">
        <v>464</v>
      </c>
      <c r="E264" s="29" t="s">
        <v>1084</v>
      </c>
      <c r="G264" s="29" t="s">
        <v>1818</v>
      </c>
      <c r="H264" s="534" t="str">
        <f t="shared" si="4"/>
        <v>Lauder</v>
      </c>
    </row>
    <row r="265" spans="1:8" ht="12.95" customHeight="1" x14ac:dyDescent="0.2">
      <c r="A265" s="41">
        <v>186</v>
      </c>
      <c r="B265" s="49" t="s">
        <v>1002</v>
      </c>
      <c r="C265" s="79">
        <v>1374</v>
      </c>
      <c r="D265" s="29" t="s">
        <v>465</v>
      </c>
      <c r="E265" s="29" t="s">
        <v>1819</v>
      </c>
      <c r="G265" s="29" t="s">
        <v>1966</v>
      </c>
      <c r="H265" s="534" t="str">
        <f t="shared" si="4"/>
        <v>Winnipeg</v>
      </c>
    </row>
    <row r="266" spans="1:8" ht="12.95" customHeight="1" x14ac:dyDescent="0.2">
      <c r="A266" s="41">
        <v>118</v>
      </c>
      <c r="B266" s="49" t="s">
        <v>2372</v>
      </c>
      <c r="C266" s="79">
        <v>1375</v>
      </c>
      <c r="D266" s="29" t="s">
        <v>3294</v>
      </c>
      <c r="E266" s="29" t="s">
        <v>1820</v>
      </c>
      <c r="G266" s="29" t="s">
        <v>1966</v>
      </c>
      <c r="H266" s="534" t="str">
        <f t="shared" si="4"/>
        <v>Winnipeg</v>
      </c>
    </row>
    <row r="267" spans="1:8" ht="12.95" customHeight="1" x14ac:dyDescent="0.2">
      <c r="A267" s="41">
        <v>141</v>
      </c>
      <c r="B267" s="49" t="s">
        <v>324</v>
      </c>
      <c r="C267" s="79">
        <v>1376</v>
      </c>
      <c r="D267" s="29" t="s">
        <v>466</v>
      </c>
      <c r="E267" s="29" t="s">
        <v>1821</v>
      </c>
      <c r="F267" s="29" t="s">
        <v>1822</v>
      </c>
      <c r="G267" s="29" t="s">
        <v>1055</v>
      </c>
      <c r="H267" s="534" t="str">
        <f t="shared" si="4"/>
        <v>Killarney</v>
      </c>
    </row>
    <row r="268" spans="1:8" ht="12.95" customHeight="1" x14ac:dyDescent="0.2">
      <c r="A268" s="41">
        <v>188</v>
      </c>
      <c r="B268" s="49" t="s">
        <v>1008</v>
      </c>
      <c r="C268" s="79">
        <v>1378</v>
      </c>
      <c r="D268" s="29" t="s">
        <v>467</v>
      </c>
      <c r="E268" s="29" t="s">
        <v>1823</v>
      </c>
      <c r="G268" s="29" t="s">
        <v>1966</v>
      </c>
      <c r="H268" s="534" t="str">
        <f t="shared" si="4"/>
        <v>Winnipeg</v>
      </c>
    </row>
    <row r="269" spans="1:8" ht="12.95" customHeight="1" x14ac:dyDescent="0.2">
      <c r="A269" s="41">
        <v>196</v>
      </c>
      <c r="B269" s="49" t="s">
        <v>1443</v>
      </c>
      <c r="C269" s="79">
        <v>1379</v>
      </c>
      <c r="D269" s="29" t="s">
        <v>468</v>
      </c>
      <c r="E269" s="29" t="s">
        <v>1824</v>
      </c>
      <c r="F269" s="96"/>
      <c r="G269" s="29" t="s">
        <v>1966</v>
      </c>
      <c r="H269" s="534" t="str">
        <f t="shared" si="4"/>
        <v>Winnipeg</v>
      </c>
    </row>
    <row r="270" spans="1:8" ht="12.95" customHeight="1" x14ac:dyDescent="0.2">
      <c r="A270" s="41">
        <v>185</v>
      </c>
      <c r="B270" s="49" t="s">
        <v>1474</v>
      </c>
      <c r="C270" s="79">
        <v>1380</v>
      </c>
      <c r="D270" s="29" t="s">
        <v>469</v>
      </c>
      <c r="E270" s="29" t="s">
        <v>1825</v>
      </c>
      <c r="F270" s="29" t="s">
        <v>1826</v>
      </c>
      <c r="G270" s="29" t="s">
        <v>1827</v>
      </c>
      <c r="H270" s="534" t="str">
        <f t="shared" si="4"/>
        <v>Dominion City</v>
      </c>
    </row>
    <row r="271" spans="1:8" ht="12.95" customHeight="1" x14ac:dyDescent="0.2">
      <c r="A271" s="41">
        <v>155</v>
      </c>
      <c r="B271" s="49" t="s">
        <v>2376</v>
      </c>
      <c r="C271" s="79">
        <v>1381</v>
      </c>
      <c r="D271" s="29" t="s">
        <v>470</v>
      </c>
      <c r="E271" s="96" t="s">
        <v>1988</v>
      </c>
      <c r="G271" s="29" t="s">
        <v>1828</v>
      </c>
      <c r="H271" s="534" t="str">
        <f t="shared" si="4"/>
        <v>Stony Mountain</v>
      </c>
    </row>
    <row r="272" spans="1:8" ht="12.95" customHeight="1" x14ac:dyDescent="0.2">
      <c r="A272" s="41">
        <v>191</v>
      </c>
      <c r="B272" s="49" t="s">
        <v>1445</v>
      </c>
      <c r="C272" s="79">
        <v>1385</v>
      </c>
      <c r="D272" s="29" t="s">
        <v>471</v>
      </c>
      <c r="E272" s="29" t="s">
        <v>1829</v>
      </c>
      <c r="G272" s="29" t="s">
        <v>1830</v>
      </c>
      <c r="H272" s="534" t="str">
        <f t="shared" si="4"/>
        <v>Melita</v>
      </c>
    </row>
    <row r="273" spans="1:8" ht="12.95" customHeight="1" x14ac:dyDescent="0.2">
      <c r="A273" s="41">
        <v>171</v>
      </c>
      <c r="B273" s="49" t="s">
        <v>1429</v>
      </c>
      <c r="C273" s="79">
        <v>1386</v>
      </c>
      <c r="D273" s="29" t="s">
        <v>883</v>
      </c>
      <c r="E273" s="29" t="s">
        <v>2331</v>
      </c>
      <c r="G273" s="29" t="s">
        <v>1982</v>
      </c>
      <c r="H273" s="534" t="str">
        <f t="shared" si="4"/>
        <v>The Pas</v>
      </c>
    </row>
    <row r="274" spans="1:8" ht="12.95" customHeight="1" x14ac:dyDescent="0.2">
      <c r="A274" s="41">
        <v>135</v>
      </c>
      <c r="B274" s="49" t="s">
        <v>343</v>
      </c>
      <c r="C274" s="79">
        <v>1387</v>
      </c>
      <c r="D274" s="29" t="s">
        <v>472</v>
      </c>
      <c r="E274" s="29" t="s">
        <v>1591</v>
      </c>
      <c r="G274" s="29" t="s">
        <v>1831</v>
      </c>
      <c r="H274" s="534" t="str">
        <f t="shared" si="4"/>
        <v>Little Grand Rapids</v>
      </c>
    </row>
    <row r="275" spans="1:8" ht="12.95" customHeight="1" x14ac:dyDescent="0.2">
      <c r="A275" s="41">
        <v>120</v>
      </c>
      <c r="B275" s="49" t="s">
        <v>320</v>
      </c>
      <c r="C275" s="79">
        <v>1390</v>
      </c>
      <c r="D275" s="29" t="s">
        <v>2813</v>
      </c>
      <c r="E275" s="29" t="s">
        <v>1832</v>
      </c>
      <c r="F275" s="96"/>
      <c r="G275" s="29" t="s">
        <v>2058</v>
      </c>
      <c r="H275" s="534" t="str">
        <f t="shared" si="4"/>
        <v>Swan River</v>
      </c>
    </row>
    <row r="276" spans="1:8" ht="12.95" customHeight="1" x14ac:dyDescent="0.2">
      <c r="A276" s="41">
        <v>151</v>
      </c>
      <c r="B276" s="49" t="s">
        <v>2370</v>
      </c>
      <c r="C276" s="79">
        <v>1392</v>
      </c>
      <c r="D276" s="29" t="s">
        <v>473</v>
      </c>
      <c r="E276" s="29" t="s">
        <v>1833</v>
      </c>
      <c r="G276" s="29" t="s">
        <v>1966</v>
      </c>
      <c r="H276" s="534" t="str">
        <f t="shared" si="4"/>
        <v>Winnipeg</v>
      </c>
    </row>
    <row r="277" spans="1:8" ht="12.95" customHeight="1" x14ac:dyDescent="0.2">
      <c r="A277" s="41">
        <v>188</v>
      </c>
      <c r="B277" s="49" t="s">
        <v>1008</v>
      </c>
      <c r="C277" s="79">
        <v>1393</v>
      </c>
      <c r="D277" s="29" t="s">
        <v>474</v>
      </c>
      <c r="E277" s="29" t="s">
        <v>1834</v>
      </c>
      <c r="G277" s="29" t="s">
        <v>1966</v>
      </c>
      <c r="H277" s="534" t="str">
        <f t="shared" si="4"/>
        <v>Winnipeg</v>
      </c>
    </row>
    <row r="278" spans="1:8" ht="12.95" customHeight="1" x14ac:dyDescent="0.2">
      <c r="A278" s="41">
        <v>196</v>
      </c>
      <c r="B278" s="49" t="s">
        <v>1443</v>
      </c>
      <c r="C278" s="176">
        <v>1394</v>
      </c>
      <c r="D278" s="529" t="s">
        <v>475</v>
      </c>
      <c r="E278" s="29" t="s">
        <v>1835</v>
      </c>
      <c r="G278" s="529" t="s">
        <v>1063</v>
      </c>
      <c r="H278" s="534" t="str">
        <f t="shared" si="4"/>
        <v>East St. Paul</v>
      </c>
    </row>
    <row r="279" spans="1:8" ht="12.95" customHeight="1" x14ac:dyDescent="0.2">
      <c r="A279" s="41">
        <v>191</v>
      </c>
      <c r="B279" s="49" t="s">
        <v>1445</v>
      </c>
      <c r="C279" s="79">
        <v>1396</v>
      </c>
      <c r="D279" s="29" t="s">
        <v>476</v>
      </c>
      <c r="E279" s="29" t="s">
        <v>1836</v>
      </c>
      <c r="G279" s="29" t="s">
        <v>1594</v>
      </c>
      <c r="H279" s="534" t="str">
        <f t="shared" si="4"/>
        <v>Wawanesa</v>
      </c>
    </row>
    <row r="280" spans="1:8" ht="12.95" customHeight="1" x14ac:dyDescent="0.2">
      <c r="A280" s="41">
        <v>151</v>
      </c>
      <c r="B280" s="49" t="s">
        <v>2370</v>
      </c>
      <c r="C280" s="79">
        <v>1397</v>
      </c>
      <c r="D280" s="29" t="s">
        <v>477</v>
      </c>
      <c r="E280" s="29" t="s">
        <v>1837</v>
      </c>
      <c r="G280" s="29" t="s">
        <v>1966</v>
      </c>
      <c r="H280" s="534" t="str">
        <f t="shared" si="4"/>
        <v>Winnipeg</v>
      </c>
    </row>
    <row r="281" spans="1:8" ht="12.95" customHeight="1" x14ac:dyDescent="0.2">
      <c r="A281" s="41">
        <v>188</v>
      </c>
      <c r="B281" s="49" t="s">
        <v>1008</v>
      </c>
      <c r="C281" s="79">
        <v>1398</v>
      </c>
      <c r="D281" s="29" t="s">
        <v>478</v>
      </c>
      <c r="E281" s="29" t="s">
        <v>1838</v>
      </c>
      <c r="G281" s="29" t="s">
        <v>1966</v>
      </c>
      <c r="H281" s="534" t="str">
        <f t="shared" si="4"/>
        <v>Winnipeg</v>
      </c>
    </row>
    <row r="282" spans="1:8" ht="12.95" customHeight="1" x14ac:dyDescent="0.2">
      <c r="A282" s="41">
        <v>140</v>
      </c>
      <c r="B282" s="49" t="s">
        <v>2104</v>
      </c>
      <c r="C282" s="79">
        <v>1399</v>
      </c>
      <c r="D282" s="29" t="s">
        <v>2755</v>
      </c>
      <c r="E282" s="29" t="s">
        <v>1839</v>
      </c>
      <c r="F282" s="29" t="s">
        <v>1840</v>
      </c>
      <c r="G282" s="29" t="s">
        <v>1841</v>
      </c>
      <c r="H282" s="534" t="str">
        <f t="shared" si="4"/>
        <v>La Broquerie</v>
      </c>
    </row>
    <row r="283" spans="1:8" ht="12.95" customHeight="1" x14ac:dyDescent="0.2">
      <c r="A283" s="41">
        <v>197</v>
      </c>
      <c r="B283" s="49" t="s">
        <v>3155</v>
      </c>
      <c r="C283" s="79">
        <v>1401</v>
      </c>
      <c r="D283" s="29" t="s">
        <v>479</v>
      </c>
      <c r="E283" s="29" t="s">
        <v>1842</v>
      </c>
      <c r="G283" s="29" t="s">
        <v>1843</v>
      </c>
      <c r="H283" s="534" t="str">
        <f t="shared" si="4"/>
        <v>Kenville</v>
      </c>
    </row>
    <row r="284" spans="1:8" ht="12.95" customHeight="1" x14ac:dyDescent="0.2">
      <c r="A284" s="41">
        <v>135</v>
      </c>
      <c r="B284" s="49" t="s">
        <v>343</v>
      </c>
      <c r="C284" s="79">
        <v>1402</v>
      </c>
      <c r="D284" s="29" t="s">
        <v>480</v>
      </c>
      <c r="E284" s="29" t="s">
        <v>1844</v>
      </c>
      <c r="G284" s="29" t="s">
        <v>1845</v>
      </c>
      <c r="H284" s="534" t="str">
        <f t="shared" si="4"/>
        <v>Marius</v>
      </c>
    </row>
    <row r="285" spans="1:8" ht="12.95" customHeight="1" x14ac:dyDescent="0.2">
      <c r="A285" s="41">
        <v>102</v>
      </c>
      <c r="B285" s="49" t="s">
        <v>1653</v>
      </c>
      <c r="C285" s="79">
        <v>1403</v>
      </c>
      <c r="D285" s="29" t="s">
        <v>481</v>
      </c>
      <c r="E285" s="29" t="s">
        <v>1846</v>
      </c>
      <c r="G285" s="29" t="s">
        <v>1994</v>
      </c>
      <c r="H285" s="534" t="str">
        <f t="shared" si="4"/>
        <v>Thompson</v>
      </c>
    </row>
    <row r="286" spans="1:8" ht="12.95" customHeight="1" x14ac:dyDescent="0.2">
      <c r="A286" s="41">
        <v>186</v>
      </c>
      <c r="B286" s="49" t="s">
        <v>1002</v>
      </c>
      <c r="C286" s="79">
        <v>1404</v>
      </c>
      <c r="D286" s="29" t="s">
        <v>2770</v>
      </c>
      <c r="E286" s="29" t="s">
        <v>30</v>
      </c>
      <c r="G286" s="29" t="s">
        <v>1966</v>
      </c>
      <c r="H286" s="534" t="str">
        <f t="shared" si="4"/>
        <v>Winnipeg</v>
      </c>
    </row>
    <row r="287" spans="1:8" ht="12.95" customHeight="1" x14ac:dyDescent="0.2">
      <c r="A287" s="41">
        <v>107</v>
      </c>
      <c r="B287" s="49" t="s">
        <v>1939</v>
      </c>
      <c r="C287" s="79">
        <v>1407</v>
      </c>
      <c r="D287" s="29" t="s">
        <v>482</v>
      </c>
      <c r="E287" s="29" t="s">
        <v>31</v>
      </c>
      <c r="F287" s="29" t="s">
        <v>2097</v>
      </c>
      <c r="G287" s="29" t="s">
        <v>1622</v>
      </c>
      <c r="H287" s="534" t="str">
        <f t="shared" si="4"/>
        <v>Austin</v>
      </c>
    </row>
    <row r="288" spans="1:8" ht="12.95" customHeight="1" x14ac:dyDescent="0.2">
      <c r="A288" s="41">
        <v>192</v>
      </c>
      <c r="B288" s="49" t="s">
        <v>1000</v>
      </c>
      <c r="C288" s="79">
        <v>1408</v>
      </c>
      <c r="D288" s="29" t="s">
        <v>2927</v>
      </c>
      <c r="E288" s="29" t="s">
        <v>1988</v>
      </c>
      <c r="F288" s="96"/>
      <c r="G288" s="29" t="s">
        <v>32</v>
      </c>
      <c r="H288" s="534" t="str">
        <f t="shared" si="4"/>
        <v>O'Hanley</v>
      </c>
    </row>
    <row r="289" spans="1:8" ht="12.95" customHeight="1" x14ac:dyDescent="0.2">
      <c r="A289" s="41">
        <v>114</v>
      </c>
      <c r="B289" s="49" t="s">
        <v>2371</v>
      </c>
      <c r="C289" s="79">
        <v>1409</v>
      </c>
      <c r="D289" s="29" t="s">
        <v>3439</v>
      </c>
      <c r="E289" s="29" t="s">
        <v>33</v>
      </c>
      <c r="G289" s="29" t="s">
        <v>1966</v>
      </c>
      <c r="H289" s="534" t="str">
        <f t="shared" si="4"/>
        <v>Winnipeg</v>
      </c>
    </row>
    <row r="290" spans="1:8" ht="12.95" customHeight="1" x14ac:dyDescent="0.2">
      <c r="A290" s="41">
        <v>118</v>
      </c>
      <c r="B290" s="49" t="s">
        <v>2372</v>
      </c>
      <c r="C290" s="79">
        <v>1410</v>
      </c>
      <c r="D290" s="29" t="s">
        <v>483</v>
      </c>
      <c r="E290" s="96" t="s">
        <v>34</v>
      </c>
      <c r="F290" s="96"/>
      <c r="G290" s="29" t="s">
        <v>1966</v>
      </c>
      <c r="H290" s="534" t="str">
        <f t="shared" si="4"/>
        <v>Winnipeg</v>
      </c>
    </row>
    <row r="291" spans="1:8" ht="12.95" customHeight="1" x14ac:dyDescent="0.2">
      <c r="A291" s="41">
        <v>187</v>
      </c>
      <c r="B291" s="49" t="s">
        <v>1004</v>
      </c>
      <c r="C291" s="79">
        <v>1411</v>
      </c>
      <c r="D291" s="29" t="s">
        <v>484</v>
      </c>
      <c r="E291" s="29" t="s">
        <v>35</v>
      </c>
      <c r="G291" s="29" t="s">
        <v>2047</v>
      </c>
      <c r="H291" s="534" t="str">
        <f t="shared" si="4"/>
        <v>Dauphin</v>
      </c>
    </row>
    <row r="292" spans="1:8" ht="12.95" customHeight="1" x14ac:dyDescent="0.2">
      <c r="A292" s="41">
        <v>135</v>
      </c>
      <c r="B292" s="49" t="s">
        <v>343</v>
      </c>
      <c r="C292" s="79">
        <v>1412</v>
      </c>
      <c r="D292" s="29" t="s">
        <v>485</v>
      </c>
      <c r="E292" s="29" t="s">
        <v>1588</v>
      </c>
      <c r="G292" s="29" t="s">
        <v>1969</v>
      </c>
      <c r="H292" s="534" t="str">
        <f t="shared" si="4"/>
        <v>Portage la Prairie</v>
      </c>
    </row>
    <row r="293" spans="1:8" ht="12.95" customHeight="1" x14ac:dyDescent="0.2">
      <c r="A293" s="41">
        <v>135</v>
      </c>
      <c r="B293" s="49" t="s">
        <v>343</v>
      </c>
      <c r="C293" s="79">
        <v>1413</v>
      </c>
      <c r="D293" s="96" t="s">
        <v>486</v>
      </c>
      <c r="E293" s="96" t="s">
        <v>1988</v>
      </c>
      <c r="F293" s="96"/>
      <c r="G293" s="29" t="s">
        <v>36</v>
      </c>
      <c r="H293" s="534" t="str">
        <f t="shared" si="4"/>
        <v>Nelson House</v>
      </c>
    </row>
    <row r="294" spans="1:8" ht="12.95" customHeight="1" x14ac:dyDescent="0.2">
      <c r="A294" s="41">
        <v>197</v>
      </c>
      <c r="B294" s="49" t="s">
        <v>3155</v>
      </c>
      <c r="C294" s="79">
        <v>1416</v>
      </c>
      <c r="D294" s="29" t="s">
        <v>487</v>
      </c>
      <c r="E294" s="29" t="s">
        <v>37</v>
      </c>
      <c r="G294" s="29" t="s">
        <v>38</v>
      </c>
      <c r="H294" s="534" t="str">
        <f t="shared" si="4"/>
        <v>Cartwright</v>
      </c>
    </row>
    <row r="295" spans="1:8" ht="12.95" customHeight="1" x14ac:dyDescent="0.2">
      <c r="A295" s="41">
        <v>102</v>
      </c>
      <c r="B295" s="49" t="s">
        <v>1653</v>
      </c>
      <c r="C295" s="79">
        <v>1417</v>
      </c>
      <c r="D295" s="29" t="s">
        <v>488</v>
      </c>
      <c r="E295" s="29" t="s">
        <v>39</v>
      </c>
      <c r="G295" s="29" t="s">
        <v>1994</v>
      </c>
      <c r="H295" s="534" t="str">
        <f t="shared" si="4"/>
        <v>Thompson</v>
      </c>
    </row>
    <row r="296" spans="1:8" ht="12.95" customHeight="1" x14ac:dyDescent="0.2">
      <c r="A296" s="41">
        <v>151</v>
      </c>
      <c r="B296" s="29" t="s">
        <v>2370</v>
      </c>
      <c r="C296" s="79">
        <v>1418</v>
      </c>
      <c r="D296" s="29" t="s">
        <v>489</v>
      </c>
      <c r="E296" s="29" t="s">
        <v>40</v>
      </c>
      <c r="G296" s="29" t="s">
        <v>1966</v>
      </c>
      <c r="H296" s="534" t="str">
        <f t="shared" si="4"/>
        <v>Winnipeg</v>
      </c>
    </row>
    <row r="297" spans="1:8" ht="12.95" customHeight="1" x14ac:dyDescent="0.2">
      <c r="A297" s="41">
        <v>151</v>
      </c>
      <c r="B297" s="49" t="s">
        <v>2370</v>
      </c>
      <c r="C297" s="79">
        <v>1419</v>
      </c>
      <c r="D297" s="29" t="s">
        <v>490</v>
      </c>
      <c r="E297" s="29" t="s">
        <v>41</v>
      </c>
      <c r="G297" s="29" t="s">
        <v>1966</v>
      </c>
      <c r="H297" s="534" t="str">
        <f t="shared" si="4"/>
        <v>Winnipeg</v>
      </c>
    </row>
    <row r="298" spans="1:8" ht="12.95" customHeight="1" x14ac:dyDescent="0.2">
      <c r="A298" s="41">
        <v>186</v>
      </c>
      <c r="B298" s="49" t="s">
        <v>1002</v>
      </c>
      <c r="C298" s="79">
        <v>1420</v>
      </c>
      <c r="D298" s="29" t="s">
        <v>491</v>
      </c>
      <c r="E298" s="29" t="s">
        <v>42</v>
      </c>
      <c r="G298" s="29" t="s">
        <v>1966</v>
      </c>
      <c r="H298" s="534" t="str">
        <f t="shared" si="4"/>
        <v>Winnipeg</v>
      </c>
    </row>
    <row r="299" spans="1:8" ht="12.95" customHeight="1" x14ac:dyDescent="0.2">
      <c r="A299" s="41">
        <v>186</v>
      </c>
      <c r="B299" s="49" t="s">
        <v>1002</v>
      </c>
      <c r="C299" s="79">
        <v>1421</v>
      </c>
      <c r="D299" s="29" t="s">
        <v>492</v>
      </c>
      <c r="E299" s="29" t="s">
        <v>43</v>
      </c>
      <c r="G299" s="29" t="s">
        <v>1966</v>
      </c>
      <c r="H299" s="534" t="str">
        <f t="shared" si="4"/>
        <v>Winnipeg</v>
      </c>
    </row>
    <row r="300" spans="1:8" ht="12.95" customHeight="1" x14ac:dyDescent="0.2">
      <c r="A300" s="41">
        <v>195</v>
      </c>
      <c r="B300" s="49" t="s">
        <v>965</v>
      </c>
      <c r="C300" s="79">
        <v>1422</v>
      </c>
      <c r="D300" s="29" t="s">
        <v>1010</v>
      </c>
      <c r="E300" s="29" t="s">
        <v>2025</v>
      </c>
      <c r="F300" s="29" t="s">
        <v>2839</v>
      </c>
      <c r="G300" s="29" t="s">
        <v>2026</v>
      </c>
      <c r="H300" s="534" t="str">
        <f t="shared" si="4"/>
        <v>Elie</v>
      </c>
    </row>
    <row r="301" spans="1:8" ht="12.95" customHeight="1" x14ac:dyDescent="0.2">
      <c r="A301" s="41">
        <v>144</v>
      </c>
      <c r="B301" s="49" t="s">
        <v>1902</v>
      </c>
      <c r="C301" s="79">
        <v>1423</v>
      </c>
      <c r="D301" s="29" t="s">
        <v>1011</v>
      </c>
      <c r="E301" s="29" t="s">
        <v>2048</v>
      </c>
      <c r="G301" s="29" t="s">
        <v>1635</v>
      </c>
      <c r="H301" s="534" t="str">
        <f t="shared" si="4"/>
        <v>Arborg</v>
      </c>
    </row>
    <row r="302" spans="1:8" ht="12.95" customHeight="1" x14ac:dyDescent="0.2">
      <c r="A302" s="41">
        <v>149</v>
      </c>
      <c r="B302" s="49" t="s">
        <v>1903</v>
      </c>
      <c r="C302" s="79">
        <v>1424</v>
      </c>
      <c r="D302" s="29" t="s">
        <v>1012</v>
      </c>
      <c r="E302" s="29" t="s">
        <v>44</v>
      </c>
      <c r="G302" s="29" t="s">
        <v>45</v>
      </c>
      <c r="H302" s="534" t="str">
        <f t="shared" si="4"/>
        <v>Fisher Branch</v>
      </c>
    </row>
    <row r="303" spans="1:8" ht="12.95" customHeight="1" x14ac:dyDescent="0.2">
      <c r="A303" s="41">
        <v>194</v>
      </c>
      <c r="B303" s="49" t="s">
        <v>1006</v>
      </c>
      <c r="C303" s="79">
        <v>1426</v>
      </c>
      <c r="D303" s="29" t="s">
        <v>1013</v>
      </c>
      <c r="E303" s="29" t="s">
        <v>46</v>
      </c>
      <c r="G303" s="29" t="s">
        <v>2019</v>
      </c>
      <c r="H303" s="534" t="str">
        <f t="shared" si="4"/>
        <v>Birtle</v>
      </c>
    </row>
    <row r="304" spans="1:8" ht="12.95" customHeight="1" x14ac:dyDescent="0.2">
      <c r="A304" s="41">
        <v>103</v>
      </c>
      <c r="B304" s="49" t="s">
        <v>323</v>
      </c>
      <c r="C304" s="79">
        <v>1427</v>
      </c>
      <c r="D304" s="29" t="s">
        <v>2762</v>
      </c>
      <c r="E304" s="96" t="s">
        <v>1591</v>
      </c>
      <c r="F304" s="96"/>
      <c r="G304" s="29" t="s">
        <v>47</v>
      </c>
      <c r="H304" s="534" t="str">
        <f t="shared" si="4"/>
        <v>Reston</v>
      </c>
    </row>
    <row r="305" spans="1:8" ht="12.95" customHeight="1" x14ac:dyDescent="0.2">
      <c r="A305" s="41">
        <v>123</v>
      </c>
      <c r="B305" s="49" t="s">
        <v>2162</v>
      </c>
      <c r="C305" s="79">
        <v>1428</v>
      </c>
      <c r="D305" s="29" t="s">
        <v>1014</v>
      </c>
      <c r="E305" s="29" t="s">
        <v>48</v>
      </c>
      <c r="G305" s="29" t="s">
        <v>49</v>
      </c>
      <c r="H305" s="534" t="str">
        <f t="shared" si="4"/>
        <v>Morden</v>
      </c>
    </row>
    <row r="306" spans="1:8" ht="12.95" customHeight="1" x14ac:dyDescent="0.2">
      <c r="A306" s="41">
        <v>113</v>
      </c>
      <c r="B306" s="49" t="s">
        <v>1963</v>
      </c>
      <c r="C306" s="79">
        <v>1429</v>
      </c>
      <c r="D306" s="96" t="s">
        <v>1015</v>
      </c>
      <c r="E306" s="29" t="s">
        <v>1591</v>
      </c>
      <c r="G306" s="29" t="s">
        <v>50</v>
      </c>
      <c r="H306" s="534" t="str">
        <f t="shared" si="4"/>
        <v>Pinawa</v>
      </c>
    </row>
    <row r="307" spans="1:8" ht="12.95" customHeight="1" x14ac:dyDescent="0.2">
      <c r="A307" s="41">
        <v>181</v>
      </c>
      <c r="B307" s="49" t="s">
        <v>1941</v>
      </c>
      <c r="C307" s="79">
        <v>1430</v>
      </c>
      <c r="D307" s="29" t="s">
        <v>1016</v>
      </c>
      <c r="E307" s="29" t="s">
        <v>51</v>
      </c>
      <c r="G307" s="29" t="s">
        <v>1966</v>
      </c>
      <c r="H307" s="534" t="str">
        <f t="shared" si="4"/>
        <v>Winnipeg</v>
      </c>
    </row>
    <row r="308" spans="1:8" ht="12.95" customHeight="1" x14ac:dyDescent="0.2">
      <c r="A308" s="41">
        <v>151</v>
      </c>
      <c r="B308" s="49" t="s">
        <v>2370</v>
      </c>
      <c r="C308" s="79">
        <v>1431</v>
      </c>
      <c r="D308" s="29" t="s">
        <v>1017</v>
      </c>
      <c r="E308" s="29" t="s">
        <v>52</v>
      </c>
      <c r="G308" s="29" t="s">
        <v>1966</v>
      </c>
      <c r="H308" s="534" t="str">
        <f t="shared" si="4"/>
        <v>Winnipeg</v>
      </c>
    </row>
    <row r="309" spans="1:8" ht="12.95" customHeight="1" x14ac:dyDescent="0.2">
      <c r="A309" s="41">
        <v>114</v>
      </c>
      <c r="B309" s="49" t="s">
        <v>2371</v>
      </c>
      <c r="C309" s="79">
        <v>1432</v>
      </c>
      <c r="D309" s="29" t="s">
        <v>2809</v>
      </c>
      <c r="E309" s="29" t="s">
        <v>53</v>
      </c>
      <c r="G309" s="29" t="s">
        <v>1966</v>
      </c>
      <c r="H309" s="534" t="str">
        <f t="shared" si="4"/>
        <v>Winnipeg</v>
      </c>
    </row>
    <row r="310" spans="1:8" ht="12.95" customHeight="1" x14ac:dyDescent="0.2">
      <c r="A310" s="41">
        <v>155</v>
      </c>
      <c r="B310" s="49" t="s">
        <v>2376</v>
      </c>
      <c r="C310" s="79">
        <v>1433</v>
      </c>
      <c r="D310" s="29" t="s">
        <v>1018</v>
      </c>
      <c r="E310" s="29" t="s">
        <v>54</v>
      </c>
      <c r="F310" s="29" t="s">
        <v>55</v>
      </c>
      <c r="G310" s="29" t="s">
        <v>56</v>
      </c>
      <c r="H310" s="534" t="str">
        <f t="shared" si="4"/>
        <v>Teulon</v>
      </c>
    </row>
    <row r="311" spans="1:8" ht="12.95" customHeight="1" x14ac:dyDescent="0.2">
      <c r="A311" s="41">
        <v>153</v>
      </c>
      <c r="B311" s="49" t="s">
        <v>319</v>
      </c>
      <c r="C311" s="79">
        <v>1434</v>
      </c>
      <c r="D311" s="29" t="s">
        <v>1019</v>
      </c>
      <c r="E311" s="96" t="s">
        <v>57</v>
      </c>
      <c r="F311" s="96"/>
      <c r="G311" s="29" t="s">
        <v>58</v>
      </c>
      <c r="H311" s="534" t="str">
        <f t="shared" si="4"/>
        <v>Carberry</v>
      </c>
    </row>
    <row r="312" spans="1:8" ht="12.95" customHeight="1" x14ac:dyDescent="0.2">
      <c r="A312" s="41">
        <v>151</v>
      </c>
      <c r="B312" s="49" t="s">
        <v>2370</v>
      </c>
      <c r="C312" s="79">
        <v>1436</v>
      </c>
      <c r="D312" s="29" t="s">
        <v>1020</v>
      </c>
      <c r="E312" s="29" t="s">
        <v>59</v>
      </c>
      <c r="G312" s="29" t="s">
        <v>1966</v>
      </c>
      <c r="H312" s="534" t="str">
        <f t="shared" si="4"/>
        <v>Winnipeg</v>
      </c>
    </row>
    <row r="313" spans="1:8" ht="12.95" customHeight="1" x14ac:dyDescent="0.2">
      <c r="A313" s="41">
        <v>174</v>
      </c>
      <c r="B313" s="49" t="s">
        <v>2375</v>
      </c>
      <c r="C313" s="79">
        <v>1437</v>
      </c>
      <c r="D313" s="29" t="s">
        <v>2882</v>
      </c>
      <c r="E313" s="29" t="s">
        <v>885</v>
      </c>
      <c r="G313" s="29" t="s">
        <v>1589</v>
      </c>
      <c r="H313" s="534" t="str">
        <f t="shared" si="4"/>
        <v>Steinbach</v>
      </c>
    </row>
    <row r="314" spans="1:8" ht="12.95" customHeight="1" x14ac:dyDescent="0.2">
      <c r="A314" s="41">
        <v>121</v>
      </c>
      <c r="B314" s="49" t="s">
        <v>286</v>
      </c>
      <c r="C314" s="79">
        <v>1438</v>
      </c>
      <c r="D314" s="29" t="s">
        <v>1021</v>
      </c>
      <c r="E314" s="29" t="s">
        <v>60</v>
      </c>
      <c r="F314" s="29" t="s">
        <v>3116</v>
      </c>
      <c r="G314" s="29" t="s">
        <v>1969</v>
      </c>
      <c r="H314" s="534" t="str">
        <f t="shared" si="4"/>
        <v>Portage la Prairie</v>
      </c>
    </row>
    <row r="315" spans="1:8" ht="12.95" customHeight="1" x14ac:dyDescent="0.2">
      <c r="A315" s="41">
        <v>193</v>
      </c>
      <c r="B315" s="49" t="s">
        <v>1449</v>
      </c>
      <c r="C315" s="79">
        <v>1439</v>
      </c>
      <c r="D315" s="29" t="s">
        <v>1022</v>
      </c>
      <c r="E315" s="29" t="s">
        <v>46</v>
      </c>
      <c r="G315" s="29" t="s">
        <v>61</v>
      </c>
      <c r="H315" s="534" t="str">
        <f t="shared" si="4"/>
        <v>Baldur</v>
      </c>
    </row>
    <row r="316" spans="1:8" ht="12.95" customHeight="1" x14ac:dyDescent="0.2">
      <c r="A316" s="41">
        <v>151</v>
      </c>
      <c r="B316" s="49" t="s">
        <v>2370</v>
      </c>
      <c r="C316" s="79">
        <v>1440</v>
      </c>
      <c r="D316" s="29" t="s">
        <v>3440</v>
      </c>
      <c r="E316" s="29" t="s">
        <v>62</v>
      </c>
      <c r="G316" s="29" t="s">
        <v>1966</v>
      </c>
      <c r="H316" s="534" t="str">
        <f t="shared" si="4"/>
        <v>Winnipeg</v>
      </c>
    </row>
    <row r="317" spans="1:8" ht="12.95" customHeight="1" x14ac:dyDescent="0.2">
      <c r="A317" s="41">
        <v>186</v>
      </c>
      <c r="B317" s="49" t="s">
        <v>1002</v>
      </c>
      <c r="C317" s="79">
        <v>1441</v>
      </c>
      <c r="D317" s="29" t="s">
        <v>1023</v>
      </c>
      <c r="E317" s="29" t="s">
        <v>63</v>
      </c>
      <c r="G317" s="29" t="s">
        <v>1966</v>
      </c>
      <c r="H317" s="534" t="str">
        <f t="shared" si="4"/>
        <v>Winnipeg</v>
      </c>
    </row>
    <row r="318" spans="1:8" ht="12.95" customHeight="1" x14ac:dyDescent="0.2">
      <c r="A318" s="41">
        <v>136</v>
      </c>
      <c r="B318" s="49" t="s">
        <v>2374</v>
      </c>
      <c r="C318" s="79">
        <v>1442</v>
      </c>
      <c r="D318" s="29" t="s">
        <v>1024</v>
      </c>
      <c r="E318" s="29" t="s">
        <v>64</v>
      </c>
      <c r="G318" s="29" t="s">
        <v>1581</v>
      </c>
      <c r="H318" s="534" t="str">
        <f t="shared" si="4"/>
        <v>Ste. Anne</v>
      </c>
    </row>
    <row r="319" spans="1:8" ht="12.95" customHeight="1" x14ac:dyDescent="0.2">
      <c r="A319" s="41">
        <v>195</v>
      </c>
      <c r="B319" s="49" t="s">
        <v>965</v>
      </c>
      <c r="C319" s="79">
        <v>1443</v>
      </c>
      <c r="D319" s="29" t="s">
        <v>1025</v>
      </c>
      <c r="E319" s="29" t="s">
        <v>2025</v>
      </c>
      <c r="F319" s="96" t="s">
        <v>2839</v>
      </c>
      <c r="G319" s="29" t="s">
        <v>2026</v>
      </c>
      <c r="H319" s="534" t="str">
        <f t="shared" si="4"/>
        <v>Elie</v>
      </c>
    </row>
    <row r="320" spans="1:8" ht="12.95" customHeight="1" x14ac:dyDescent="0.2">
      <c r="A320" s="41">
        <v>105</v>
      </c>
      <c r="B320" s="49" t="s">
        <v>287</v>
      </c>
      <c r="C320" s="79">
        <v>1444</v>
      </c>
      <c r="D320" s="29" t="s">
        <v>1026</v>
      </c>
      <c r="E320" s="29" t="s">
        <v>1783</v>
      </c>
      <c r="F320" s="29" t="s">
        <v>1784</v>
      </c>
      <c r="G320" s="29" t="s">
        <v>1043</v>
      </c>
      <c r="H320" s="534" t="str">
        <f t="shared" si="4"/>
        <v>Winkler</v>
      </c>
    </row>
    <row r="321" spans="1:8" ht="12.95" customHeight="1" x14ac:dyDescent="0.2">
      <c r="A321" s="41">
        <v>193</v>
      </c>
      <c r="B321" s="49" t="s">
        <v>1449</v>
      </c>
      <c r="C321" s="79">
        <v>1445</v>
      </c>
      <c r="D321" s="29" t="s">
        <v>1027</v>
      </c>
      <c r="E321" s="29" t="s">
        <v>1623</v>
      </c>
      <c r="G321" s="29" t="s">
        <v>65</v>
      </c>
      <c r="H321" s="534" t="str">
        <f t="shared" si="4"/>
        <v>Crystal City</v>
      </c>
    </row>
    <row r="322" spans="1:8" ht="12.95" customHeight="1" x14ac:dyDescent="0.2">
      <c r="A322" s="41">
        <v>127</v>
      </c>
      <c r="B322" s="49" t="s">
        <v>288</v>
      </c>
      <c r="C322" s="79">
        <v>1447</v>
      </c>
      <c r="D322" s="29" t="s">
        <v>1028</v>
      </c>
      <c r="E322" s="29" t="s">
        <v>2032</v>
      </c>
      <c r="G322" s="29" t="s">
        <v>67</v>
      </c>
      <c r="H322" s="534" t="str">
        <f t="shared" si="4"/>
        <v>McGregor</v>
      </c>
    </row>
    <row r="323" spans="1:8" ht="12.95" customHeight="1" x14ac:dyDescent="0.2">
      <c r="A323" s="41">
        <v>119</v>
      </c>
      <c r="B323" s="49" t="s">
        <v>322</v>
      </c>
      <c r="C323" s="79">
        <v>1449</v>
      </c>
      <c r="D323" s="46" t="s">
        <v>2737</v>
      </c>
      <c r="E323" s="29" t="s">
        <v>2823</v>
      </c>
      <c r="G323" s="29" t="s">
        <v>1971</v>
      </c>
      <c r="H323" s="534" t="str">
        <f t="shared" si="4"/>
        <v>Brandon</v>
      </c>
    </row>
    <row r="324" spans="1:8" ht="12.95" customHeight="1" x14ac:dyDescent="0.2">
      <c r="A324" s="41">
        <v>114</v>
      </c>
      <c r="B324" s="49" t="s">
        <v>2371</v>
      </c>
      <c r="C324" s="79">
        <v>1452</v>
      </c>
      <c r="D324" s="29" t="s">
        <v>1029</v>
      </c>
      <c r="E324" s="29" t="s">
        <v>68</v>
      </c>
      <c r="G324" s="29" t="s">
        <v>1966</v>
      </c>
      <c r="H324" s="534" t="str">
        <f t="shared" si="4"/>
        <v>Winnipeg</v>
      </c>
    </row>
    <row r="325" spans="1:8" ht="12.95" customHeight="1" x14ac:dyDescent="0.2">
      <c r="A325" s="41">
        <v>107</v>
      </c>
      <c r="B325" s="49" t="s">
        <v>1939</v>
      </c>
      <c r="C325" s="79">
        <v>1453</v>
      </c>
      <c r="D325" s="29" t="s">
        <v>3160</v>
      </c>
      <c r="E325" s="29" t="s">
        <v>69</v>
      </c>
      <c r="G325" s="29" t="s">
        <v>1589</v>
      </c>
      <c r="H325" s="534" t="str">
        <f t="shared" si="4"/>
        <v>Steinbach</v>
      </c>
    </row>
    <row r="326" spans="1:8" ht="12.95" customHeight="1" x14ac:dyDescent="0.2">
      <c r="A326" s="41">
        <v>197</v>
      </c>
      <c r="B326" s="49" t="s">
        <v>3155</v>
      </c>
      <c r="C326" s="79">
        <v>1454</v>
      </c>
      <c r="D326" s="29" t="s">
        <v>683</v>
      </c>
      <c r="E326" s="29" t="s">
        <v>3295</v>
      </c>
      <c r="G326" s="29" t="s">
        <v>1634</v>
      </c>
      <c r="H326" s="534" t="str">
        <f t="shared" ref="H326:H389" si="5">IF(OR(C326=1180,C326=1287,C326=1808,C326=1887),"Winnipeg",IF(G326=$G$1,$H$1,IF(G326=$G$2,$H$2,IF(G326="MACGREGOR","McGregor",IF(G326="N.-D.-DE-LOURDES","N.-D.-de-Lourdes",IF(G326="STE ROSE DU LAC","Ste Rose du Lac",IF(G326="PORTAGE LA PRAIRIE","Portage la Prairie",IF(G326="LAC DU BONNET","Lac du Bonnet",IF(G326="GOD'S LAKE NARROWS","God's Lake Narrows",IF(G326="MCCREARY","McCreary",PROPER(G326)))))))))))</f>
        <v>Kleefeld</v>
      </c>
    </row>
    <row r="327" spans="1:8" ht="12.95" customHeight="1" x14ac:dyDescent="0.2">
      <c r="A327" s="41">
        <v>193</v>
      </c>
      <c r="B327" s="49" t="s">
        <v>1449</v>
      </c>
      <c r="C327" s="79">
        <v>1455</v>
      </c>
      <c r="D327" s="29" t="s">
        <v>684</v>
      </c>
      <c r="E327" s="96" t="s">
        <v>1988</v>
      </c>
      <c r="G327" s="29" t="s">
        <v>70</v>
      </c>
      <c r="H327" s="534" t="str">
        <f t="shared" si="5"/>
        <v>Bruxelles</v>
      </c>
    </row>
    <row r="328" spans="1:8" ht="12.95" customHeight="1" x14ac:dyDescent="0.2">
      <c r="A328" s="41">
        <v>187</v>
      </c>
      <c r="B328" s="49" t="s">
        <v>1004</v>
      </c>
      <c r="C328" s="79">
        <v>1457</v>
      </c>
      <c r="D328" s="29" t="s">
        <v>685</v>
      </c>
      <c r="E328" s="29" t="s">
        <v>71</v>
      </c>
      <c r="G328" s="29" t="s">
        <v>2047</v>
      </c>
      <c r="H328" s="534" t="str">
        <f t="shared" si="5"/>
        <v>Dauphin</v>
      </c>
    </row>
    <row r="329" spans="1:8" s="129" customFormat="1" ht="12.95" customHeight="1" x14ac:dyDescent="0.2">
      <c r="A329" s="41">
        <v>191</v>
      </c>
      <c r="B329" s="49" t="s">
        <v>1445</v>
      </c>
      <c r="C329" s="79">
        <v>1458</v>
      </c>
      <c r="D329" s="29" t="s">
        <v>686</v>
      </c>
      <c r="E329" s="29" t="s">
        <v>2341</v>
      </c>
      <c r="F329" s="29"/>
      <c r="G329" s="29" t="s">
        <v>72</v>
      </c>
      <c r="H329" s="534" t="str">
        <f t="shared" si="5"/>
        <v>Waskada</v>
      </c>
    </row>
    <row r="330" spans="1:8" ht="12.95" customHeight="1" x14ac:dyDescent="0.2">
      <c r="A330" s="41">
        <v>151</v>
      </c>
      <c r="B330" s="49" t="s">
        <v>2370</v>
      </c>
      <c r="C330" s="79">
        <v>1459</v>
      </c>
      <c r="D330" s="29" t="s">
        <v>687</v>
      </c>
      <c r="E330" s="29" t="s">
        <v>73</v>
      </c>
      <c r="G330" s="29" t="s">
        <v>1966</v>
      </c>
      <c r="H330" s="534" t="str">
        <f t="shared" si="5"/>
        <v>Winnipeg</v>
      </c>
    </row>
    <row r="331" spans="1:8" ht="12.95" customHeight="1" x14ac:dyDescent="0.2">
      <c r="A331" s="41">
        <v>196</v>
      </c>
      <c r="B331" s="49" t="s">
        <v>1443</v>
      </c>
      <c r="C331" s="79">
        <v>1462</v>
      </c>
      <c r="D331" s="29" t="s">
        <v>2687</v>
      </c>
      <c r="E331" s="96" t="s">
        <v>74</v>
      </c>
      <c r="F331" s="96"/>
      <c r="G331" s="29" t="s">
        <v>1966</v>
      </c>
      <c r="H331" s="534" t="str">
        <f t="shared" si="5"/>
        <v>Winnipeg</v>
      </c>
    </row>
    <row r="332" spans="1:8" ht="12.95" customHeight="1" x14ac:dyDescent="0.2">
      <c r="A332" s="41">
        <v>197</v>
      </c>
      <c r="B332" s="49" t="s">
        <v>3155</v>
      </c>
      <c r="C332" s="79">
        <v>1463</v>
      </c>
      <c r="D332" s="29" t="s">
        <v>1707</v>
      </c>
      <c r="E332" s="29" t="s">
        <v>75</v>
      </c>
      <c r="G332" s="29" t="s">
        <v>76</v>
      </c>
      <c r="H332" s="534" t="str">
        <f t="shared" si="5"/>
        <v>Elma</v>
      </c>
    </row>
    <row r="333" spans="1:8" ht="12.95" customHeight="1" x14ac:dyDescent="0.2">
      <c r="A333" s="41">
        <v>127</v>
      </c>
      <c r="B333" s="49" t="s">
        <v>288</v>
      </c>
      <c r="C333" s="79">
        <v>1465</v>
      </c>
      <c r="D333" s="29" t="s">
        <v>688</v>
      </c>
      <c r="E333" s="29" t="s">
        <v>1591</v>
      </c>
      <c r="G333" s="29" t="s">
        <v>67</v>
      </c>
      <c r="H333" s="534" t="str">
        <f t="shared" si="5"/>
        <v>McGregor</v>
      </c>
    </row>
    <row r="334" spans="1:8" ht="12.95" customHeight="1" x14ac:dyDescent="0.2">
      <c r="A334" s="41">
        <v>114</v>
      </c>
      <c r="B334" s="49" t="s">
        <v>2371</v>
      </c>
      <c r="C334" s="79">
        <v>1466</v>
      </c>
      <c r="D334" s="29" t="s">
        <v>689</v>
      </c>
      <c r="E334" s="29" t="s">
        <v>77</v>
      </c>
      <c r="G334" s="29" t="s">
        <v>1966</v>
      </c>
      <c r="H334" s="534" t="str">
        <f t="shared" si="5"/>
        <v>Winnipeg</v>
      </c>
    </row>
    <row r="335" spans="1:8" ht="12.95" customHeight="1" x14ac:dyDescent="0.2">
      <c r="A335" s="41">
        <v>114</v>
      </c>
      <c r="B335" s="49" t="s">
        <v>2371</v>
      </c>
      <c r="C335" s="79">
        <v>1467</v>
      </c>
      <c r="D335" s="29" t="s">
        <v>690</v>
      </c>
      <c r="E335" s="29" t="s">
        <v>78</v>
      </c>
      <c r="G335" s="29" t="s">
        <v>1966</v>
      </c>
      <c r="H335" s="534" t="str">
        <f t="shared" si="5"/>
        <v>Winnipeg</v>
      </c>
    </row>
    <row r="336" spans="1:8" ht="12.95" customHeight="1" x14ac:dyDescent="0.2">
      <c r="A336" s="41">
        <v>186</v>
      </c>
      <c r="B336" s="49" t="s">
        <v>1002</v>
      </c>
      <c r="C336" s="79">
        <v>1468</v>
      </c>
      <c r="D336" s="29" t="s">
        <v>691</v>
      </c>
      <c r="E336" s="29" t="s">
        <v>79</v>
      </c>
      <c r="F336" s="96"/>
      <c r="G336" s="29" t="s">
        <v>1966</v>
      </c>
      <c r="H336" s="534" t="str">
        <f t="shared" si="5"/>
        <v>Winnipeg</v>
      </c>
    </row>
    <row r="337" spans="1:8" ht="12.95" customHeight="1" x14ac:dyDescent="0.2">
      <c r="A337" s="41">
        <v>174</v>
      </c>
      <c r="B337" s="49" t="s">
        <v>2375</v>
      </c>
      <c r="C337" s="79">
        <v>1469</v>
      </c>
      <c r="D337" s="29" t="s">
        <v>692</v>
      </c>
      <c r="E337" s="29" t="s">
        <v>2032</v>
      </c>
      <c r="G337" s="29" t="s">
        <v>80</v>
      </c>
      <c r="H337" s="534" t="str">
        <f t="shared" si="5"/>
        <v>Ste. Agathe</v>
      </c>
    </row>
    <row r="338" spans="1:8" ht="12.95" customHeight="1" x14ac:dyDescent="0.2">
      <c r="A338" s="41">
        <v>141</v>
      </c>
      <c r="B338" s="49" t="s">
        <v>324</v>
      </c>
      <c r="C338" s="79">
        <v>1471</v>
      </c>
      <c r="D338" s="29" t="s">
        <v>693</v>
      </c>
      <c r="E338" s="29" t="s">
        <v>81</v>
      </c>
      <c r="G338" s="29" t="s">
        <v>82</v>
      </c>
      <c r="H338" s="534" t="str">
        <f t="shared" si="5"/>
        <v>Minto</v>
      </c>
    </row>
    <row r="339" spans="1:8" ht="12.95" customHeight="1" x14ac:dyDescent="0.2">
      <c r="A339" s="41">
        <v>188</v>
      </c>
      <c r="B339" s="49" t="s">
        <v>1008</v>
      </c>
      <c r="C339" s="79">
        <v>1472</v>
      </c>
      <c r="D339" s="29" t="s">
        <v>694</v>
      </c>
      <c r="E339" s="29" t="s">
        <v>83</v>
      </c>
      <c r="G339" s="29" t="s">
        <v>1966</v>
      </c>
      <c r="H339" s="534" t="str">
        <f t="shared" si="5"/>
        <v>Winnipeg</v>
      </c>
    </row>
    <row r="340" spans="1:8" ht="12.95" customHeight="1" x14ac:dyDescent="0.2">
      <c r="A340" s="41">
        <v>136</v>
      </c>
      <c r="B340" s="49" t="s">
        <v>2374</v>
      </c>
      <c r="C340" s="79">
        <v>1475</v>
      </c>
      <c r="D340" s="29" t="s">
        <v>2798</v>
      </c>
      <c r="E340" s="29" t="s">
        <v>84</v>
      </c>
      <c r="G340" s="29" t="s">
        <v>85</v>
      </c>
      <c r="H340" s="534" t="str">
        <f t="shared" si="5"/>
        <v>St. Norbert</v>
      </c>
    </row>
    <row r="341" spans="1:8" s="129" customFormat="1" ht="12.95" customHeight="1" x14ac:dyDescent="0.2">
      <c r="A341" s="41">
        <v>103</v>
      </c>
      <c r="B341" s="49" t="s">
        <v>323</v>
      </c>
      <c r="C341" s="79">
        <v>1476</v>
      </c>
      <c r="D341" s="29" t="s">
        <v>695</v>
      </c>
      <c r="E341" s="29" t="s">
        <v>1836</v>
      </c>
      <c r="F341" s="29"/>
      <c r="G341" s="29" t="s">
        <v>1767</v>
      </c>
      <c r="H341" s="534" t="str">
        <f t="shared" si="5"/>
        <v>Elkhorn</v>
      </c>
    </row>
    <row r="342" spans="1:8" ht="12.95" customHeight="1" x14ac:dyDescent="0.2">
      <c r="A342" s="41">
        <v>181</v>
      </c>
      <c r="B342" s="49" t="s">
        <v>1941</v>
      </c>
      <c r="C342" s="79">
        <v>1478</v>
      </c>
      <c r="D342" s="29" t="s">
        <v>696</v>
      </c>
      <c r="E342" s="29" t="s">
        <v>86</v>
      </c>
      <c r="F342" s="96"/>
      <c r="G342" s="29" t="s">
        <v>1966</v>
      </c>
      <c r="H342" s="534" t="str">
        <f t="shared" si="5"/>
        <v>Winnipeg</v>
      </c>
    </row>
    <row r="343" spans="1:8" ht="12.95" customHeight="1" x14ac:dyDescent="0.2">
      <c r="A343" s="41">
        <v>151</v>
      </c>
      <c r="B343" s="49" t="s">
        <v>2370</v>
      </c>
      <c r="C343" s="79">
        <v>1479</v>
      </c>
      <c r="D343" s="29" t="s">
        <v>697</v>
      </c>
      <c r="E343" s="29" t="s">
        <v>87</v>
      </c>
      <c r="G343" s="29" t="s">
        <v>1966</v>
      </c>
      <c r="H343" s="534" t="str">
        <f t="shared" si="5"/>
        <v>Winnipeg</v>
      </c>
    </row>
    <row r="344" spans="1:8" ht="12.95" customHeight="1" x14ac:dyDescent="0.2">
      <c r="A344" s="41">
        <v>151</v>
      </c>
      <c r="B344" s="29" t="s">
        <v>2370</v>
      </c>
      <c r="C344" s="79">
        <v>1480</v>
      </c>
      <c r="D344" s="29" t="s">
        <v>698</v>
      </c>
      <c r="E344" s="29" t="s">
        <v>88</v>
      </c>
      <c r="G344" s="29" t="s">
        <v>1966</v>
      </c>
      <c r="H344" s="534" t="str">
        <f t="shared" si="5"/>
        <v>Winnipeg</v>
      </c>
    </row>
    <row r="345" spans="1:8" ht="12.95" customHeight="1" x14ac:dyDescent="0.2">
      <c r="A345" s="41">
        <v>116</v>
      </c>
      <c r="B345" s="49" t="s">
        <v>1940</v>
      </c>
      <c r="C345" s="79">
        <v>1482</v>
      </c>
      <c r="D345" s="29" t="s">
        <v>699</v>
      </c>
      <c r="E345" s="29" t="s">
        <v>2224</v>
      </c>
      <c r="F345" s="96"/>
      <c r="G345" s="29" t="s">
        <v>1966</v>
      </c>
      <c r="H345" s="534" t="str">
        <f t="shared" si="5"/>
        <v>Winnipeg</v>
      </c>
    </row>
    <row r="346" spans="1:8" ht="12.95" customHeight="1" x14ac:dyDescent="0.2">
      <c r="A346" s="41">
        <v>154</v>
      </c>
      <c r="B346" s="49" t="s">
        <v>2373</v>
      </c>
      <c r="C346" s="79">
        <v>1483</v>
      </c>
      <c r="D346" s="29" t="s">
        <v>459</v>
      </c>
      <c r="E346" s="29" t="s">
        <v>2225</v>
      </c>
      <c r="F346" s="96"/>
      <c r="G346" s="29" t="s">
        <v>2018</v>
      </c>
      <c r="H346" s="534" t="str">
        <f t="shared" si="5"/>
        <v>Selkirk</v>
      </c>
    </row>
    <row r="347" spans="1:8" ht="12.95" customHeight="1" x14ac:dyDescent="0.2">
      <c r="A347" s="41">
        <v>189</v>
      </c>
      <c r="B347" s="49" t="s">
        <v>1447</v>
      </c>
      <c r="C347" s="79">
        <v>1485</v>
      </c>
      <c r="D347" s="29" t="s">
        <v>700</v>
      </c>
      <c r="E347" s="29" t="s">
        <v>2226</v>
      </c>
      <c r="G347" s="29" t="s">
        <v>1597</v>
      </c>
      <c r="H347" s="534" t="str">
        <f t="shared" si="5"/>
        <v>Oakbank</v>
      </c>
    </row>
    <row r="348" spans="1:8" ht="12.95" customHeight="1" x14ac:dyDescent="0.2">
      <c r="A348" s="41">
        <v>187</v>
      </c>
      <c r="B348" s="49" t="s">
        <v>1004</v>
      </c>
      <c r="C348" s="79">
        <v>1486</v>
      </c>
      <c r="D348" s="29" t="s">
        <v>701</v>
      </c>
      <c r="E348" s="29" t="s">
        <v>2227</v>
      </c>
      <c r="G348" s="29" t="s">
        <v>2047</v>
      </c>
      <c r="H348" s="534" t="str">
        <f t="shared" si="5"/>
        <v>Dauphin</v>
      </c>
    </row>
    <row r="349" spans="1:8" ht="12.95" customHeight="1" x14ac:dyDescent="0.2">
      <c r="A349" s="41">
        <v>120</v>
      </c>
      <c r="B349" s="49" t="s">
        <v>320</v>
      </c>
      <c r="C349" s="79">
        <v>1487</v>
      </c>
      <c r="D349" s="29" t="s">
        <v>702</v>
      </c>
      <c r="E349" s="29" t="s">
        <v>1588</v>
      </c>
      <c r="G349" s="29" t="s">
        <v>2228</v>
      </c>
      <c r="H349" s="534" t="str">
        <f t="shared" si="5"/>
        <v>Benito</v>
      </c>
    </row>
    <row r="350" spans="1:8" ht="12.95" customHeight="1" x14ac:dyDescent="0.2">
      <c r="A350" s="41">
        <v>135</v>
      </c>
      <c r="B350" s="49" t="s">
        <v>343</v>
      </c>
      <c r="C350" s="79">
        <v>1489</v>
      </c>
      <c r="D350" s="29" t="s">
        <v>703</v>
      </c>
      <c r="E350" s="29" t="s">
        <v>2229</v>
      </c>
      <c r="G350" s="29" t="s">
        <v>2230</v>
      </c>
      <c r="H350" s="534" t="str">
        <f t="shared" si="5"/>
        <v>Griswold</v>
      </c>
    </row>
    <row r="351" spans="1:8" ht="12.95" customHeight="1" x14ac:dyDescent="0.2">
      <c r="A351" s="41">
        <v>151</v>
      </c>
      <c r="B351" s="29" t="s">
        <v>2370</v>
      </c>
      <c r="C351" s="79">
        <v>1490</v>
      </c>
      <c r="D351" s="29" t="s">
        <v>704</v>
      </c>
      <c r="E351" s="29" t="s">
        <v>2231</v>
      </c>
      <c r="G351" s="29" t="s">
        <v>1966</v>
      </c>
      <c r="H351" s="534" t="str">
        <f t="shared" si="5"/>
        <v>Winnipeg</v>
      </c>
    </row>
    <row r="352" spans="1:8" ht="12.95" customHeight="1" x14ac:dyDescent="0.2">
      <c r="A352" s="41">
        <v>186</v>
      </c>
      <c r="B352" s="49" t="s">
        <v>1002</v>
      </c>
      <c r="C352" s="79">
        <v>1492</v>
      </c>
      <c r="D352" s="29" t="s">
        <v>2771</v>
      </c>
      <c r="E352" s="29" t="s">
        <v>2232</v>
      </c>
      <c r="G352" s="29" t="s">
        <v>1966</v>
      </c>
      <c r="H352" s="534" t="str">
        <f t="shared" si="5"/>
        <v>Winnipeg</v>
      </c>
    </row>
    <row r="353" spans="1:8" ht="12.95" customHeight="1" x14ac:dyDescent="0.2">
      <c r="A353" s="41">
        <v>155</v>
      </c>
      <c r="B353" s="49" t="s">
        <v>2376</v>
      </c>
      <c r="C353" s="79">
        <v>1494</v>
      </c>
      <c r="D353" s="29" t="s">
        <v>705</v>
      </c>
      <c r="E353" s="29" t="s">
        <v>2233</v>
      </c>
      <c r="G353" s="29" t="s">
        <v>56</v>
      </c>
      <c r="H353" s="534" t="str">
        <f t="shared" si="5"/>
        <v>Teulon</v>
      </c>
    </row>
    <row r="354" spans="1:8" ht="12.95" customHeight="1" x14ac:dyDescent="0.2">
      <c r="A354" s="41">
        <v>102</v>
      </c>
      <c r="B354" s="49" t="s">
        <v>1653</v>
      </c>
      <c r="C354" s="79">
        <v>1495</v>
      </c>
      <c r="D354" s="29" t="s">
        <v>706</v>
      </c>
      <c r="E354" s="29" t="s">
        <v>2234</v>
      </c>
      <c r="G354" s="29" t="s">
        <v>1994</v>
      </c>
      <c r="H354" s="534" t="str">
        <f t="shared" si="5"/>
        <v>Thompson</v>
      </c>
    </row>
    <row r="355" spans="1:8" ht="12.95" customHeight="1" x14ac:dyDescent="0.2">
      <c r="A355" s="41">
        <v>151</v>
      </c>
      <c r="B355" s="49" t="s">
        <v>2370</v>
      </c>
      <c r="C355" s="79">
        <v>1496</v>
      </c>
      <c r="D355" s="29" t="s">
        <v>707</v>
      </c>
      <c r="E355" s="29" t="s">
        <v>2235</v>
      </c>
      <c r="F355" s="96"/>
      <c r="G355" s="29" t="s">
        <v>1966</v>
      </c>
      <c r="H355" s="534" t="str">
        <f t="shared" si="5"/>
        <v>Winnipeg</v>
      </c>
    </row>
    <row r="356" spans="1:8" ht="12.95" customHeight="1" x14ac:dyDescent="0.2">
      <c r="A356" s="41">
        <v>151</v>
      </c>
      <c r="B356" s="29" t="s">
        <v>2370</v>
      </c>
      <c r="C356" s="79">
        <v>1497</v>
      </c>
      <c r="D356" s="29" t="s">
        <v>708</v>
      </c>
      <c r="E356" s="29" t="s">
        <v>2236</v>
      </c>
      <c r="G356" s="29" t="s">
        <v>1966</v>
      </c>
      <c r="H356" s="534" t="str">
        <f t="shared" si="5"/>
        <v>Winnipeg</v>
      </c>
    </row>
    <row r="357" spans="1:8" ht="12.95" customHeight="1" x14ac:dyDescent="0.2">
      <c r="A357" s="41">
        <v>188</v>
      </c>
      <c r="B357" s="49" t="s">
        <v>1008</v>
      </c>
      <c r="C357" s="79">
        <v>1498</v>
      </c>
      <c r="D357" s="96" t="s">
        <v>709</v>
      </c>
      <c r="E357" s="96" t="s">
        <v>2237</v>
      </c>
      <c r="F357" s="96"/>
      <c r="G357" s="29" t="s">
        <v>1966</v>
      </c>
      <c r="H357" s="534" t="str">
        <f t="shared" si="5"/>
        <v>Winnipeg</v>
      </c>
    </row>
    <row r="358" spans="1:8" ht="12.95" customHeight="1" x14ac:dyDescent="0.2">
      <c r="A358" s="41">
        <v>156</v>
      </c>
      <c r="B358" s="49" t="s">
        <v>321</v>
      </c>
      <c r="C358" s="79">
        <v>1501</v>
      </c>
      <c r="D358" s="29" t="s">
        <v>710</v>
      </c>
      <c r="E358" s="96" t="s">
        <v>2238</v>
      </c>
      <c r="F358" s="96"/>
      <c r="G358" s="29" t="s">
        <v>1570</v>
      </c>
      <c r="H358" s="534" t="str">
        <f t="shared" si="5"/>
        <v>Minnedosa</v>
      </c>
    </row>
    <row r="359" spans="1:8" ht="12.95" customHeight="1" x14ac:dyDescent="0.2">
      <c r="A359" s="41">
        <v>135</v>
      </c>
      <c r="B359" s="49" t="s">
        <v>343</v>
      </c>
      <c r="C359" s="79">
        <v>1503</v>
      </c>
      <c r="D359" s="29" t="s">
        <v>711</v>
      </c>
      <c r="E359" s="29" t="s">
        <v>2239</v>
      </c>
      <c r="G359" s="29" t="s">
        <v>1778</v>
      </c>
      <c r="H359" s="534" t="str">
        <f t="shared" si="5"/>
        <v>Pine Falls</v>
      </c>
    </row>
    <row r="360" spans="1:8" ht="12.95" customHeight="1" x14ac:dyDescent="0.2">
      <c r="A360" s="41">
        <v>114</v>
      </c>
      <c r="B360" s="49" t="s">
        <v>2371</v>
      </c>
      <c r="C360" s="79">
        <v>1506</v>
      </c>
      <c r="D360" s="29" t="s">
        <v>712</v>
      </c>
      <c r="E360" s="29" t="s">
        <v>2240</v>
      </c>
      <c r="G360" s="29" t="s">
        <v>1966</v>
      </c>
      <c r="H360" s="534" t="str">
        <f t="shared" si="5"/>
        <v>Winnipeg</v>
      </c>
    </row>
    <row r="361" spans="1:8" ht="12.95" customHeight="1" x14ac:dyDescent="0.2">
      <c r="A361" s="41">
        <v>118</v>
      </c>
      <c r="B361" s="49" t="s">
        <v>2372</v>
      </c>
      <c r="C361" s="79">
        <v>1508</v>
      </c>
      <c r="D361" s="29" t="s">
        <v>713</v>
      </c>
      <c r="E361" s="29" t="s">
        <v>2241</v>
      </c>
      <c r="G361" s="29" t="s">
        <v>2242</v>
      </c>
      <c r="H361" s="534" t="str">
        <f t="shared" si="5"/>
        <v>West St. Paul</v>
      </c>
    </row>
    <row r="362" spans="1:8" ht="12.95" customHeight="1" x14ac:dyDescent="0.2">
      <c r="A362" s="41">
        <v>197</v>
      </c>
      <c r="B362" s="49" t="s">
        <v>3155</v>
      </c>
      <c r="C362" s="79">
        <v>1509</v>
      </c>
      <c r="D362" s="29" t="s">
        <v>714</v>
      </c>
      <c r="E362" s="29" t="s">
        <v>2243</v>
      </c>
      <c r="G362" s="29" t="s">
        <v>1635</v>
      </c>
      <c r="H362" s="534" t="str">
        <f t="shared" si="5"/>
        <v>Arborg</v>
      </c>
    </row>
    <row r="363" spans="1:8" ht="12.95" customHeight="1" x14ac:dyDescent="0.2">
      <c r="A363" s="41">
        <v>188</v>
      </c>
      <c r="B363" s="49" t="s">
        <v>1008</v>
      </c>
      <c r="C363" s="79">
        <v>1511</v>
      </c>
      <c r="D363" s="29" t="s">
        <v>2782</v>
      </c>
      <c r="E363" s="29" t="s">
        <v>2244</v>
      </c>
      <c r="G363" s="29" t="s">
        <v>1966</v>
      </c>
      <c r="H363" s="534" t="str">
        <f t="shared" si="5"/>
        <v>Winnipeg</v>
      </c>
    </row>
    <row r="364" spans="1:8" ht="12.95" customHeight="1" x14ac:dyDescent="0.2">
      <c r="A364" s="41">
        <v>188</v>
      </c>
      <c r="B364" s="49" t="s">
        <v>1008</v>
      </c>
      <c r="C364" s="79">
        <v>1512</v>
      </c>
      <c r="D364" s="29" t="s">
        <v>715</v>
      </c>
      <c r="E364" s="29" t="s">
        <v>2245</v>
      </c>
      <c r="G364" s="29" t="s">
        <v>1966</v>
      </c>
      <c r="H364" s="534" t="str">
        <f t="shared" si="5"/>
        <v>Winnipeg</v>
      </c>
    </row>
    <row r="365" spans="1:8" ht="12.95" customHeight="1" x14ac:dyDescent="0.2">
      <c r="A365" s="41">
        <v>174</v>
      </c>
      <c r="B365" s="49" t="s">
        <v>2375</v>
      </c>
      <c r="C365" s="79">
        <v>1513</v>
      </c>
      <c r="D365" s="29" t="s">
        <v>716</v>
      </c>
      <c r="E365" s="29" t="s">
        <v>355</v>
      </c>
      <c r="G365" s="29" t="s">
        <v>1589</v>
      </c>
      <c r="H365" s="534" t="str">
        <f t="shared" si="5"/>
        <v>Steinbach</v>
      </c>
    </row>
    <row r="366" spans="1:8" ht="12.95" customHeight="1" x14ac:dyDescent="0.2">
      <c r="A366" s="41">
        <v>195</v>
      </c>
      <c r="B366" s="49" t="s">
        <v>965</v>
      </c>
      <c r="C366" s="79">
        <v>1514</v>
      </c>
      <c r="D366" s="29" t="s">
        <v>717</v>
      </c>
      <c r="E366" s="29" t="s">
        <v>1623</v>
      </c>
      <c r="G366" s="29" t="s">
        <v>2247</v>
      </c>
      <c r="H366" s="534" t="str">
        <f t="shared" si="5"/>
        <v>Miami</v>
      </c>
    </row>
    <row r="367" spans="1:8" ht="12.95" customHeight="1" x14ac:dyDescent="0.2">
      <c r="A367" s="41">
        <v>192</v>
      </c>
      <c r="B367" s="49" t="s">
        <v>1000</v>
      </c>
      <c r="C367" s="79">
        <v>1516</v>
      </c>
      <c r="D367" s="29" t="s">
        <v>718</v>
      </c>
      <c r="E367" s="29" t="s">
        <v>2342</v>
      </c>
      <c r="G367" s="29" t="s">
        <v>2249</v>
      </c>
      <c r="H367" s="534" t="str">
        <f t="shared" si="5"/>
        <v>Camperville</v>
      </c>
    </row>
    <row r="368" spans="1:8" ht="12.95" customHeight="1" x14ac:dyDescent="0.2">
      <c r="A368" s="41">
        <v>114</v>
      </c>
      <c r="B368" s="49" t="s">
        <v>2371</v>
      </c>
      <c r="C368" s="79">
        <v>1517</v>
      </c>
      <c r="D368" s="29" t="s">
        <v>719</v>
      </c>
      <c r="E368" s="29" t="s">
        <v>2250</v>
      </c>
      <c r="G368" s="29" t="s">
        <v>1966</v>
      </c>
      <c r="H368" s="534" t="str">
        <f t="shared" si="5"/>
        <v>Winnipeg</v>
      </c>
    </row>
    <row r="369" spans="1:8" ht="12.95" customHeight="1" x14ac:dyDescent="0.2">
      <c r="A369" s="41">
        <v>196</v>
      </c>
      <c r="B369" s="49" t="s">
        <v>1443</v>
      </c>
      <c r="C369" s="79">
        <v>1519</v>
      </c>
      <c r="D369" s="29" t="s">
        <v>720</v>
      </c>
      <c r="E369" s="29" t="s">
        <v>2251</v>
      </c>
      <c r="G369" s="29" t="s">
        <v>1966</v>
      </c>
      <c r="H369" s="534" t="str">
        <f t="shared" si="5"/>
        <v>Winnipeg</v>
      </c>
    </row>
    <row r="370" spans="1:8" ht="12.95" customHeight="1" x14ac:dyDescent="0.2">
      <c r="A370" s="41">
        <v>141</v>
      </c>
      <c r="B370" s="49" t="s">
        <v>324</v>
      </c>
      <c r="C370" s="79">
        <v>1521</v>
      </c>
      <c r="D370" s="29" t="s">
        <v>721</v>
      </c>
      <c r="E370" s="29" t="s">
        <v>2252</v>
      </c>
      <c r="G370" s="29" t="s">
        <v>2253</v>
      </c>
      <c r="H370" s="534" t="str">
        <f t="shared" si="5"/>
        <v>Boissevain</v>
      </c>
    </row>
    <row r="371" spans="1:8" ht="12.95" customHeight="1" x14ac:dyDescent="0.2">
      <c r="A371" s="41">
        <v>192</v>
      </c>
      <c r="B371" s="49" t="s">
        <v>1000</v>
      </c>
      <c r="C371" s="79">
        <v>1522</v>
      </c>
      <c r="D371" s="29" t="s">
        <v>722</v>
      </c>
      <c r="E371" s="29" t="s">
        <v>1972</v>
      </c>
      <c r="G371" s="29" t="s">
        <v>2254</v>
      </c>
      <c r="H371" s="534" t="str">
        <f t="shared" si="5"/>
        <v>Brochet</v>
      </c>
    </row>
    <row r="372" spans="1:8" ht="12.95" customHeight="1" x14ac:dyDescent="0.2">
      <c r="A372" s="41">
        <v>116</v>
      </c>
      <c r="B372" s="49" t="s">
        <v>1940</v>
      </c>
      <c r="C372" s="79">
        <v>1523</v>
      </c>
      <c r="D372" s="29" t="s">
        <v>723</v>
      </c>
      <c r="E372" s="29" t="s">
        <v>2255</v>
      </c>
      <c r="G372" s="29" t="s">
        <v>1966</v>
      </c>
      <c r="H372" s="534" t="str">
        <f t="shared" si="5"/>
        <v>Winnipeg</v>
      </c>
    </row>
    <row r="373" spans="1:8" ht="12.95" customHeight="1" x14ac:dyDescent="0.2">
      <c r="A373" s="41">
        <v>114</v>
      </c>
      <c r="B373" s="49" t="s">
        <v>2371</v>
      </c>
      <c r="C373" s="79">
        <v>1524</v>
      </c>
      <c r="D373" s="29" t="s">
        <v>1101</v>
      </c>
      <c r="E373" s="29" t="s">
        <v>2891</v>
      </c>
      <c r="G373" s="29" t="s">
        <v>1966</v>
      </c>
      <c r="H373" s="534" t="str">
        <f t="shared" si="5"/>
        <v>Winnipeg</v>
      </c>
    </row>
    <row r="374" spans="1:8" ht="12.95" customHeight="1" x14ac:dyDescent="0.2">
      <c r="A374" s="41">
        <v>197</v>
      </c>
      <c r="B374" s="49" t="s">
        <v>3155</v>
      </c>
      <c r="C374" s="79">
        <v>1526</v>
      </c>
      <c r="D374" s="96" t="s">
        <v>1102</v>
      </c>
      <c r="E374" s="29" t="s">
        <v>2256</v>
      </c>
      <c r="F374" s="96"/>
      <c r="G374" s="29" t="s">
        <v>1589</v>
      </c>
      <c r="H374" s="534" t="str">
        <f t="shared" si="5"/>
        <v>Steinbach</v>
      </c>
    </row>
    <row r="375" spans="1:8" ht="12.95" customHeight="1" x14ac:dyDescent="0.2">
      <c r="A375" s="41">
        <v>195</v>
      </c>
      <c r="B375" s="49" t="s">
        <v>965</v>
      </c>
      <c r="C375" s="79">
        <v>1527</v>
      </c>
      <c r="D375" s="29" t="s">
        <v>1103</v>
      </c>
      <c r="E375" s="29" t="s">
        <v>2025</v>
      </c>
      <c r="F375" s="29" t="s">
        <v>2839</v>
      </c>
      <c r="G375" s="29" t="s">
        <v>2026</v>
      </c>
      <c r="H375" s="534" t="str">
        <f t="shared" si="5"/>
        <v>Elie</v>
      </c>
    </row>
    <row r="376" spans="1:8" ht="12.95" customHeight="1" x14ac:dyDescent="0.2">
      <c r="A376" s="41">
        <v>192</v>
      </c>
      <c r="B376" s="49" t="s">
        <v>1000</v>
      </c>
      <c r="C376" s="79">
        <v>1528</v>
      </c>
      <c r="D376" s="29" t="s">
        <v>2688</v>
      </c>
      <c r="E376" s="29" t="s">
        <v>1988</v>
      </c>
      <c r="G376" s="29" t="s">
        <v>2257</v>
      </c>
      <c r="H376" s="534" t="str">
        <f t="shared" si="5"/>
        <v>Moose Lake</v>
      </c>
    </row>
    <row r="377" spans="1:8" ht="12.95" customHeight="1" x14ac:dyDescent="0.2">
      <c r="A377" s="41">
        <v>135</v>
      </c>
      <c r="B377" s="49" t="s">
        <v>343</v>
      </c>
      <c r="C377" s="79">
        <v>1529</v>
      </c>
      <c r="D377" s="29" t="s">
        <v>1104</v>
      </c>
      <c r="E377" s="96" t="s">
        <v>2239</v>
      </c>
      <c r="G377" s="29" t="s">
        <v>1778</v>
      </c>
      <c r="H377" s="534" t="str">
        <f t="shared" si="5"/>
        <v>Pine Falls</v>
      </c>
    </row>
    <row r="378" spans="1:8" ht="12.95" customHeight="1" x14ac:dyDescent="0.2">
      <c r="A378" s="41">
        <v>186</v>
      </c>
      <c r="B378" s="49" t="s">
        <v>1002</v>
      </c>
      <c r="C378" s="79">
        <v>1530</v>
      </c>
      <c r="D378" s="29" t="s">
        <v>1105</v>
      </c>
      <c r="E378" s="29" t="s">
        <v>2258</v>
      </c>
      <c r="F378" s="96"/>
      <c r="G378" s="29" t="s">
        <v>1966</v>
      </c>
      <c r="H378" s="534" t="str">
        <f t="shared" si="5"/>
        <v>Winnipeg</v>
      </c>
    </row>
    <row r="379" spans="1:8" ht="12.95" customHeight="1" x14ac:dyDescent="0.2">
      <c r="A379" s="41">
        <v>189</v>
      </c>
      <c r="B379" s="49" t="s">
        <v>1447</v>
      </c>
      <c r="C379" s="79">
        <v>1531</v>
      </c>
      <c r="D379" s="29" t="s">
        <v>1106</v>
      </c>
      <c r="E379" s="29" t="s">
        <v>3199</v>
      </c>
      <c r="G379" s="29" t="s">
        <v>2259</v>
      </c>
      <c r="H379" s="534" t="str">
        <f t="shared" si="5"/>
        <v>Hazelridge</v>
      </c>
    </row>
    <row r="380" spans="1:8" ht="12.95" customHeight="1" x14ac:dyDescent="0.2">
      <c r="A380" s="41">
        <v>185</v>
      </c>
      <c r="B380" s="49" t="s">
        <v>1474</v>
      </c>
      <c r="C380" s="79">
        <v>1533</v>
      </c>
      <c r="D380" s="29" t="s">
        <v>2879</v>
      </c>
      <c r="E380" s="29" t="s">
        <v>2822</v>
      </c>
      <c r="G380" s="29" t="s">
        <v>2260</v>
      </c>
      <c r="H380" s="534" t="str">
        <f t="shared" si="5"/>
        <v>Altona</v>
      </c>
    </row>
    <row r="381" spans="1:8" ht="12.95" customHeight="1" x14ac:dyDescent="0.2">
      <c r="A381" s="41">
        <v>197</v>
      </c>
      <c r="B381" s="49" t="s">
        <v>3155</v>
      </c>
      <c r="C381" s="79">
        <v>1534</v>
      </c>
      <c r="D381" s="29" t="s">
        <v>1107</v>
      </c>
      <c r="E381" s="29" t="s">
        <v>2261</v>
      </c>
      <c r="F381" s="96"/>
      <c r="G381" s="29" t="s">
        <v>2262</v>
      </c>
      <c r="H381" s="534" t="str">
        <f t="shared" si="5"/>
        <v>Rosenort</v>
      </c>
    </row>
    <row r="382" spans="1:8" ht="12.95" customHeight="1" x14ac:dyDescent="0.2">
      <c r="A382" s="41">
        <v>120</v>
      </c>
      <c r="B382" s="49" t="s">
        <v>320</v>
      </c>
      <c r="C382" s="79">
        <v>1535</v>
      </c>
      <c r="D382" s="29" t="s">
        <v>3441</v>
      </c>
      <c r="E382" s="29" t="s">
        <v>1591</v>
      </c>
      <c r="G382" s="29" t="s">
        <v>2263</v>
      </c>
      <c r="H382" s="534" t="str">
        <f t="shared" si="5"/>
        <v>Minitonas</v>
      </c>
    </row>
    <row r="383" spans="1:8" ht="12.95" customHeight="1" x14ac:dyDescent="0.2">
      <c r="A383" s="41">
        <v>107</v>
      </c>
      <c r="B383" s="49" t="s">
        <v>1939</v>
      </c>
      <c r="C383" s="79">
        <v>1536</v>
      </c>
      <c r="D383" s="29" t="s">
        <v>1108</v>
      </c>
      <c r="E383" s="29" t="s">
        <v>2264</v>
      </c>
      <c r="F383" s="96"/>
      <c r="G383" s="29" t="s">
        <v>1966</v>
      </c>
      <c r="H383" s="534" t="str">
        <f t="shared" si="5"/>
        <v>Winnipeg</v>
      </c>
    </row>
    <row r="384" spans="1:8" ht="12.95" customHeight="1" x14ac:dyDescent="0.2">
      <c r="A384" s="41">
        <v>151</v>
      </c>
      <c r="B384" s="49" t="s">
        <v>2370</v>
      </c>
      <c r="C384" s="79">
        <v>1537</v>
      </c>
      <c r="D384" s="29" t="s">
        <v>1109</v>
      </c>
      <c r="E384" s="29" t="s">
        <v>2265</v>
      </c>
      <c r="G384" s="29" t="s">
        <v>1966</v>
      </c>
      <c r="H384" s="534" t="str">
        <f t="shared" si="5"/>
        <v>Winnipeg</v>
      </c>
    </row>
    <row r="385" spans="1:8" ht="12.95" customHeight="1" x14ac:dyDescent="0.2">
      <c r="A385" s="41">
        <v>196</v>
      </c>
      <c r="B385" s="49" t="s">
        <v>1443</v>
      </c>
      <c r="C385" s="79">
        <v>1538</v>
      </c>
      <c r="D385" s="29" t="s">
        <v>2689</v>
      </c>
      <c r="E385" s="29" t="s">
        <v>2266</v>
      </c>
      <c r="G385" s="29" t="s">
        <v>1966</v>
      </c>
      <c r="H385" s="534" t="str">
        <f t="shared" si="5"/>
        <v>Winnipeg</v>
      </c>
    </row>
    <row r="386" spans="1:8" ht="12.95" customHeight="1" x14ac:dyDescent="0.2">
      <c r="A386" s="41">
        <v>121</v>
      </c>
      <c r="B386" s="49" t="s">
        <v>286</v>
      </c>
      <c r="C386" s="79">
        <v>1539</v>
      </c>
      <c r="D386" s="29" t="s">
        <v>1110</v>
      </c>
      <c r="E386" s="29" t="s">
        <v>2267</v>
      </c>
      <c r="F386" s="29" t="s">
        <v>3116</v>
      </c>
      <c r="G386" s="29" t="s">
        <v>1969</v>
      </c>
      <c r="H386" s="534" t="str">
        <f t="shared" si="5"/>
        <v>Portage la Prairie</v>
      </c>
    </row>
    <row r="387" spans="1:8" ht="12.95" customHeight="1" x14ac:dyDescent="0.2">
      <c r="A387" s="41">
        <v>151</v>
      </c>
      <c r="B387" s="49" t="s">
        <v>2370</v>
      </c>
      <c r="C387" s="79">
        <v>1541</v>
      </c>
      <c r="D387" s="29" t="s">
        <v>1111</v>
      </c>
      <c r="E387" s="29" t="s">
        <v>2268</v>
      </c>
      <c r="G387" s="29" t="s">
        <v>1966</v>
      </c>
      <c r="H387" s="534" t="str">
        <f t="shared" si="5"/>
        <v>Winnipeg</v>
      </c>
    </row>
    <row r="388" spans="1:8" ht="12.95" customHeight="1" x14ac:dyDescent="0.2">
      <c r="A388" s="41">
        <v>186</v>
      </c>
      <c r="B388" s="49" t="s">
        <v>1002</v>
      </c>
      <c r="C388" s="79">
        <v>1542</v>
      </c>
      <c r="D388" s="29" t="s">
        <v>1112</v>
      </c>
      <c r="E388" s="29" t="s">
        <v>2269</v>
      </c>
      <c r="G388" s="29" t="s">
        <v>1966</v>
      </c>
      <c r="H388" s="534" t="str">
        <f t="shared" si="5"/>
        <v>Winnipeg</v>
      </c>
    </row>
    <row r="389" spans="1:8" ht="12.95" customHeight="1" x14ac:dyDescent="0.2">
      <c r="A389" s="41">
        <v>105</v>
      </c>
      <c r="B389" s="49" t="s">
        <v>287</v>
      </c>
      <c r="C389" s="79">
        <v>1544</v>
      </c>
      <c r="D389" s="29" t="s">
        <v>1113</v>
      </c>
      <c r="E389" s="29" t="s">
        <v>2270</v>
      </c>
      <c r="F389" s="96"/>
      <c r="G389" s="29" t="s">
        <v>1043</v>
      </c>
      <c r="H389" s="534" t="str">
        <f t="shared" si="5"/>
        <v>Winkler</v>
      </c>
    </row>
    <row r="390" spans="1:8" ht="12.95" customHeight="1" x14ac:dyDescent="0.2">
      <c r="A390" s="41">
        <v>194</v>
      </c>
      <c r="B390" s="49" t="s">
        <v>1006</v>
      </c>
      <c r="C390" s="79">
        <v>1546</v>
      </c>
      <c r="D390" s="29" t="s">
        <v>1114</v>
      </c>
      <c r="E390" s="29" t="s">
        <v>2097</v>
      </c>
      <c r="G390" s="29" t="s">
        <v>2271</v>
      </c>
      <c r="H390" s="534" t="str">
        <f t="shared" ref="H390:H453" si="6">IF(OR(C390=1180,C390=1287,C390=1808,C390=1887),"Winnipeg",IF(G390=$G$1,$H$1,IF(G390=$G$2,$H$2,IF(G390="MACGREGOR","McGregor",IF(G390="N.-D.-DE-LOURDES","N.-D.-de-Lourdes",IF(G390="STE ROSE DU LAC","Ste Rose du Lac",IF(G390="PORTAGE LA PRAIRIE","Portage la Prairie",IF(G390="LAC DU BONNET","Lac du Bonnet",IF(G390="GOD'S LAKE NARROWS","God's Lake Narrows",IF(G390="MCCREARY","McCreary",PROPER(G390)))))))))))</f>
        <v>Rossburn</v>
      </c>
    </row>
    <row r="391" spans="1:8" ht="12.95" customHeight="1" x14ac:dyDescent="0.2">
      <c r="A391" s="41">
        <v>151</v>
      </c>
      <c r="B391" s="49" t="s">
        <v>2370</v>
      </c>
      <c r="C391" s="79">
        <v>1547</v>
      </c>
      <c r="D391" s="29" t="s">
        <v>1115</v>
      </c>
      <c r="E391" s="29" t="s">
        <v>2272</v>
      </c>
      <c r="G391" s="29" t="s">
        <v>1966</v>
      </c>
      <c r="H391" s="534" t="str">
        <f t="shared" si="6"/>
        <v>Winnipeg</v>
      </c>
    </row>
    <row r="392" spans="1:8" ht="12.95" customHeight="1" x14ac:dyDescent="0.2">
      <c r="A392" s="41">
        <v>114</v>
      </c>
      <c r="B392" s="49" t="s">
        <v>2371</v>
      </c>
      <c r="C392" s="79">
        <v>1548</v>
      </c>
      <c r="D392" s="29" t="s">
        <v>2810</v>
      </c>
      <c r="E392" s="96" t="s">
        <v>2273</v>
      </c>
      <c r="G392" s="29" t="s">
        <v>1966</v>
      </c>
      <c r="H392" s="534" t="str">
        <f t="shared" si="6"/>
        <v>Winnipeg</v>
      </c>
    </row>
    <row r="393" spans="1:8" ht="12.95" customHeight="1" x14ac:dyDescent="0.2">
      <c r="A393" s="41">
        <v>116</v>
      </c>
      <c r="B393" s="49" t="s">
        <v>1940</v>
      </c>
      <c r="C393" s="79">
        <v>1549</v>
      </c>
      <c r="D393" s="29" t="s">
        <v>1116</v>
      </c>
      <c r="E393" s="29" t="s">
        <v>2274</v>
      </c>
      <c r="G393" s="29" t="s">
        <v>1966</v>
      </c>
      <c r="H393" s="534" t="str">
        <f t="shared" si="6"/>
        <v>Winnipeg</v>
      </c>
    </row>
    <row r="394" spans="1:8" ht="12.95" customHeight="1" x14ac:dyDescent="0.2">
      <c r="A394" s="41">
        <v>185</v>
      </c>
      <c r="B394" s="49" t="s">
        <v>1474</v>
      </c>
      <c r="C394" s="79">
        <v>1551</v>
      </c>
      <c r="D394" s="29" t="s">
        <v>1117</v>
      </c>
      <c r="E394" s="29" t="s">
        <v>1600</v>
      </c>
      <c r="F394" s="96"/>
      <c r="G394" s="29" t="s">
        <v>2275</v>
      </c>
      <c r="H394" s="534" t="str">
        <f t="shared" si="6"/>
        <v>Vita</v>
      </c>
    </row>
    <row r="395" spans="1:8" ht="12.95" customHeight="1" x14ac:dyDescent="0.2">
      <c r="A395" s="41">
        <v>193</v>
      </c>
      <c r="B395" s="49" t="s">
        <v>1449</v>
      </c>
      <c r="C395" s="79">
        <v>1553</v>
      </c>
      <c r="D395" s="29" t="s">
        <v>2937</v>
      </c>
      <c r="E395" s="29" t="s">
        <v>46</v>
      </c>
      <c r="G395" s="29" t="s">
        <v>2042</v>
      </c>
      <c r="H395" s="534" t="str">
        <f t="shared" si="6"/>
        <v>Swan Lake</v>
      </c>
    </row>
    <row r="396" spans="1:8" ht="12.95" customHeight="1" x14ac:dyDescent="0.2">
      <c r="A396" s="41">
        <v>194</v>
      </c>
      <c r="B396" s="49" t="s">
        <v>1006</v>
      </c>
      <c r="C396" s="79">
        <v>1554</v>
      </c>
      <c r="D396" s="29" t="s">
        <v>1118</v>
      </c>
      <c r="E396" s="29" t="s">
        <v>2276</v>
      </c>
      <c r="G396" s="29" t="s">
        <v>1731</v>
      </c>
      <c r="H396" s="534" t="str">
        <f t="shared" si="6"/>
        <v>Hamiota</v>
      </c>
    </row>
    <row r="397" spans="1:8" ht="12.95" customHeight="1" x14ac:dyDescent="0.2">
      <c r="A397" s="41">
        <v>194</v>
      </c>
      <c r="B397" s="49" t="s">
        <v>1006</v>
      </c>
      <c r="C397" s="79">
        <v>1555</v>
      </c>
      <c r="D397" s="29" t="s">
        <v>1119</v>
      </c>
      <c r="E397" s="29" t="s">
        <v>2277</v>
      </c>
      <c r="G397" s="29" t="s">
        <v>2278</v>
      </c>
      <c r="H397" s="534" t="str">
        <f t="shared" si="6"/>
        <v>Waywayseecappo</v>
      </c>
    </row>
    <row r="398" spans="1:8" ht="12.95" customHeight="1" x14ac:dyDescent="0.2">
      <c r="A398" s="41">
        <v>196</v>
      </c>
      <c r="B398" s="49" t="s">
        <v>1443</v>
      </c>
      <c r="C398" s="79">
        <v>1556</v>
      </c>
      <c r="D398" s="29" t="s">
        <v>1120</v>
      </c>
      <c r="E398" s="29" t="s">
        <v>2279</v>
      </c>
      <c r="G398" s="29" t="s">
        <v>1966</v>
      </c>
      <c r="H398" s="534" t="str">
        <f t="shared" si="6"/>
        <v>Winnipeg</v>
      </c>
    </row>
    <row r="399" spans="1:8" ht="12.95" customHeight="1" x14ac:dyDescent="0.2">
      <c r="A399" s="41">
        <v>140</v>
      </c>
      <c r="B399" s="49" t="s">
        <v>2104</v>
      </c>
      <c r="C399" s="79">
        <v>1557</v>
      </c>
      <c r="D399" s="29" t="s">
        <v>2759</v>
      </c>
      <c r="E399" s="29" t="s">
        <v>3161</v>
      </c>
      <c r="G399" s="29" t="s">
        <v>2280</v>
      </c>
      <c r="H399" s="534" t="str">
        <f t="shared" si="6"/>
        <v>Île des Chênes</v>
      </c>
    </row>
    <row r="400" spans="1:8" ht="12.95" customHeight="1" x14ac:dyDescent="0.2">
      <c r="A400" s="41">
        <v>195</v>
      </c>
      <c r="B400" s="49" t="s">
        <v>965</v>
      </c>
      <c r="C400" s="79">
        <v>1558</v>
      </c>
      <c r="D400" s="29" t="s">
        <v>1121</v>
      </c>
      <c r="E400" s="96" t="s">
        <v>3200</v>
      </c>
      <c r="G400" s="29" t="s">
        <v>2281</v>
      </c>
      <c r="H400" s="534" t="str">
        <f t="shared" si="6"/>
        <v>St. Laurent</v>
      </c>
    </row>
    <row r="401" spans="1:8" ht="12.95" customHeight="1" x14ac:dyDescent="0.2">
      <c r="A401" s="41">
        <v>193</v>
      </c>
      <c r="B401" s="49" t="s">
        <v>1449</v>
      </c>
      <c r="C401" s="79">
        <v>1559</v>
      </c>
      <c r="D401" s="29" t="s">
        <v>1122</v>
      </c>
      <c r="E401" s="29" t="s">
        <v>2282</v>
      </c>
      <c r="F401" s="29" t="s">
        <v>2841</v>
      </c>
      <c r="G401" s="29" t="s">
        <v>1816</v>
      </c>
      <c r="H401" s="534" t="str">
        <f t="shared" si="6"/>
        <v>Somerset</v>
      </c>
    </row>
    <row r="402" spans="1:8" ht="12.95" customHeight="1" x14ac:dyDescent="0.2">
      <c r="A402" s="41">
        <v>156</v>
      </c>
      <c r="B402" s="49" t="s">
        <v>321</v>
      </c>
      <c r="C402" s="79">
        <v>1560</v>
      </c>
      <c r="D402" s="29" t="s">
        <v>1123</v>
      </c>
      <c r="E402" s="29" t="s">
        <v>2283</v>
      </c>
      <c r="G402" s="29" t="s">
        <v>1570</v>
      </c>
      <c r="H402" s="534" t="str">
        <f t="shared" si="6"/>
        <v>Minnedosa</v>
      </c>
    </row>
    <row r="403" spans="1:8" ht="12.95" customHeight="1" x14ac:dyDescent="0.2">
      <c r="A403" s="41">
        <v>116</v>
      </c>
      <c r="B403" s="49" t="s">
        <v>1940</v>
      </c>
      <c r="C403" s="79">
        <v>1562</v>
      </c>
      <c r="D403" s="29" t="s">
        <v>1124</v>
      </c>
      <c r="E403" s="96" t="s">
        <v>2284</v>
      </c>
      <c r="G403" s="29" t="s">
        <v>1966</v>
      </c>
      <c r="H403" s="534" t="str">
        <f t="shared" si="6"/>
        <v>Winnipeg</v>
      </c>
    </row>
    <row r="404" spans="1:8" ht="12.95" customHeight="1" x14ac:dyDescent="0.2">
      <c r="A404" s="41">
        <v>118</v>
      </c>
      <c r="B404" s="49" t="s">
        <v>2372</v>
      </c>
      <c r="C404" s="79">
        <v>1564</v>
      </c>
      <c r="D404" s="29" t="s">
        <v>2804</v>
      </c>
      <c r="E404" s="29" t="s">
        <v>2285</v>
      </c>
      <c r="G404" s="29" t="s">
        <v>1966</v>
      </c>
      <c r="H404" s="534" t="str">
        <f t="shared" si="6"/>
        <v>Winnipeg</v>
      </c>
    </row>
    <row r="405" spans="1:8" ht="12.95" customHeight="1" x14ac:dyDescent="0.2">
      <c r="A405" s="41">
        <v>105</v>
      </c>
      <c r="B405" s="49" t="s">
        <v>287</v>
      </c>
      <c r="C405" s="79">
        <v>1565</v>
      </c>
      <c r="D405" s="96" t="s">
        <v>1125</v>
      </c>
      <c r="E405" s="29" t="s">
        <v>2286</v>
      </c>
      <c r="G405" s="29" t="s">
        <v>1043</v>
      </c>
      <c r="H405" s="534" t="str">
        <f t="shared" si="6"/>
        <v>Winkler</v>
      </c>
    </row>
    <row r="406" spans="1:8" ht="12.95" customHeight="1" x14ac:dyDescent="0.2">
      <c r="A406" s="41">
        <v>194</v>
      </c>
      <c r="B406" s="49" t="s">
        <v>1006</v>
      </c>
      <c r="C406" s="79">
        <v>1566</v>
      </c>
      <c r="D406" s="29" t="s">
        <v>1126</v>
      </c>
      <c r="E406" s="29" t="s">
        <v>2032</v>
      </c>
      <c r="G406" s="29" t="s">
        <v>2287</v>
      </c>
      <c r="H406" s="534" t="str">
        <f t="shared" si="6"/>
        <v>Shoal Lake</v>
      </c>
    </row>
    <row r="407" spans="1:8" ht="12.95" customHeight="1" x14ac:dyDescent="0.2">
      <c r="A407" s="41">
        <v>103</v>
      </c>
      <c r="B407" s="49" t="s">
        <v>323</v>
      </c>
      <c r="C407" s="79">
        <v>1567</v>
      </c>
      <c r="D407" s="29" t="s">
        <v>1127</v>
      </c>
      <c r="E407" s="29" t="s">
        <v>1784</v>
      </c>
      <c r="G407" s="29" t="s">
        <v>2021</v>
      </c>
      <c r="H407" s="534" t="str">
        <f t="shared" si="6"/>
        <v>Virden</v>
      </c>
    </row>
    <row r="408" spans="1:8" ht="12.95" customHeight="1" x14ac:dyDescent="0.2">
      <c r="A408" s="41">
        <v>151</v>
      </c>
      <c r="B408" s="49" t="s">
        <v>2370</v>
      </c>
      <c r="C408" s="79">
        <v>1569</v>
      </c>
      <c r="D408" s="29" t="s">
        <v>1128</v>
      </c>
      <c r="E408" s="29" t="s">
        <v>2288</v>
      </c>
      <c r="G408" s="29" t="s">
        <v>1966</v>
      </c>
      <c r="H408" s="534" t="str">
        <f t="shared" si="6"/>
        <v>Winnipeg</v>
      </c>
    </row>
    <row r="409" spans="1:8" ht="12.95" customHeight="1" x14ac:dyDescent="0.2">
      <c r="A409" s="41">
        <v>176</v>
      </c>
      <c r="B409" s="49" t="s">
        <v>1938</v>
      </c>
      <c r="C409" s="79">
        <v>1570</v>
      </c>
      <c r="D409" s="29" t="s">
        <v>1129</v>
      </c>
      <c r="E409" s="29" t="s">
        <v>2289</v>
      </c>
      <c r="F409" s="96"/>
      <c r="G409" s="29" t="s">
        <v>1966</v>
      </c>
      <c r="H409" s="534" t="str">
        <f t="shared" si="6"/>
        <v>Winnipeg</v>
      </c>
    </row>
    <row r="410" spans="1:8" ht="12.95" customHeight="1" x14ac:dyDescent="0.2">
      <c r="A410" s="41">
        <v>186</v>
      </c>
      <c r="B410" s="49" t="s">
        <v>1002</v>
      </c>
      <c r="C410" s="79">
        <v>1571</v>
      </c>
      <c r="D410" s="29" t="s">
        <v>1089</v>
      </c>
      <c r="E410" s="29" t="s">
        <v>2290</v>
      </c>
      <c r="G410" s="29" t="s">
        <v>1966</v>
      </c>
      <c r="H410" s="534" t="str">
        <f t="shared" si="6"/>
        <v>Winnipeg</v>
      </c>
    </row>
    <row r="411" spans="1:8" ht="12.95" customHeight="1" x14ac:dyDescent="0.2">
      <c r="A411" s="41">
        <v>155</v>
      </c>
      <c r="B411" s="49" t="s">
        <v>2376</v>
      </c>
      <c r="C411" s="79">
        <v>1572</v>
      </c>
      <c r="D411" s="96" t="s">
        <v>487</v>
      </c>
      <c r="E411" s="29" t="s">
        <v>2291</v>
      </c>
      <c r="F411" s="29" t="s">
        <v>2292</v>
      </c>
      <c r="G411" s="29" t="s">
        <v>1736</v>
      </c>
      <c r="H411" s="534" t="str">
        <f t="shared" si="6"/>
        <v>Grosse Isle</v>
      </c>
    </row>
    <row r="412" spans="1:8" ht="12.95" customHeight="1" x14ac:dyDescent="0.2">
      <c r="A412" s="41">
        <v>153</v>
      </c>
      <c r="B412" s="49" t="s">
        <v>319</v>
      </c>
      <c r="C412" s="79">
        <v>1573</v>
      </c>
      <c r="D412" s="29" t="s">
        <v>1090</v>
      </c>
      <c r="E412" s="29" t="s">
        <v>1588</v>
      </c>
      <c r="G412" s="29" t="s">
        <v>1743</v>
      </c>
      <c r="H412" s="534" t="str">
        <f t="shared" si="6"/>
        <v>Neepawa</v>
      </c>
    </row>
    <row r="413" spans="1:8" ht="12.95" customHeight="1" x14ac:dyDescent="0.2">
      <c r="A413" s="41">
        <v>153</v>
      </c>
      <c r="B413" s="49" t="s">
        <v>319</v>
      </c>
      <c r="C413" s="79">
        <v>1574</v>
      </c>
      <c r="D413" s="29" t="s">
        <v>1091</v>
      </c>
      <c r="E413" s="29" t="s">
        <v>2293</v>
      </c>
      <c r="F413" s="29" t="s">
        <v>674</v>
      </c>
      <c r="G413" s="29" t="s">
        <v>58</v>
      </c>
      <c r="H413" s="534" t="str">
        <f t="shared" si="6"/>
        <v>Carberry</v>
      </c>
    </row>
    <row r="414" spans="1:8" ht="12.95" customHeight="1" x14ac:dyDescent="0.2">
      <c r="A414" s="41">
        <v>187</v>
      </c>
      <c r="B414" s="49" t="s">
        <v>1004</v>
      </c>
      <c r="C414" s="79">
        <v>1575</v>
      </c>
      <c r="D414" s="29" t="s">
        <v>1092</v>
      </c>
      <c r="E414" s="29" t="s">
        <v>1075</v>
      </c>
      <c r="G414" s="29" t="s">
        <v>1799</v>
      </c>
      <c r="H414" s="534" t="str">
        <f t="shared" si="6"/>
        <v>Winnipegosis</v>
      </c>
    </row>
    <row r="415" spans="1:8" ht="12.95" customHeight="1" x14ac:dyDescent="0.2">
      <c r="A415" s="41">
        <v>120</v>
      </c>
      <c r="B415" s="49" t="s">
        <v>320</v>
      </c>
      <c r="C415" s="79">
        <v>1576</v>
      </c>
      <c r="D415" s="29" t="s">
        <v>1093</v>
      </c>
      <c r="E415" s="29" t="s">
        <v>2294</v>
      </c>
      <c r="G415" s="29" t="s">
        <v>2058</v>
      </c>
      <c r="H415" s="534" t="str">
        <f t="shared" si="6"/>
        <v>Swan River</v>
      </c>
    </row>
    <row r="416" spans="1:8" ht="12.95" customHeight="1" x14ac:dyDescent="0.2">
      <c r="A416" s="41">
        <v>190</v>
      </c>
      <c r="B416" s="49" t="s">
        <v>1441</v>
      </c>
      <c r="C416" s="79">
        <v>1579</v>
      </c>
      <c r="D416" s="29" t="s">
        <v>1094</v>
      </c>
      <c r="E416" s="29" t="s">
        <v>1972</v>
      </c>
      <c r="G416" s="29" t="s">
        <v>2262</v>
      </c>
      <c r="H416" s="534" t="str">
        <f t="shared" si="6"/>
        <v>Rosenort</v>
      </c>
    </row>
    <row r="417" spans="1:8" ht="12.95" customHeight="1" x14ac:dyDescent="0.2">
      <c r="A417" s="41">
        <v>197</v>
      </c>
      <c r="B417" s="49" t="s">
        <v>3155</v>
      </c>
      <c r="C417" s="79">
        <v>1580</v>
      </c>
      <c r="D417" s="29" t="s">
        <v>1095</v>
      </c>
      <c r="E417" s="29" t="s">
        <v>3162</v>
      </c>
      <c r="G417" s="29" t="s">
        <v>1969</v>
      </c>
      <c r="H417" s="534" t="str">
        <f t="shared" si="6"/>
        <v>Portage la Prairie</v>
      </c>
    </row>
    <row r="418" spans="1:8" ht="12.95" customHeight="1" x14ac:dyDescent="0.2">
      <c r="A418" s="41">
        <v>195</v>
      </c>
      <c r="B418" s="49" t="s">
        <v>965</v>
      </c>
      <c r="C418" s="79">
        <v>1581</v>
      </c>
      <c r="D418" s="29" t="s">
        <v>1096</v>
      </c>
      <c r="E418" s="29" t="s">
        <v>3119</v>
      </c>
      <c r="G418" s="29" t="s">
        <v>2295</v>
      </c>
      <c r="H418" s="534" t="str">
        <f t="shared" si="6"/>
        <v>Roland</v>
      </c>
    </row>
    <row r="419" spans="1:8" ht="12.95" customHeight="1" x14ac:dyDescent="0.2">
      <c r="A419" s="41">
        <v>187</v>
      </c>
      <c r="B419" s="49" t="s">
        <v>1004</v>
      </c>
      <c r="C419" s="79">
        <v>1582</v>
      </c>
      <c r="D419" s="29" t="s">
        <v>1097</v>
      </c>
      <c r="E419" s="29" t="s">
        <v>2296</v>
      </c>
      <c r="G419" s="29" t="s">
        <v>2060</v>
      </c>
      <c r="H419" s="534" t="str">
        <f t="shared" si="6"/>
        <v>Roblin</v>
      </c>
    </row>
    <row r="420" spans="1:8" ht="12.95" customHeight="1" x14ac:dyDescent="0.2">
      <c r="A420" s="41">
        <v>144</v>
      </c>
      <c r="B420" s="49" t="s">
        <v>1902</v>
      </c>
      <c r="C420" s="79">
        <v>1587</v>
      </c>
      <c r="D420" s="29" t="s">
        <v>1098</v>
      </c>
      <c r="E420" s="29" t="s">
        <v>1623</v>
      </c>
      <c r="F420" s="29" t="s">
        <v>3163</v>
      </c>
      <c r="G420" s="29" t="s">
        <v>1635</v>
      </c>
      <c r="H420" s="534" t="str">
        <f t="shared" si="6"/>
        <v>Arborg</v>
      </c>
    </row>
    <row r="421" spans="1:8" ht="12.95" customHeight="1" x14ac:dyDescent="0.2">
      <c r="A421" s="41">
        <v>186</v>
      </c>
      <c r="B421" s="49" t="s">
        <v>1002</v>
      </c>
      <c r="C421" s="79">
        <v>1589</v>
      </c>
      <c r="D421" s="29" t="s">
        <v>1099</v>
      </c>
      <c r="E421" s="29" t="s">
        <v>2297</v>
      </c>
      <c r="G421" s="29" t="s">
        <v>1966</v>
      </c>
      <c r="H421" s="534" t="str">
        <f t="shared" si="6"/>
        <v>Winnipeg</v>
      </c>
    </row>
    <row r="422" spans="1:8" ht="12.95" customHeight="1" x14ac:dyDescent="0.2">
      <c r="A422" s="41">
        <v>174</v>
      </c>
      <c r="B422" s="49" t="s">
        <v>2375</v>
      </c>
      <c r="C422" s="79">
        <v>1590</v>
      </c>
      <c r="D422" s="29" t="s">
        <v>1100</v>
      </c>
      <c r="E422" s="29" t="s">
        <v>2298</v>
      </c>
      <c r="G422" s="29" t="s">
        <v>2299</v>
      </c>
      <c r="H422" s="534" t="str">
        <f t="shared" si="6"/>
        <v>Grunthal</v>
      </c>
    </row>
    <row r="423" spans="1:8" ht="12.95" customHeight="1" x14ac:dyDescent="0.2">
      <c r="A423" s="41">
        <v>193</v>
      </c>
      <c r="B423" s="49" t="s">
        <v>1449</v>
      </c>
      <c r="C423" s="79">
        <v>1591</v>
      </c>
      <c r="D423" s="29" t="s">
        <v>1475</v>
      </c>
      <c r="E423" s="29" t="s">
        <v>2300</v>
      </c>
      <c r="G423" s="29" t="s">
        <v>1050</v>
      </c>
      <c r="H423" s="534" t="str">
        <f t="shared" si="6"/>
        <v>Manitou</v>
      </c>
    </row>
    <row r="424" spans="1:8" ht="12.95" customHeight="1" x14ac:dyDescent="0.2">
      <c r="A424" s="41">
        <v>119</v>
      </c>
      <c r="B424" s="49" t="s">
        <v>322</v>
      </c>
      <c r="C424" s="79">
        <v>1593</v>
      </c>
      <c r="D424" s="29" t="s">
        <v>1476</v>
      </c>
      <c r="E424" s="29" t="s">
        <v>2301</v>
      </c>
      <c r="G424" s="96" t="s">
        <v>1971</v>
      </c>
      <c r="H424" s="534" t="str">
        <f t="shared" si="6"/>
        <v>Brandon</v>
      </c>
    </row>
    <row r="425" spans="1:8" ht="12.95" customHeight="1" x14ac:dyDescent="0.2">
      <c r="A425" s="41">
        <v>191</v>
      </c>
      <c r="B425" s="49" t="s">
        <v>1445</v>
      </c>
      <c r="C425" s="79">
        <v>1594</v>
      </c>
      <c r="D425" s="29" t="s">
        <v>1477</v>
      </c>
      <c r="E425" s="29" t="s">
        <v>1628</v>
      </c>
      <c r="G425" s="29" t="s">
        <v>2302</v>
      </c>
      <c r="H425" s="534" t="str">
        <f t="shared" si="6"/>
        <v>Deloraine</v>
      </c>
    </row>
    <row r="426" spans="1:8" ht="12.95" customHeight="1" x14ac:dyDescent="0.2">
      <c r="A426" s="41">
        <v>192</v>
      </c>
      <c r="B426" s="49" t="s">
        <v>1000</v>
      </c>
      <c r="C426" s="79">
        <v>1595</v>
      </c>
      <c r="D426" s="29" t="s">
        <v>1478</v>
      </c>
      <c r="E426" s="29" t="s">
        <v>1988</v>
      </c>
      <c r="G426" s="29" t="s">
        <v>2303</v>
      </c>
      <c r="H426" s="534" t="str">
        <f t="shared" si="6"/>
        <v>Cranberry Portage</v>
      </c>
    </row>
    <row r="427" spans="1:8" ht="12.95" customHeight="1" x14ac:dyDescent="0.2">
      <c r="A427" s="41">
        <v>114</v>
      </c>
      <c r="B427" s="49" t="s">
        <v>2371</v>
      </c>
      <c r="C427" s="79">
        <v>1597</v>
      </c>
      <c r="D427" s="29" t="s">
        <v>1479</v>
      </c>
      <c r="E427" s="29" t="s">
        <v>2304</v>
      </c>
      <c r="G427" s="29" t="s">
        <v>1966</v>
      </c>
      <c r="H427" s="534" t="str">
        <f t="shared" si="6"/>
        <v>Winnipeg</v>
      </c>
    </row>
    <row r="428" spans="1:8" ht="12.95" customHeight="1" x14ac:dyDescent="0.2">
      <c r="A428" s="41">
        <v>154</v>
      </c>
      <c r="B428" s="49" t="s">
        <v>2373</v>
      </c>
      <c r="C428" s="79">
        <v>1598</v>
      </c>
      <c r="D428" s="29" t="s">
        <v>1480</v>
      </c>
      <c r="E428" s="29" t="s">
        <v>2305</v>
      </c>
      <c r="G428" s="29" t="s">
        <v>2018</v>
      </c>
      <c r="H428" s="534" t="str">
        <f t="shared" si="6"/>
        <v>Selkirk</v>
      </c>
    </row>
    <row r="429" spans="1:8" ht="12.95" customHeight="1" x14ac:dyDescent="0.2">
      <c r="A429" s="41">
        <v>197</v>
      </c>
      <c r="B429" s="49" t="s">
        <v>3155</v>
      </c>
      <c r="C429" s="79">
        <v>1599</v>
      </c>
      <c r="D429" s="29" t="s">
        <v>1481</v>
      </c>
      <c r="E429" s="29" t="s">
        <v>1766</v>
      </c>
      <c r="G429" s="29" t="s">
        <v>1811</v>
      </c>
      <c r="H429" s="534" t="str">
        <f t="shared" si="6"/>
        <v>Beausejour</v>
      </c>
    </row>
    <row r="430" spans="1:8" ht="12.95" customHeight="1" x14ac:dyDescent="0.2">
      <c r="A430" s="41">
        <v>136</v>
      </c>
      <c r="B430" s="49" t="s">
        <v>2374</v>
      </c>
      <c r="C430" s="79">
        <v>1600</v>
      </c>
      <c r="D430" s="29" t="s">
        <v>1482</v>
      </c>
      <c r="E430" s="29" t="s">
        <v>2277</v>
      </c>
      <c r="F430" s="96" t="s">
        <v>2306</v>
      </c>
      <c r="G430" s="29" t="s">
        <v>2307</v>
      </c>
      <c r="H430" s="534" t="str">
        <f t="shared" si="6"/>
        <v>Richer</v>
      </c>
    </row>
    <row r="431" spans="1:8" ht="12.95" customHeight="1" x14ac:dyDescent="0.2">
      <c r="A431" s="41">
        <v>144</v>
      </c>
      <c r="B431" s="49" t="s">
        <v>1902</v>
      </c>
      <c r="C431" s="79">
        <v>1601</v>
      </c>
      <c r="D431" s="29" t="s">
        <v>1483</v>
      </c>
      <c r="E431" s="29" t="s">
        <v>2342</v>
      </c>
      <c r="G431" s="29" t="s">
        <v>2308</v>
      </c>
      <c r="H431" s="534" t="str">
        <f t="shared" si="6"/>
        <v>Winnipeg Beach</v>
      </c>
    </row>
    <row r="432" spans="1:8" ht="12.95" customHeight="1" x14ac:dyDescent="0.2">
      <c r="A432" s="41">
        <v>119</v>
      </c>
      <c r="B432" s="49" t="s">
        <v>322</v>
      </c>
      <c r="C432" s="79">
        <v>1603</v>
      </c>
      <c r="D432" s="29" t="s">
        <v>1484</v>
      </c>
      <c r="E432" s="29" t="s">
        <v>2309</v>
      </c>
      <c r="G432" s="29" t="s">
        <v>1971</v>
      </c>
      <c r="H432" s="534" t="str">
        <f t="shared" si="6"/>
        <v>Brandon</v>
      </c>
    </row>
    <row r="433" spans="1:8" ht="12.95" customHeight="1" x14ac:dyDescent="0.2">
      <c r="A433" s="41">
        <v>119</v>
      </c>
      <c r="B433" s="49" t="s">
        <v>322</v>
      </c>
      <c r="C433" s="79">
        <v>1604</v>
      </c>
      <c r="D433" s="29" t="s">
        <v>1485</v>
      </c>
      <c r="E433" s="29" t="s">
        <v>2310</v>
      </c>
      <c r="G433" s="29" t="s">
        <v>1971</v>
      </c>
      <c r="H433" s="534" t="str">
        <f t="shared" si="6"/>
        <v>Brandon</v>
      </c>
    </row>
    <row r="434" spans="1:8" ht="12.95" customHeight="1" x14ac:dyDescent="0.2">
      <c r="A434" s="41">
        <v>192</v>
      </c>
      <c r="B434" s="49" t="s">
        <v>1000</v>
      </c>
      <c r="C434" s="79">
        <v>1605</v>
      </c>
      <c r="D434" s="29" t="s">
        <v>1486</v>
      </c>
      <c r="E434" s="29" t="s">
        <v>1988</v>
      </c>
      <c r="G434" s="29" t="s">
        <v>2311</v>
      </c>
      <c r="H434" s="534" t="str">
        <f t="shared" si="6"/>
        <v>Thicket Portage</v>
      </c>
    </row>
    <row r="435" spans="1:8" ht="12.95" customHeight="1" x14ac:dyDescent="0.2">
      <c r="A435" s="41">
        <v>151</v>
      </c>
      <c r="B435" s="49" t="s">
        <v>2370</v>
      </c>
      <c r="C435" s="79">
        <v>1606</v>
      </c>
      <c r="D435" s="29" t="s">
        <v>3442</v>
      </c>
      <c r="E435" s="29" t="s">
        <v>2312</v>
      </c>
      <c r="G435" s="29" t="s">
        <v>1966</v>
      </c>
      <c r="H435" s="534" t="str">
        <f t="shared" si="6"/>
        <v>Winnipeg</v>
      </c>
    </row>
    <row r="436" spans="1:8" ht="12.95" customHeight="1" x14ac:dyDescent="0.2">
      <c r="A436" s="41">
        <v>186</v>
      </c>
      <c r="B436" s="49" t="s">
        <v>1002</v>
      </c>
      <c r="C436" s="79">
        <v>1607</v>
      </c>
      <c r="D436" s="29" t="s">
        <v>1487</v>
      </c>
      <c r="E436" s="96" t="s">
        <v>2313</v>
      </c>
      <c r="G436" s="29" t="s">
        <v>1966</v>
      </c>
      <c r="H436" s="534" t="str">
        <f t="shared" si="6"/>
        <v>Winnipeg</v>
      </c>
    </row>
    <row r="437" spans="1:8" ht="12.95" customHeight="1" x14ac:dyDescent="0.2">
      <c r="A437" s="41">
        <v>188</v>
      </c>
      <c r="B437" s="49" t="s">
        <v>1008</v>
      </c>
      <c r="C437" s="79">
        <v>1608</v>
      </c>
      <c r="D437" s="29" t="s">
        <v>2781</v>
      </c>
      <c r="E437" s="29" t="s">
        <v>2314</v>
      </c>
      <c r="G437" s="29" t="s">
        <v>1966</v>
      </c>
      <c r="H437" s="534" t="str">
        <f t="shared" si="6"/>
        <v>Winnipeg</v>
      </c>
    </row>
    <row r="438" spans="1:8" ht="12.95" customHeight="1" x14ac:dyDescent="0.2">
      <c r="A438" s="41">
        <v>136</v>
      </c>
      <c r="B438" s="49" t="s">
        <v>2374</v>
      </c>
      <c r="C438" s="79">
        <v>1609</v>
      </c>
      <c r="D438" s="29" t="s">
        <v>2802</v>
      </c>
      <c r="E438" s="29" t="s">
        <v>2315</v>
      </c>
      <c r="G438" s="29" t="s">
        <v>1581</v>
      </c>
      <c r="H438" s="534" t="str">
        <f t="shared" si="6"/>
        <v>Ste. Anne</v>
      </c>
    </row>
    <row r="439" spans="1:8" ht="12.95" customHeight="1" x14ac:dyDescent="0.2">
      <c r="A439" s="41">
        <v>155</v>
      </c>
      <c r="B439" s="49" t="s">
        <v>2376</v>
      </c>
      <c r="C439" s="79">
        <v>1610</v>
      </c>
      <c r="D439" s="29" t="s">
        <v>1488</v>
      </c>
      <c r="E439" s="29" t="s">
        <v>2316</v>
      </c>
      <c r="G439" s="29" t="s">
        <v>1795</v>
      </c>
      <c r="H439" s="534" t="str">
        <f t="shared" si="6"/>
        <v>Rosser</v>
      </c>
    </row>
    <row r="440" spans="1:8" ht="12.95" customHeight="1" x14ac:dyDescent="0.2">
      <c r="A440" s="41">
        <v>149</v>
      </c>
      <c r="B440" s="49" t="s">
        <v>1903</v>
      </c>
      <c r="C440" s="79">
        <v>1612</v>
      </c>
      <c r="D440" s="29" t="s">
        <v>1489</v>
      </c>
      <c r="E440" s="29" t="s">
        <v>1623</v>
      </c>
      <c r="F440" s="96"/>
      <c r="G440" s="29" t="s">
        <v>2317</v>
      </c>
      <c r="H440" s="534" t="str">
        <f t="shared" si="6"/>
        <v>Inwood</v>
      </c>
    </row>
    <row r="441" spans="1:8" ht="12.95" customHeight="1" x14ac:dyDescent="0.2">
      <c r="A441" s="41">
        <v>128</v>
      </c>
      <c r="B441" s="49" t="s">
        <v>2160</v>
      </c>
      <c r="C441" s="79">
        <v>1613</v>
      </c>
      <c r="D441" s="29" t="s">
        <v>1490</v>
      </c>
      <c r="E441" s="29" t="s">
        <v>3164</v>
      </c>
      <c r="G441" s="29" t="s">
        <v>2318</v>
      </c>
      <c r="H441" s="534" t="str">
        <f t="shared" si="6"/>
        <v>Alonsa</v>
      </c>
    </row>
    <row r="442" spans="1:8" ht="12.95" customHeight="1" x14ac:dyDescent="0.2">
      <c r="A442" s="41">
        <v>191</v>
      </c>
      <c r="B442" s="49" t="s">
        <v>1445</v>
      </c>
      <c r="C442" s="79">
        <v>1615</v>
      </c>
      <c r="D442" s="29" t="s">
        <v>1491</v>
      </c>
      <c r="E442" s="29" t="s">
        <v>1064</v>
      </c>
      <c r="G442" s="29" t="s">
        <v>2319</v>
      </c>
      <c r="H442" s="534" t="str">
        <f t="shared" si="6"/>
        <v>Pierson</v>
      </c>
    </row>
    <row r="443" spans="1:8" ht="12.95" customHeight="1" x14ac:dyDescent="0.2">
      <c r="A443" s="41">
        <v>171</v>
      </c>
      <c r="B443" s="49" t="s">
        <v>1429</v>
      </c>
      <c r="C443" s="79">
        <v>1616</v>
      </c>
      <c r="D443" s="29" t="s">
        <v>1492</v>
      </c>
      <c r="E443" s="29" t="s">
        <v>2331</v>
      </c>
      <c r="G443" s="29" t="s">
        <v>1982</v>
      </c>
      <c r="H443" s="534" t="str">
        <f t="shared" si="6"/>
        <v>The Pas</v>
      </c>
    </row>
    <row r="444" spans="1:8" ht="12.95" customHeight="1" x14ac:dyDescent="0.2">
      <c r="A444" s="41">
        <v>176</v>
      </c>
      <c r="B444" s="49" t="s">
        <v>1938</v>
      </c>
      <c r="C444" s="79">
        <v>1620</v>
      </c>
      <c r="D444" s="29" t="s">
        <v>1493</v>
      </c>
      <c r="E444" s="29" t="s">
        <v>2320</v>
      </c>
      <c r="G444" s="29" t="s">
        <v>1966</v>
      </c>
      <c r="H444" s="534" t="str">
        <f t="shared" si="6"/>
        <v>Winnipeg</v>
      </c>
    </row>
    <row r="445" spans="1:8" ht="12.95" customHeight="1" x14ac:dyDescent="0.2">
      <c r="A445" s="139">
        <v>196</v>
      </c>
      <c r="B445" s="144" t="s">
        <v>1443</v>
      </c>
      <c r="C445" s="139">
        <v>1621</v>
      </c>
      <c r="D445" s="71" t="s">
        <v>1494</v>
      </c>
      <c r="E445" s="145" t="s">
        <v>2321</v>
      </c>
      <c r="F445" s="71"/>
      <c r="G445" s="71" t="s">
        <v>1966</v>
      </c>
      <c r="H445" s="534" t="str">
        <f t="shared" si="6"/>
        <v>Winnipeg</v>
      </c>
    </row>
    <row r="446" spans="1:8" ht="12.95" customHeight="1" x14ac:dyDescent="0.2">
      <c r="A446" s="41">
        <v>136</v>
      </c>
      <c r="B446" s="49" t="s">
        <v>2374</v>
      </c>
      <c r="C446" s="79">
        <v>1622</v>
      </c>
      <c r="D446" s="29" t="s">
        <v>2801</v>
      </c>
      <c r="E446" s="29" t="s">
        <v>2844</v>
      </c>
      <c r="G446" s="29" t="s">
        <v>85</v>
      </c>
      <c r="H446" s="534" t="str">
        <f t="shared" si="6"/>
        <v>St. Norbert</v>
      </c>
    </row>
    <row r="447" spans="1:8" ht="12.95" customHeight="1" x14ac:dyDescent="0.2">
      <c r="A447" s="41">
        <v>128</v>
      </c>
      <c r="B447" s="49" t="s">
        <v>2160</v>
      </c>
      <c r="C447" s="79">
        <v>1623</v>
      </c>
      <c r="D447" s="29" t="s">
        <v>1495</v>
      </c>
      <c r="E447" s="29" t="s">
        <v>2322</v>
      </c>
      <c r="F447" s="29" t="s">
        <v>1591</v>
      </c>
      <c r="G447" s="29" t="s">
        <v>2038</v>
      </c>
      <c r="H447" s="534" t="str">
        <f t="shared" si="6"/>
        <v>Glenella</v>
      </c>
    </row>
    <row r="448" spans="1:8" ht="12.95" customHeight="1" x14ac:dyDescent="0.2">
      <c r="A448" s="41">
        <v>151</v>
      </c>
      <c r="B448" s="49" t="s">
        <v>2370</v>
      </c>
      <c r="C448" s="79">
        <v>1625</v>
      </c>
      <c r="D448" s="29" t="s">
        <v>1496</v>
      </c>
      <c r="E448" s="29" t="s">
        <v>2323</v>
      </c>
      <c r="G448" s="29" t="s">
        <v>1966</v>
      </c>
      <c r="H448" s="534" t="str">
        <f t="shared" si="6"/>
        <v>Winnipeg</v>
      </c>
    </row>
    <row r="449" spans="1:8" ht="12.95" customHeight="1" x14ac:dyDescent="0.2">
      <c r="A449" s="41">
        <v>151</v>
      </c>
      <c r="B449" s="49" t="s">
        <v>2370</v>
      </c>
      <c r="C449" s="79">
        <v>1626</v>
      </c>
      <c r="D449" s="29" t="s">
        <v>3296</v>
      </c>
      <c r="E449" s="29" t="s">
        <v>3201</v>
      </c>
      <c r="G449" s="29" t="s">
        <v>1966</v>
      </c>
      <c r="H449" s="534" t="str">
        <f t="shared" si="6"/>
        <v>Winnipeg</v>
      </c>
    </row>
    <row r="450" spans="1:8" ht="12.95" customHeight="1" x14ac:dyDescent="0.2">
      <c r="A450" s="41">
        <v>114</v>
      </c>
      <c r="B450" s="49" t="s">
        <v>2371</v>
      </c>
      <c r="C450" s="79">
        <v>1627</v>
      </c>
      <c r="D450" s="29" t="s">
        <v>1497</v>
      </c>
      <c r="E450" s="29" t="s">
        <v>2324</v>
      </c>
      <c r="F450" s="96"/>
      <c r="G450" s="29" t="s">
        <v>1966</v>
      </c>
      <c r="H450" s="534" t="str">
        <f t="shared" si="6"/>
        <v>Winnipeg</v>
      </c>
    </row>
    <row r="451" spans="1:8" ht="12.95" customHeight="1" x14ac:dyDescent="0.2">
      <c r="A451" s="41">
        <v>119</v>
      </c>
      <c r="B451" s="49" t="s">
        <v>322</v>
      </c>
      <c r="C451" s="79">
        <v>1631</v>
      </c>
      <c r="D451" s="29" t="s">
        <v>1498</v>
      </c>
      <c r="E451" s="29" t="s">
        <v>2325</v>
      </c>
      <c r="G451" s="29" t="s">
        <v>1971</v>
      </c>
      <c r="H451" s="534" t="str">
        <f t="shared" si="6"/>
        <v>Brandon</v>
      </c>
    </row>
    <row r="452" spans="1:8" ht="12.95" customHeight="1" x14ac:dyDescent="0.2">
      <c r="A452" s="41">
        <v>136</v>
      </c>
      <c r="B452" s="49" t="s">
        <v>2374</v>
      </c>
      <c r="C452" s="79">
        <v>1632</v>
      </c>
      <c r="D452" s="29" t="s">
        <v>2803</v>
      </c>
      <c r="E452" s="29" t="s">
        <v>413</v>
      </c>
      <c r="G452" s="29" t="s">
        <v>414</v>
      </c>
      <c r="H452" s="534" t="str">
        <f t="shared" si="6"/>
        <v>St. Adolphe</v>
      </c>
    </row>
    <row r="453" spans="1:8" ht="12.95" customHeight="1" x14ac:dyDescent="0.2">
      <c r="A453" s="41">
        <v>190</v>
      </c>
      <c r="B453" s="49" t="s">
        <v>1441</v>
      </c>
      <c r="C453" s="79">
        <v>1633</v>
      </c>
      <c r="D453" s="29" t="s">
        <v>1499</v>
      </c>
      <c r="E453" s="29" t="s">
        <v>2032</v>
      </c>
      <c r="F453" s="96"/>
      <c r="G453" s="29" t="s">
        <v>2044</v>
      </c>
      <c r="H453" s="534" t="str">
        <f t="shared" si="6"/>
        <v>Starbuck</v>
      </c>
    </row>
    <row r="454" spans="1:8" ht="12.95" customHeight="1" x14ac:dyDescent="0.2">
      <c r="A454" s="41">
        <v>121</v>
      </c>
      <c r="B454" s="49" t="s">
        <v>286</v>
      </c>
      <c r="C454" s="79">
        <v>1634</v>
      </c>
      <c r="D454" s="29" t="s">
        <v>2787</v>
      </c>
      <c r="E454" s="29" t="s">
        <v>415</v>
      </c>
      <c r="G454" s="29" t="s">
        <v>1969</v>
      </c>
      <c r="H454" s="534" t="str">
        <f t="shared" ref="H454:H517" si="7">IF(OR(C454=1180,C454=1287,C454=1808,C454=1887),"Winnipeg",IF(G454=$G$1,$H$1,IF(G454=$G$2,$H$2,IF(G454="MACGREGOR","McGregor",IF(G454="N.-D.-DE-LOURDES","N.-D.-de-Lourdes",IF(G454="STE ROSE DU LAC","Ste Rose du Lac",IF(G454="PORTAGE LA PRAIRIE","Portage la Prairie",IF(G454="LAC DU BONNET","Lac du Bonnet",IF(G454="GOD'S LAKE NARROWS","God's Lake Narrows",IF(G454="MCCREARY","McCreary",PROPER(G454)))))))))))</f>
        <v>Portage la Prairie</v>
      </c>
    </row>
    <row r="455" spans="1:8" ht="12.95" customHeight="1" x14ac:dyDescent="0.2">
      <c r="A455" s="41">
        <v>193</v>
      </c>
      <c r="B455" s="49" t="s">
        <v>1449</v>
      </c>
      <c r="C455" s="79">
        <v>1635</v>
      </c>
      <c r="D455" s="29" t="s">
        <v>1500</v>
      </c>
      <c r="E455" s="29" t="s">
        <v>416</v>
      </c>
      <c r="F455" s="29" t="s">
        <v>2298</v>
      </c>
      <c r="G455" s="29" t="s">
        <v>1969</v>
      </c>
      <c r="H455" s="534" t="str">
        <f t="shared" si="7"/>
        <v>Portage la Prairie</v>
      </c>
    </row>
    <row r="456" spans="1:8" ht="12.95" customHeight="1" x14ac:dyDescent="0.2">
      <c r="A456" s="41">
        <v>156</v>
      </c>
      <c r="B456" s="49" t="s">
        <v>321</v>
      </c>
      <c r="C456" s="79">
        <v>1636</v>
      </c>
      <c r="D456" s="29" t="s">
        <v>1501</v>
      </c>
      <c r="E456" s="29" t="s">
        <v>417</v>
      </c>
      <c r="G456" s="29" t="s">
        <v>418</v>
      </c>
      <c r="H456" s="534" t="str">
        <f t="shared" si="7"/>
        <v>Rivers</v>
      </c>
    </row>
    <row r="457" spans="1:8" ht="12.95" customHeight="1" x14ac:dyDescent="0.2">
      <c r="A457" s="41">
        <v>188</v>
      </c>
      <c r="B457" s="49" t="s">
        <v>1008</v>
      </c>
      <c r="C457" s="79">
        <v>1638</v>
      </c>
      <c r="D457" s="29" t="s">
        <v>2783</v>
      </c>
      <c r="E457" s="29" t="s">
        <v>419</v>
      </c>
      <c r="F457" s="96"/>
      <c r="G457" s="29" t="s">
        <v>1966</v>
      </c>
      <c r="H457" s="534" t="str">
        <f t="shared" si="7"/>
        <v>Winnipeg</v>
      </c>
    </row>
    <row r="458" spans="1:8" ht="12.95" customHeight="1" x14ac:dyDescent="0.2">
      <c r="A458" s="41">
        <v>118</v>
      </c>
      <c r="B458" s="49" t="s">
        <v>2372</v>
      </c>
      <c r="C458" s="79">
        <v>1639</v>
      </c>
      <c r="D458" s="29" t="s">
        <v>1502</v>
      </c>
      <c r="E458" s="29" t="s">
        <v>420</v>
      </c>
      <c r="G458" s="29" t="s">
        <v>1966</v>
      </c>
      <c r="H458" s="534" t="str">
        <f t="shared" si="7"/>
        <v>Winnipeg</v>
      </c>
    </row>
    <row r="459" spans="1:8" ht="12.95" customHeight="1" x14ac:dyDescent="0.2">
      <c r="A459" s="41">
        <v>154</v>
      </c>
      <c r="B459" s="49" t="s">
        <v>2373</v>
      </c>
      <c r="C459" s="79">
        <v>1640</v>
      </c>
      <c r="D459" s="29" t="s">
        <v>1503</v>
      </c>
      <c r="E459" s="29" t="s">
        <v>421</v>
      </c>
      <c r="G459" s="29" t="s">
        <v>422</v>
      </c>
      <c r="H459" s="534" t="str">
        <f t="shared" si="7"/>
        <v>St. Andrews</v>
      </c>
    </row>
    <row r="460" spans="1:8" ht="12.95" customHeight="1" x14ac:dyDescent="0.2">
      <c r="A460" s="41">
        <v>154</v>
      </c>
      <c r="B460" s="49" t="s">
        <v>2373</v>
      </c>
      <c r="C460" s="79">
        <v>1641</v>
      </c>
      <c r="D460" s="29" t="s">
        <v>1504</v>
      </c>
      <c r="E460" s="29" t="s">
        <v>423</v>
      </c>
      <c r="G460" s="29" t="s">
        <v>2018</v>
      </c>
      <c r="H460" s="534" t="str">
        <f t="shared" si="7"/>
        <v>Selkirk</v>
      </c>
    </row>
    <row r="461" spans="1:8" ht="12.95" customHeight="1" x14ac:dyDescent="0.2">
      <c r="A461" s="41">
        <v>195</v>
      </c>
      <c r="B461" s="49" t="s">
        <v>965</v>
      </c>
      <c r="C461" s="79">
        <v>1642</v>
      </c>
      <c r="D461" s="29" t="s">
        <v>1505</v>
      </c>
      <c r="E461" s="29" t="s">
        <v>2025</v>
      </c>
      <c r="F461" s="29" t="s">
        <v>2839</v>
      </c>
      <c r="G461" s="29" t="s">
        <v>2026</v>
      </c>
      <c r="H461" s="534" t="str">
        <f t="shared" si="7"/>
        <v>Elie</v>
      </c>
    </row>
    <row r="462" spans="1:8" ht="12.95" customHeight="1" x14ac:dyDescent="0.2">
      <c r="A462" s="41">
        <v>193</v>
      </c>
      <c r="B462" s="49" t="s">
        <v>1449</v>
      </c>
      <c r="C462" s="79">
        <v>1643</v>
      </c>
      <c r="D462" s="29" t="s">
        <v>3443</v>
      </c>
      <c r="E462" s="29" t="s">
        <v>424</v>
      </c>
      <c r="F462" s="29" t="s">
        <v>425</v>
      </c>
      <c r="G462" s="29" t="s">
        <v>493</v>
      </c>
      <c r="H462" s="534" t="str">
        <f t="shared" si="7"/>
        <v>Darlingford</v>
      </c>
    </row>
    <row r="463" spans="1:8" ht="12.95" customHeight="1" x14ac:dyDescent="0.2">
      <c r="A463" s="41">
        <v>193</v>
      </c>
      <c r="B463" s="49" t="s">
        <v>1449</v>
      </c>
      <c r="C463" s="79">
        <v>1644</v>
      </c>
      <c r="D463" s="29" t="s">
        <v>1506</v>
      </c>
      <c r="E463" s="29" t="s">
        <v>1988</v>
      </c>
      <c r="F463" s="29" t="s">
        <v>494</v>
      </c>
      <c r="G463" s="29" t="s">
        <v>495</v>
      </c>
      <c r="H463" s="534" t="str">
        <f t="shared" si="7"/>
        <v>Cypress River</v>
      </c>
    </row>
    <row r="464" spans="1:8" ht="12.95" customHeight="1" x14ac:dyDescent="0.2">
      <c r="A464" s="41">
        <v>153</v>
      </c>
      <c r="B464" s="49" t="s">
        <v>319</v>
      </c>
      <c r="C464" s="79">
        <v>1645</v>
      </c>
      <c r="D464" s="29" t="s">
        <v>1507</v>
      </c>
      <c r="E464" s="29" t="s">
        <v>1644</v>
      </c>
      <c r="G464" s="29" t="s">
        <v>58</v>
      </c>
      <c r="H464" s="534" t="str">
        <f t="shared" si="7"/>
        <v>Carberry</v>
      </c>
    </row>
    <row r="465" spans="1:8" ht="12.95" customHeight="1" x14ac:dyDescent="0.2">
      <c r="A465" s="41">
        <v>151</v>
      </c>
      <c r="B465" s="49" t="s">
        <v>2370</v>
      </c>
      <c r="C465" s="79">
        <v>1646</v>
      </c>
      <c r="D465" s="29" t="s">
        <v>2690</v>
      </c>
      <c r="E465" s="29" t="s">
        <v>496</v>
      </c>
      <c r="G465" s="29" t="s">
        <v>1966</v>
      </c>
      <c r="H465" s="534" t="str">
        <f t="shared" si="7"/>
        <v>Winnipeg</v>
      </c>
    </row>
    <row r="466" spans="1:8" ht="12.95" customHeight="1" x14ac:dyDescent="0.2">
      <c r="A466" s="41">
        <v>140</v>
      </c>
      <c r="B466" s="49" t="s">
        <v>2104</v>
      </c>
      <c r="C466" s="79">
        <v>1648</v>
      </c>
      <c r="D466" s="29" t="s">
        <v>2751</v>
      </c>
      <c r="E466" s="29" t="s">
        <v>497</v>
      </c>
      <c r="G466" s="29" t="s">
        <v>498</v>
      </c>
      <c r="H466" s="534" t="str">
        <f t="shared" si="7"/>
        <v>Sainte-Anne</v>
      </c>
    </row>
    <row r="467" spans="1:8" ht="12.95" customHeight="1" x14ac:dyDescent="0.2">
      <c r="A467" s="41">
        <v>136</v>
      </c>
      <c r="B467" s="49" t="s">
        <v>2374</v>
      </c>
      <c r="C467" s="79">
        <v>1649</v>
      </c>
      <c r="D467" s="29" t="s">
        <v>1508</v>
      </c>
      <c r="E467" s="29" t="s">
        <v>2890</v>
      </c>
      <c r="G467" s="29" t="s">
        <v>1841</v>
      </c>
      <c r="H467" s="534" t="str">
        <f t="shared" si="7"/>
        <v>La Broquerie</v>
      </c>
    </row>
    <row r="468" spans="1:8" ht="12.95" customHeight="1" x14ac:dyDescent="0.2">
      <c r="A468" s="41">
        <v>155</v>
      </c>
      <c r="B468" s="49" t="s">
        <v>2376</v>
      </c>
      <c r="C468" s="79">
        <v>1650</v>
      </c>
      <c r="D468" s="29" t="s">
        <v>1509</v>
      </c>
      <c r="E468" s="29" t="s">
        <v>1790</v>
      </c>
      <c r="G468" s="29" t="s">
        <v>56</v>
      </c>
      <c r="H468" s="534" t="str">
        <f t="shared" si="7"/>
        <v>Teulon</v>
      </c>
    </row>
    <row r="469" spans="1:8" ht="12.95" customHeight="1" x14ac:dyDescent="0.2">
      <c r="A469" s="41">
        <v>181</v>
      </c>
      <c r="B469" s="49" t="s">
        <v>1941</v>
      </c>
      <c r="C469" s="79">
        <v>1653</v>
      </c>
      <c r="D469" s="29" t="s">
        <v>1510</v>
      </c>
      <c r="E469" s="29" t="s">
        <v>499</v>
      </c>
      <c r="G469" s="29" t="s">
        <v>1966</v>
      </c>
      <c r="H469" s="534" t="str">
        <f t="shared" si="7"/>
        <v>Winnipeg</v>
      </c>
    </row>
    <row r="470" spans="1:8" ht="12.95" customHeight="1" x14ac:dyDescent="0.2">
      <c r="A470" s="41">
        <v>151</v>
      </c>
      <c r="B470" s="49" t="s">
        <v>2370</v>
      </c>
      <c r="C470" s="79">
        <v>1654</v>
      </c>
      <c r="D470" s="29" t="s">
        <v>1511</v>
      </c>
      <c r="E470" s="29" t="s">
        <v>500</v>
      </c>
      <c r="G470" s="29" t="s">
        <v>1966</v>
      </c>
      <c r="H470" s="534" t="str">
        <f t="shared" si="7"/>
        <v>Winnipeg</v>
      </c>
    </row>
    <row r="471" spans="1:8" ht="12.95" customHeight="1" x14ac:dyDescent="0.2">
      <c r="A471" s="41">
        <v>114</v>
      </c>
      <c r="B471" s="29" t="s">
        <v>2371</v>
      </c>
      <c r="C471" s="79">
        <v>1655</v>
      </c>
      <c r="D471" s="29" t="s">
        <v>1512</v>
      </c>
      <c r="E471" s="29" t="s">
        <v>501</v>
      </c>
      <c r="G471" s="29" t="s">
        <v>1966</v>
      </c>
      <c r="H471" s="534" t="str">
        <f t="shared" si="7"/>
        <v>Winnipeg</v>
      </c>
    </row>
    <row r="472" spans="1:8" ht="12.95" customHeight="1" x14ac:dyDescent="0.2">
      <c r="A472" s="41">
        <v>154</v>
      </c>
      <c r="B472" s="49" t="s">
        <v>2373</v>
      </c>
      <c r="C472" s="79">
        <v>1657</v>
      </c>
      <c r="D472" s="29" t="s">
        <v>1513</v>
      </c>
      <c r="E472" s="96" t="s">
        <v>502</v>
      </c>
      <c r="G472" s="29" t="s">
        <v>503</v>
      </c>
      <c r="H472" s="534" t="str">
        <f t="shared" si="7"/>
        <v>Lockport</v>
      </c>
    </row>
    <row r="473" spans="1:8" ht="12.95" customHeight="1" x14ac:dyDescent="0.2">
      <c r="A473" s="41">
        <v>185</v>
      </c>
      <c r="B473" s="49" t="s">
        <v>1474</v>
      </c>
      <c r="C473" s="79">
        <v>1658</v>
      </c>
      <c r="D473" s="29" t="s">
        <v>1514</v>
      </c>
      <c r="E473" s="29" t="s">
        <v>504</v>
      </c>
      <c r="G473" s="29" t="s">
        <v>1827</v>
      </c>
      <c r="H473" s="534" t="str">
        <f t="shared" si="7"/>
        <v>Dominion City</v>
      </c>
    </row>
    <row r="474" spans="1:8" ht="12.95" customHeight="1" x14ac:dyDescent="0.2">
      <c r="A474" s="41">
        <v>119</v>
      </c>
      <c r="B474" s="49" t="s">
        <v>322</v>
      </c>
      <c r="C474" s="79">
        <v>1660</v>
      </c>
      <c r="D474" s="29" t="s">
        <v>1515</v>
      </c>
      <c r="E474" s="29" t="s">
        <v>657</v>
      </c>
      <c r="G474" s="29" t="s">
        <v>1971</v>
      </c>
      <c r="H474" s="534" t="str">
        <f t="shared" si="7"/>
        <v>Brandon</v>
      </c>
    </row>
    <row r="475" spans="1:8" ht="12.95" customHeight="1" x14ac:dyDescent="0.2">
      <c r="A475" s="41">
        <v>196</v>
      </c>
      <c r="B475" s="49" t="s">
        <v>1443</v>
      </c>
      <c r="C475" s="79">
        <v>1662</v>
      </c>
      <c r="D475" s="29" t="s">
        <v>1516</v>
      </c>
      <c r="E475" s="96" t="s">
        <v>658</v>
      </c>
      <c r="G475" s="29" t="s">
        <v>1966</v>
      </c>
      <c r="H475" s="534" t="str">
        <f t="shared" si="7"/>
        <v>Winnipeg</v>
      </c>
    </row>
    <row r="476" spans="1:8" ht="12.95" customHeight="1" x14ac:dyDescent="0.2">
      <c r="A476" s="41">
        <v>196</v>
      </c>
      <c r="B476" s="49" t="s">
        <v>1443</v>
      </c>
      <c r="C476" s="79">
        <v>1663</v>
      </c>
      <c r="D476" s="29" t="s">
        <v>1517</v>
      </c>
      <c r="E476" s="29" t="s">
        <v>659</v>
      </c>
      <c r="G476" s="29" t="s">
        <v>1966</v>
      </c>
      <c r="H476" s="534" t="str">
        <f t="shared" si="7"/>
        <v>Winnipeg</v>
      </c>
    </row>
    <row r="477" spans="1:8" ht="12.95" customHeight="1" x14ac:dyDescent="0.2">
      <c r="A477" s="41">
        <v>151</v>
      </c>
      <c r="B477" s="49" t="s">
        <v>2370</v>
      </c>
      <c r="C477" s="79">
        <v>1665</v>
      </c>
      <c r="D477" s="29" t="s">
        <v>1518</v>
      </c>
      <c r="E477" s="29" t="s">
        <v>660</v>
      </c>
      <c r="G477" s="29" t="s">
        <v>1966</v>
      </c>
      <c r="H477" s="534" t="str">
        <f t="shared" si="7"/>
        <v>Winnipeg</v>
      </c>
    </row>
    <row r="478" spans="1:8" ht="12.95" customHeight="1" x14ac:dyDescent="0.2">
      <c r="A478" s="41">
        <v>187</v>
      </c>
      <c r="B478" s="49" t="s">
        <v>1004</v>
      </c>
      <c r="C478" s="79">
        <v>1667</v>
      </c>
      <c r="D478" s="29" t="s">
        <v>1519</v>
      </c>
      <c r="E478" s="29" t="s">
        <v>661</v>
      </c>
      <c r="G478" s="29" t="s">
        <v>662</v>
      </c>
      <c r="H478" s="534" t="str">
        <f t="shared" si="7"/>
        <v>Gilbert Plains</v>
      </c>
    </row>
    <row r="479" spans="1:8" ht="12.95" customHeight="1" x14ac:dyDescent="0.2">
      <c r="A479" s="41">
        <v>135</v>
      </c>
      <c r="B479" s="49" t="s">
        <v>343</v>
      </c>
      <c r="C479" s="79">
        <v>1668</v>
      </c>
      <c r="D479" s="29" t="s">
        <v>1520</v>
      </c>
      <c r="E479" s="29" t="s">
        <v>1738</v>
      </c>
      <c r="G479" s="29" t="s">
        <v>663</v>
      </c>
      <c r="H479" s="534" t="str">
        <f t="shared" si="7"/>
        <v>God'S River</v>
      </c>
    </row>
    <row r="480" spans="1:8" ht="12.95" customHeight="1" x14ac:dyDescent="0.2">
      <c r="A480" s="41">
        <v>186</v>
      </c>
      <c r="B480" s="49" t="s">
        <v>1002</v>
      </c>
      <c r="C480" s="79">
        <v>1669</v>
      </c>
      <c r="D480" s="29" t="s">
        <v>1521</v>
      </c>
      <c r="E480" s="29" t="s">
        <v>664</v>
      </c>
      <c r="G480" s="29" t="s">
        <v>1966</v>
      </c>
      <c r="H480" s="534" t="str">
        <f t="shared" si="7"/>
        <v>Winnipeg</v>
      </c>
    </row>
    <row r="481" spans="1:8" ht="12.95" customHeight="1" x14ac:dyDescent="0.2">
      <c r="A481" s="41">
        <v>107</v>
      </c>
      <c r="B481" s="49" t="s">
        <v>1939</v>
      </c>
      <c r="C481" s="79">
        <v>1670</v>
      </c>
      <c r="D481" s="29" t="s">
        <v>1522</v>
      </c>
      <c r="E481" s="29" t="s">
        <v>3444</v>
      </c>
      <c r="G481" s="29" t="s">
        <v>1635</v>
      </c>
      <c r="H481" s="534" t="str">
        <f t="shared" si="7"/>
        <v>Arborg</v>
      </c>
    </row>
    <row r="482" spans="1:8" ht="12.95" customHeight="1" x14ac:dyDescent="0.2">
      <c r="A482" s="41">
        <v>140</v>
      </c>
      <c r="B482" s="49" t="s">
        <v>2104</v>
      </c>
      <c r="C482" s="79">
        <v>1671</v>
      </c>
      <c r="D482" s="29" t="s">
        <v>3120</v>
      </c>
      <c r="E482" s="29" t="s">
        <v>665</v>
      </c>
      <c r="F482" s="29" t="s">
        <v>666</v>
      </c>
      <c r="G482" s="29" t="s">
        <v>1716</v>
      </c>
      <c r="H482" s="534" t="str">
        <f t="shared" si="7"/>
        <v>N.-D.-de-Lourdes</v>
      </c>
    </row>
    <row r="483" spans="1:8" ht="12.95" customHeight="1" x14ac:dyDescent="0.2">
      <c r="A483" s="41">
        <v>103</v>
      </c>
      <c r="B483" s="49" t="s">
        <v>323</v>
      </c>
      <c r="C483" s="79">
        <v>1672</v>
      </c>
      <c r="D483" s="29" t="s">
        <v>1523</v>
      </c>
      <c r="E483" s="29" t="s">
        <v>667</v>
      </c>
      <c r="G483" s="29" t="s">
        <v>668</v>
      </c>
      <c r="H483" s="534" t="str">
        <f t="shared" si="7"/>
        <v>Kola</v>
      </c>
    </row>
    <row r="484" spans="1:8" ht="12.95" customHeight="1" x14ac:dyDescent="0.2">
      <c r="A484" s="41">
        <v>151</v>
      </c>
      <c r="B484" s="49" t="s">
        <v>2370</v>
      </c>
      <c r="C484" s="79">
        <v>1675</v>
      </c>
      <c r="D484" s="29" t="s">
        <v>1524</v>
      </c>
      <c r="E484" s="29" t="s">
        <v>669</v>
      </c>
      <c r="G484" s="29" t="s">
        <v>1966</v>
      </c>
      <c r="H484" s="534" t="str">
        <f t="shared" si="7"/>
        <v>Winnipeg</v>
      </c>
    </row>
    <row r="485" spans="1:8" ht="12.95" customHeight="1" x14ac:dyDescent="0.2">
      <c r="A485" s="41">
        <v>188</v>
      </c>
      <c r="B485" s="49" t="s">
        <v>1008</v>
      </c>
      <c r="C485" s="79">
        <v>1676</v>
      </c>
      <c r="D485" s="29" t="s">
        <v>1525</v>
      </c>
      <c r="E485" s="29" t="s">
        <v>3202</v>
      </c>
      <c r="G485" s="29" t="s">
        <v>1966</v>
      </c>
      <c r="H485" s="534" t="str">
        <f t="shared" si="7"/>
        <v>Winnipeg</v>
      </c>
    </row>
    <row r="486" spans="1:8" ht="12.95" customHeight="1" x14ac:dyDescent="0.2">
      <c r="A486" s="41">
        <v>189</v>
      </c>
      <c r="B486" s="49" t="s">
        <v>1447</v>
      </c>
      <c r="C486" s="79">
        <v>1677</v>
      </c>
      <c r="D486" s="29" t="s">
        <v>3445</v>
      </c>
      <c r="E486" s="29" t="s">
        <v>670</v>
      </c>
      <c r="G486" s="29" t="s">
        <v>671</v>
      </c>
      <c r="H486" s="534" t="str">
        <f t="shared" si="7"/>
        <v>Powerview</v>
      </c>
    </row>
    <row r="487" spans="1:8" ht="12.95" customHeight="1" x14ac:dyDescent="0.2">
      <c r="A487" s="41">
        <v>156</v>
      </c>
      <c r="B487" s="49" t="s">
        <v>321</v>
      </c>
      <c r="C487" s="79">
        <v>1679</v>
      </c>
      <c r="D487" s="29" t="s">
        <v>1526</v>
      </c>
      <c r="E487" s="29" t="s">
        <v>672</v>
      </c>
      <c r="F487" s="29" t="s">
        <v>1988</v>
      </c>
      <c r="G487" s="29" t="s">
        <v>673</v>
      </c>
      <c r="H487" s="534" t="str">
        <f t="shared" si="7"/>
        <v>Justice</v>
      </c>
    </row>
    <row r="488" spans="1:8" ht="12.95" customHeight="1" x14ac:dyDescent="0.2">
      <c r="A488" s="41">
        <v>192</v>
      </c>
      <c r="B488" s="49" t="s">
        <v>1000</v>
      </c>
      <c r="C488" s="79">
        <v>1680</v>
      </c>
      <c r="D488" s="29" t="s">
        <v>1527</v>
      </c>
      <c r="E488" s="29" t="s">
        <v>674</v>
      </c>
      <c r="G488" s="29" t="s">
        <v>675</v>
      </c>
      <c r="H488" s="534" t="str">
        <f t="shared" si="7"/>
        <v>Berens River</v>
      </c>
    </row>
    <row r="489" spans="1:8" ht="12.95" customHeight="1" x14ac:dyDescent="0.2">
      <c r="A489" s="41">
        <v>192</v>
      </c>
      <c r="B489" s="49" t="s">
        <v>1000</v>
      </c>
      <c r="C489" s="79">
        <v>1681</v>
      </c>
      <c r="D489" s="29" t="s">
        <v>1528</v>
      </c>
      <c r="E489" s="29" t="s">
        <v>3121</v>
      </c>
      <c r="G489" s="29" t="s">
        <v>676</v>
      </c>
      <c r="H489" s="534" t="str">
        <f t="shared" si="7"/>
        <v>Wanipigow</v>
      </c>
    </row>
    <row r="490" spans="1:8" ht="12.95" customHeight="1" x14ac:dyDescent="0.2">
      <c r="A490" s="41">
        <v>192</v>
      </c>
      <c r="B490" s="49" t="s">
        <v>1000</v>
      </c>
      <c r="C490" s="79">
        <v>1682</v>
      </c>
      <c r="D490" s="29" t="s">
        <v>1529</v>
      </c>
      <c r="E490" s="29" t="s">
        <v>1988</v>
      </c>
      <c r="G490" s="29" t="s">
        <v>677</v>
      </c>
      <c r="H490" s="534" t="str">
        <f t="shared" si="7"/>
        <v>Wabowden</v>
      </c>
    </row>
    <row r="491" spans="1:8" ht="12.95" customHeight="1" x14ac:dyDescent="0.2">
      <c r="A491" s="41">
        <v>102</v>
      </c>
      <c r="B491" s="49" t="s">
        <v>1653</v>
      </c>
      <c r="C491" s="79">
        <v>1684</v>
      </c>
      <c r="D491" s="29" t="s">
        <v>1530</v>
      </c>
      <c r="E491" s="29" t="s">
        <v>678</v>
      </c>
      <c r="F491" s="96"/>
      <c r="G491" s="29" t="s">
        <v>1994</v>
      </c>
      <c r="H491" s="534" t="str">
        <f t="shared" si="7"/>
        <v>Thompson</v>
      </c>
    </row>
    <row r="492" spans="1:8" ht="12.95" customHeight="1" x14ac:dyDescent="0.2">
      <c r="A492" s="41">
        <v>151</v>
      </c>
      <c r="B492" s="49" t="s">
        <v>2370</v>
      </c>
      <c r="C492" s="79">
        <v>1685</v>
      </c>
      <c r="D492" s="29" t="s">
        <v>1531</v>
      </c>
      <c r="E492" s="29" t="s">
        <v>679</v>
      </c>
      <c r="G492" s="29" t="s">
        <v>1966</v>
      </c>
      <c r="H492" s="534" t="str">
        <f t="shared" si="7"/>
        <v>Winnipeg</v>
      </c>
    </row>
    <row r="493" spans="1:8" ht="12.95" customHeight="1" x14ac:dyDescent="0.2">
      <c r="A493" s="41">
        <v>196</v>
      </c>
      <c r="B493" s="49" t="s">
        <v>1443</v>
      </c>
      <c r="C493" s="79">
        <v>1687</v>
      </c>
      <c r="D493" s="29" t="s">
        <v>1532</v>
      </c>
      <c r="E493" s="29" t="s">
        <v>680</v>
      </c>
      <c r="G493" s="29" t="s">
        <v>1966</v>
      </c>
      <c r="H493" s="534" t="str">
        <f t="shared" si="7"/>
        <v>Winnipeg</v>
      </c>
    </row>
    <row r="494" spans="1:8" ht="12.95" customHeight="1" x14ac:dyDescent="0.2">
      <c r="A494" s="41">
        <v>192</v>
      </c>
      <c r="B494" s="49" t="s">
        <v>1000</v>
      </c>
      <c r="C494" s="79">
        <v>1688</v>
      </c>
      <c r="D494" s="29" t="s">
        <v>1533</v>
      </c>
      <c r="E494" s="29" t="s">
        <v>2277</v>
      </c>
      <c r="G494" s="29" t="s">
        <v>681</v>
      </c>
      <c r="H494" s="534" t="str">
        <f t="shared" si="7"/>
        <v>Stevenson Island</v>
      </c>
    </row>
    <row r="495" spans="1:8" ht="12.95" customHeight="1" x14ac:dyDescent="0.2">
      <c r="A495" s="41">
        <v>107</v>
      </c>
      <c r="B495" s="49" t="s">
        <v>1939</v>
      </c>
      <c r="C495" s="79">
        <v>1690</v>
      </c>
      <c r="D495" s="29" t="s">
        <v>1534</v>
      </c>
      <c r="E495" s="29" t="s">
        <v>682</v>
      </c>
      <c r="G495" s="29" t="s">
        <v>1966</v>
      </c>
      <c r="H495" s="534" t="str">
        <f t="shared" si="7"/>
        <v>Winnipeg</v>
      </c>
    </row>
    <row r="496" spans="1:8" ht="12.95" customHeight="1" x14ac:dyDescent="0.2">
      <c r="A496" s="41">
        <v>188</v>
      </c>
      <c r="B496" s="49" t="s">
        <v>1008</v>
      </c>
      <c r="C496" s="79">
        <v>1691</v>
      </c>
      <c r="D496" s="29" t="s">
        <v>1535</v>
      </c>
      <c r="E496" s="29" t="s">
        <v>2167</v>
      </c>
      <c r="G496" s="29" t="s">
        <v>1966</v>
      </c>
      <c r="H496" s="534" t="str">
        <f t="shared" si="7"/>
        <v>Winnipeg</v>
      </c>
    </row>
    <row r="497" spans="1:8" ht="12.95" customHeight="1" x14ac:dyDescent="0.2">
      <c r="A497" s="41">
        <v>189</v>
      </c>
      <c r="B497" s="49" t="s">
        <v>1447</v>
      </c>
      <c r="C497" s="79">
        <v>1692</v>
      </c>
      <c r="D497" s="29" t="s">
        <v>1536</v>
      </c>
      <c r="E497" s="29" t="s">
        <v>2168</v>
      </c>
      <c r="F497" s="29" t="s">
        <v>3203</v>
      </c>
      <c r="G497" s="29" t="s">
        <v>1976</v>
      </c>
      <c r="H497" s="534" t="str">
        <f t="shared" si="7"/>
        <v>Lac du Bonnet</v>
      </c>
    </row>
    <row r="498" spans="1:8" ht="12.95" customHeight="1" x14ac:dyDescent="0.2">
      <c r="A498" s="41">
        <v>174</v>
      </c>
      <c r="B498" s="49" t="s">
        <v>2375</v>
      </c>
      <c r="C498" s="79">
        <v>1693</v>
      </c>
      <c r="D498" s="29" t="s">
        <v>1537</v>
      </c>
      <c r="E498" s="29" t="s">
        <v>2169</v>
      </c>
      <c r="G498" s="29" t="s">
        <v>2299</v>
      </c>
      <c r="H498" s="534" t="str">
        <f t="shared" si="7"/>
        <v>Grunthal</v>
      </c>
    </row>
    <row r="499" spans="1:8" ht="12.95" customHeight="1" x14ac:dyDescent="0.2">
      <c r="A499" s="41">
        <v>151</v>
      </c>
      <c r="B499" s="49" t="s">
        <v>2370</v>
      </c>
      <c r="C499" s="79">
        <v>1695</v>
      </c>
      <c r="D499" s="29" t="s">
        <v>1538</v>
      </c>
      <c r="E499" s="29" t="s">
        <v>2170</v>
      </c>
      <c r="G499" s="29" t="s">
        <v>1966</v>
      </c>
      <c r="H499" s="534" t="str">
        <f t="shared" si="7"/>
        <v>Winnipeg</v>
      </c>
    </row>
    <row r="500" spans="1:8" ht="12.95" customHeight="1" x14ac:dyDescent="0.2">
      <c r="A500" s="41">
        <v>135</v>
      </c>
      <c r="B500" s="49" t="s">
        <v>343</v>
      </c>
      <c r="C500" s="79">
        <v>1697</v>
      </c>
      <c r="D500" s="29" t="s">
        <v>1539</v>
      </c>
      <c r="E500" s="29" t="s">
        <v>1988</v>
      </c>
      <c r="G500" s="29" t="s">
        <v>2171</v>
      </c>
      <c r="H500" s="534" t="str">
        <f t="shared" si="7"/>
        <v>Lac Brochet</v>
      </c>
    </row>
    <row r="501" spans="1:8" ht="12.95" customHeight="1" x14ac:dyDescent="0.2">
      <c r="A501" s="41">
        <v>135</v>
      </c>
      <c r="B501" s="49" t="s">
        <v>343</v>
      </c>
      <c r="C501" s="79">
        <v>1698</v>
      </c>
      <c r="D501" s="29" t="s">
        <v>1540</v>
      </c>
      <c r="E501" s="29" t="s">
        <v>353</v>
      </c>
      <c r="G501" s="29" t="s">
        <v>2172</v>
      </c>
      <c r="H501" s="534" t="str">
        <f t="shared" si="7"/>
        <v>Negginan</v>
      </c>
    </row>
    <row r="502" spans="1:8" ht="12.95" customHeight="1" x14ac:dyDescent="0.2">
      <c r="A502" s="41">
        <v>189</v>
      </c>
      <c r="B502" s="49" t="s">
        <v>1447</v>
      </c>
      <c r="C502" s="79">
        <v>1699</v>
      </c>
      <c r="D502" s="29" t="s">
        <v>1541</v>
      </c>
      <c r="E502" s="29" t="s">
        <v>2173</v>
      </c>
      <c r="G502" s="29" t="s">
        <v>2174</v>
      </c>
      <c r="H502" s="534" t="str">
        <f t="shared" si="7"/>
        <v>Whitemouth</v>
      </c>
    </row>
    <row r="503" spans="1:8" ht="12.95" customHeight="1" x14ac:dyDescent="0.2">
      <c r="A503" s="41">
        <v>119</v>
      </c>
      <c r="B503" s="49" t="s">
        <v>322</v>
      </c>
      <c r="C503" s="79">
        <v>1700</v>
      </c>
      <c r="D503" s="29" t="s">
        <v>1542</v>
      </c>
      <c r="E503" s="29" t="s">
        <v>2175</v>
      </c>
      <c r="G503" s="29" t="s">
        <v>1971</v>
      </c>
      <c r="H503" s="534" t="str">
        <f t="shared" si="7"/>
        <v>Brandon</v>
      </c>
    </row>
    <row r="504" spans="1:8" ht="12.95" customHeight="1" x14ac:dyDescent="0.2">
      <c r="A504" s="41">
        <v>151</v>
      </c>
      <c r="B504" s="49" t="s">
        <v>2370</v>
      </c>
      <c r="C504" s="79">
        <v>1701</v>
      </c>
      <c r="D504" s="29" t="s">
        <v>1543</v>
      </c>
      <c r="E504" s="29" t="s">
        <v>2176</v>
      </c>
      <c r="G504" s="29" t="s">
        <v>1966</v>
      </c>
      <c r="H504" s="534" t="str">
        <f t="shared" si="7"/>
        <v>Winnipeg</v>
      </c>
    </row>
    <row r="505" spans="1:8" ht="12.95" customHeight="1" x14ac:dyDescent="0.2">
      <c r="A505" s="41">
        <v>136</v>
      </c>
      <c r="B505" s="49" t="s">
        <v>2374</v>
      </c>
      <c r="C505" s="79">
        <v>1702</v>
      </c>
      <c r="D505" s="29" t="s">
        <v>2799</v>
      </c>
      <c r="E505" s="29" t="s">
        <v>2177</v>
      </c>
      <c r="F505" s="29" t="s">
        <v>2178</v>
      </c>
      <c r="G505" s="29" t="s">
        <v>2179</v>
      </c>
      <c r="H505" s="534" t="str">
        <f t="shared" si="7"/>
        <v>Ile des Chenes</v>
      </c>
    </row>
    <row r="506" spans="1:8" ht="12.95" customHeight="1" x14ac:dyDescent="0.2">
      <c r="A506" s="41">
        <v>121</v>
      </c>
      <c r="B506" s="49" t="s">
        <v>286</v>
      </c>
      <c r="C506" s="79">
        <v>1703</v>
      </c>
      <c r="D506" s="29" t="s">
        <v>1544</v>
      </c>
      <c r="E506" s="29" t="s">
        <v>2180</v>
      </c>
      <c r="F506" s="29" t="s">
        <v>3116</v>
      </c>
      <c r="G506" s="29" t="s">
        <v>1969</v>
      </c>
      <c r="H506" s="534" t="str">
        <f t="shared" si="7"/>
        <v>Portage la Prairie</v>
      </c>
    </row>
    <row r="507" spans="1:8" ht="12.95" customHeight="1" x14ac:dyDescent="0.2">
      <c r="A507" s="41">
        <v>194</v>
      </c>
      <c r="B507" s="49" t="s">
        <v>1006</v>
      </c>
      <c r="C507" s="79">
        <v>1705</v>
      </c>
      <c r="D507" s="29" t="s">
        <v>1545</v>
      </c>
      <c r="E507" s="29" t="s">
        <v>2342</v>
      </c>
      <c r="G507" s="29" t="s">
        <v>2181</v>
      </c>
      <c r="H507" s="534" t="str">
        <f t="shared" si="7"/>
        <v>Binscarth</v>
      </c>
    </row>
    <row r="508" spans="1:8" ht="12.95" customHeight="1" x14ac:dyDescent="0.2">
      <c r="A508" s="41">
        <v>119</v>
      </c>
      <c r="B508" s="49" t="s">
        <v>322</v>
      </c>
      <c r="C508" s="79">
        <v>1706</v>
      </c>
      <c r="D508" s="29" t="s">
        <v>1546</v>
      </c>
      <c r="E508" s="29" t="s">
        <v>2182</v>
      </c>
      <c r="F508" s="96"/>
      <c r="G508" s="29" t="s">
        <v>1971</v>
      </c>
      <c r="H508" s="534" t="str">
        <f t="shared" si="7"/>
        <v>Brandon</v>
      </c>
    </row>
    <row r="509" spans="1:8" ht="12.95" customHeight="1" x14ac:dyDescent="0.2">
      <c r="A509" s="41">
        <v>102</v>
      </c>
      <c r="B509" s="49" t="s">
        <v>1653</v>
      </c>
      <c r="C509" s="79">
        <v>1707</v>
      </c>
      <c r="D509" s="96" t="s">
        <v>1547</v>
      </c>
      <c r="E509" s="29" t="s">
        <v>2183</v>
      </c>
      <c r="G509" s="29" t="s">
        <v>1994</v>
      </c>
      <c r="H509" s="534" t="str">
        <f t="shared" si="7"/>
        <v>Thompson</v>
      </c>
    </row>
    <row r="510" spans="1:8" ht="12.95" customHeight="1" x14ac:dyDescent="0.2">
      <c r="A510" s="41">
        <v>196</v>
      </c>
      <c r="B510" s="49" t="s">
        <v>1443</v>
      </c>
      <c r="C510" s="79">
        <v>1709</v>
      </c>
      <c r="D510" s="29" t="s">
        <v>1548</v>
      </c>
      <c r="E510" s="29" t="s">
        <v>2184</v>
      </c>
      <c r="G510" s="29" t="s">
        <v>1966</v>
      </c>
      <c r="H510" s="534" t="str">
        <f t="shared" si="7"/>
        <v>Winnipeg</v>
      </c>
    </row>
    <row r="511" spans="1:8" ht="12.95" customHeight="1" x14ac:dyDescent="0.2">
      <c r="A511" s="41">
        <v>155</v>
      </c>
      <c r="B511" s="49" t="s">
        <v>2376</v>
      </c>
      <c r="C511" s="79">
        <v>1710</v>
      </c>
      <c r="D511" s="29" t="s">
        <v>1133</v>
      </c>
      <c r="E511" s="29" t="s">
        <v>417</v>
      </c>
      <c r="G511" s="29" t="s">
        <v>2185</v>
      </c>
      <c r="H511" s="534" t="str">
        <f t="shared" si="7"/>
        <v>Warren</v>
      </c>
    </row>
    <row r="512" spans="1:8" ht="12.95" customHeight="1" x14ac:dyDescent="0.2">
      <c r="A512" s="41">
        <v>103</v>
      </c>
      <c r="B512" s="49" t="s">
        <v>323</v>
      </c>
      <c r="C512" s="79">
        <v>1711</v>
      </c>
      <c r="D512" s="29" t="s">
        <v>1134</v>
      </c>
      <c r="E512" s="29" t="s">
        <v>505</v>
      </c>
      <c r="G512" s="29" t="s">
        <v>506</v>
      </c>
      <c r="H512" s="534" t="str">
        <f t="shared" si="7"/>
        <v>Oak Lake</v>
      </c>
    </row>
    <row r="513" spans="1:8" ht="12.95" customHeight="1" x14ac:dyDescent="0.2">
      <c r="A513" s="41">
        <v>151</v>
      </c>
      <c r="B513" s="49" t="s">
        <v>2370</v>
      </c>
      <c r="C513" s="79">
        <v>1715</v>
      </c>
      <c r="D513" s="29" t="s">
        <v>3446</v>
      </c>
      <c r="E513" s="29" t="s">
        <v>507</v>
      </c>
      <c r="G513" s="29" t="s">
        <v>1966</v>
      </c>
      <c r="H513" s="534" t="str">
        <f t="shared" si="7"/>
        <v>Winnipeg</v>
      </c>
    </row>
    <row r="514" spans="1:8" ht="12.95" customHeight="1" x14ac:dyDescent="0.2">
      <c r="A514" s="41">
        <v>136</v>
      </c>
      <c r="B514" s="49" t="s">
        <v>2374</v>
      </c>
      <c r="C514" s="79">
        <v>1716</v>
      </c>
      <c r="D514" s="29" t="s">
        <v>1135</v>
      </c>
      <c r="E514" s="29" t="s">
        <v>508</v>
      </c>
      <c r="G514" s="29" t="s">
        <v>85</v>
      </c>
      <c r="H514" s="534" t="str">
        <f t="shared" si="7"/>
        <v>St. Norbert</v>
      </c>
    </row>
    <row r="515" spans="1:8" ht="12.95" customHeight="1" x14ac:dyDescent="0.2">
      <c r="A515" s="139">
        <v>105</v>
      </c>
      <c r="B515" s="144" t="s">
        <v>287</v>
      </c>
      <c r="C515" s="139">
        <v>1717</v>
      </c>
      <c r="D515" s="71" t="s">
        <v>1136</v>
      </c>
      <c r="E515" s="71" t="s">
        <v>1061</v>
      </c>
      <c r="F515" s="71" t="s">
        <v>3290</v>
      </c>
      <c r="G515" s="71" t="s">
        <v>1048</v>
      </c>
      <c r="H515" s="534" t="str">
        <f t="shared" si="7"/>
        <v>Plum Coulee</v>
      </c>
    </row>
    <row r="516" spans="1:8" ht="12.95" customHeight="1" x14ac:dyDescent="0.2">
      <c r="A516" s="41">
        <v>151</v>
      </c>
      <c r="B516" s="49" t="s">
        <v>2370</v>
      </c>
      <c r="C516" s="79">
        <v>1720</v>
      </c>
      <c r="D516" s="29" t="s">
        <v>1137</v>
      </c>
      <c r="E516" s="29" t="s">
        <v>509</v>
      </c>
      <c r="G516" s="29" t="s">
        <v>1966</v>
      </c>
      <c r="H516" s="534" t="str">
        <f t="shared" si="7"/>
        <v>Winnipeg</v>
      </c>
    </row>
    <row r="517" spans="1:8" ht="12.95" customHeight="1" x14ac:dyDescent="0.2">
      <c r="A517" s="41">
        <v>185</v>
      </c>
      <c r="B517" s="49" t="s">
        <v>1474</v>
      </c>
      <c r="C517" s="79">
        <v>1721</v>
      </c>
      <c r="D517" s="29" t="s">
        <v>2878</v>
      </c>
      <c r="E517" s="29" t="s">
        <v>2821</v>
      </c>
      <c r="G517" s="29" t="s">
        <v>2260</v>
      </c>
      <c r="H517" s="534" t="str">
        <f t="shared" si="7"/>
        <v>Altona</v>
      </c>
    </row>
    <row r="518" spans="1:8" ht="12.95" customHeight="1" x14ac:dyDescent="0.2">
      <c r="A518" s="41">
        <v>195</v>
      </c>
      <c r="B518" s="49" t="s">
        <v>965</v>
      </c>
      <c r="C518" s="79">
        <v>1722</v>
      </c>
      <c r="D518" s="29" t="s">
        <v>1138</v>
      </c>
      <c r="E518" s="29" t="s">
        <v>2025</v>
      </c>
      <c r="F518" s="29" t="s">
        <v>2839</v>
      </c>
      <c r="G518" s="29" t="s">
        <v>2026</v>
      </c>
      <c r="H518" s="534" t="str">
        <f t="shared" ref="H518:H581" si="8">IF(OR(C518=1180,C518=1287,C518=1808,C518=1887),"Winnipeg",IF(G518=$G$1,$H$1,IF(G518=$G$2,$H$2,IF(G518="MACGREGOR","McGregor",IF(G518="N.-D.-DE-LOURDES","N.-D.-de-Lourdes",IF(G518="STE ROSE DU LAC","Ste Rose du Lac",IF(G518="PORTAGE LA PRAIRIE","Portage la Prairie",IF(G518="LAC DU BONNET","Lac du Bonnet",IF(G518="GOD'S LAKE NARROWS","God's Lake Narrows",IF(G518="MCCREARY","McCreary",PROPER(G518)))))))))))</f>
        <v>Elie</v>
      </c>
    </row>
    <row r="519" spans="1:8" ht="12.95" customHeight="1" x14ac:dyDescent="0.2">
      <c r="A519" s="41">
        <v>156</v>
      </c>
      <c r="B519" s="49" t="s">
        <v>321</v>
      </c>
      <c r="C519" s="79">
        <v>1723</v>
      </c>
      <c r="D519" s="29" t="s">
        <v>1139</v>
      </c>
      <c r="E519" s="29" t="s">
        <v>510</v>
      </c>
      <c r="G519" s="29" t="s">
        <v>511</v>
      </c>
      <c r="H519" s="534" t="str">
        <f t="shared" si="8"/>
        <v>Forrest</v>
      </c>
    </row>
    <row r="520" spans="1:8" ht="12.95" customHeight="1" x14ac:dyDescent="0.2">
      <c r="A520" s="41">
        <v>171</v>
      </c>
      <c r="B520" s="49" t="s">
        <v>1429</v>
      </c>
      <c r="C520" s="79">
        <v>1724</v>
      </c>
      <c r="D520" s="29" t="s">
        <v>1140</v>
      </c>
      <c r="E520" s="29" t="s">
        <v>2331</v>
      </c>
      <c r="F520" s="29" t="s">
        <v>512</v>
      </c>
      <c r="G520" s="29" t="s">
        <v>1982</v>
      </c>
      <c r="H520" s="534" t="str">
        <f t="shared" si="8"/>
        <v>The Pas</v>
      </c>
    </row>
    <row r="521" spans="1:8" ht="12.95" customHeight="1" x14ac:dyDescent="0.2">
      <c r="A521" s="41">
        <v>127</v>
      </c>
      <c r="B521" s="49" t="s">
        <v>288</v>
      </c>
      <c r="C521" s="79">
        <v>1726</v>
      </c>
      <c r="D521" s="29" t="s">
        <v>1141</v>
      </c>
      <c r="E521" s="29" t="s">
        <v>1084</v>
      </c>
      <c r="G521" s="29" t="s">
        <v>513</v>
      </c>
      <c r="H521" s="534" t="str">
        <f t="shared" si="8"/>
        <v>Plumas</v>
      </c>
    </row>
    <row r="522" spans="1:8" ht="12.95" customHeight="1" x14ac:dyDescent="0.2">
      <c r="A522" s="41">
        <v>194</v>
      </c>
      <c r="B522" s="49" t="s">
        <v>1006</v>
      </c>
      <c r="C522" s="79">
        <v>1727</v>
      </c>
      <c r="D522" s="29" t="s">
        <v>1142</v>
      </c>
      <c r="E522" s="29" t="s">
        <v>1988</v>
      </c>
      <c r="G522" s="29" t="s">
        <v>514</v>
      </c>
      <c r="H522" s="534" t="str">
        <f t="shared" si="8"/>
        <v>Russell</v>
      </c>
    </row>
    <row r="523" spans="1:8" ht="12.95" customHeight="1" x14ac:dyDescent="0.2">
      <c r="A523" s="41">
        <v>156</v>
      </c>
      <c r="B523" s="49" t="s">
        <v>321</v>
      </c>
      <c r="C523" s="79">
        <v>1728</v>
      </c>
      <c r="D523" s="29" t="s">
        <v>1143</v>
      </c>
      <c r="E523" s="29" t="s">
        <v>515</v>
      </c>
      <c r="F523" s="29" t="s">
        <v>516</v>
      </c>
      <c r="G523" s="29" t="s">
        <v>517</v>
      </c>
      <c r="H523" s="534" t="str">
        <f t="shared" si="8"/>
        <v>Alexander</v>
      </c>
    </row>
    <row r="524" spans="1:8" ht="12.95" customHeight="1" x14ac:dyDescent="0.2">
      <c r="A524" s="41">
        <v>181</v>
      </c>
      <c r="B524" s="49" t="s">
        <v>1941</v>
      </c>
      <c r="C524" s="79">
        <v>1729</v>
      </c>
      <c r="D524" s="29" t="s">
        <v>1144</v>
      </c>
      <c r="E524" s="29" t="s">
        <v>518</v>
      </c>
      <c r="G524" s="29" t="s">
        <v>1966</v>
      </c>
      <c r="H524" s="534" t="str">
        <f t="shared" si="8"/>
        <v>Winnipeg</v>
      </c>
    </row>
    <row r="525" spans="1:8" ht="12.95" customHeight="1" x14ac:dyDescent="0.2">
      <c r="A525" s="41">
        <v>185</v>
      </c>
      <c r="B525" s="49" t="s">
        <v>1474</v>
      </c>
      <c r="C525" s="79">
        <v>1730</v>
      </c>
      <c r="D525" s="29" t="s">
        <v>2877</v>
      </c>
      <c r="E525" s="29" t="s">
        <v>2820</v>
      </c>
      <c r="G525" s="29" t="s">
        <v>2260</v>
      </c>
      <c r="H525" s="534" t="str">
        <f t="shared" si="8"/>
        <v>Altona</v>
      </c>
    </row>
    <row r="526" spans="1:8" ht="12.95" customHeight="1" x14ac:dyDescent="0.2">
      <c r="A526" s="41">
        <v>107</v>
      </c>
      <c r="B526" s="49" t="s">
        <v>1939</v>
      </c>
      <c r="C526" s="79">
        <v>1733</v>
      </c>
      <c r="D526" s="29" t="s">
        <v>1145</v>
      </c>
      <c r="E526" s="96" t="s">
        <v>1797</v>
      </c>
      <c r="G526" s="29" t="s">
        <v>1622</v>
      </c>
      <c r="H526" s="534" t="str">
        <f t="shared" si="8"/>
        <v>Austin</v>
      </c>
    </row>
    <row r="527" spans="1:8" ht="12.95" customHeight="1" x14ac:dyDescent="0.2">
      <c r="A527" s="41">
        <v>153</v>
      </c>
      <c r="B527" s="49" t="s">
        <v>319</v>
      </c>
      <c r="C527" s="79">
        <v>1734</v>
      </c>
      <c r="D527" s="29" t="s">
        <v>1146</v>
      </c>
      <c r="E527" s="29" t="s">
        <v>519</v>
      </c>
      <c r="F527" s="29" t="s">
        <v>520</v>
      </c>
      <c r="G527" s="29" t="s">
        <v>1743</v>
      </c>
      <c r="H527" s="534" t="str">
        <f t="shared" si="8"/>
        <v>Neepawa</v>
      </c>
    </row>
    <row r="528" spans="1:8" ht="12.95" customHeight="1" x14ac:dyDescent="0.2">
      <c r="A528" s="41">
        <v>187</v>
      </c>
      <c r="B528" s="49" t="s">
        <v>1004</v>
      </c>
      <c r="C528" s="79">
        <v>1735</v>
      </c>
      <c r="D528" s="29" t="s">
        <v>1147</v>
      </c>
      <c r="E528" s="29" t="s">
        <v>1045</v>
      </c>
      <c r="G528" s="29" t="s">
        <v>1609</v>
      </c>
      <c r="H528" s="534" t="str">
        <f t="shared" si="8"/>
        <v>Grandview</v>
      </c>
    </row>
    <row r="529" spans="1:8" ht="12.95" customHeight="1" x14ac:dyDescent="0.2">
      <c r="A529" s="41">
        <v>150</v>
      </c>
      <c r="B529" s="49" t="s">
        <v>2161</v>
      </c>
      <c r="C529" s="79">
        <v>1736</v>
      </c>
      <c r="D529" s="29" t="s">
        <v>2691</v>
      </c>
      <c r="E529" s="29" t="s">
        <v>811</v>
      </c>
      <c r="G529" s="29" t="s">
        <v>1585</v>
      </c>
      <c r="H529" s="534" t="str">
        <f t="shared" si="8"/>
        <v>Flin Flon</v>
      </c>
    </row>
    <row r="530" spans="1:8" ht="12.95" customHeight="1" x14ac:dyDescent="0.2">
      <c r="A530" s="41">
        <v>135</v>
      </c>
      <c r="B530" s="49" t="s">
        <v>343</v>
      </c>
      <c r="C530" s="79">
        <v>1738</v>
      </c>
      <c r="D530" s="29" t="s">
        <v>1148</v>
      </c>
      <c r="E530" s="29" t="s">
        <v>521</v>
      </c>
      <c r="F530" s="29" t="s">
        <v>522</v>
      </c>
      <c r="G530" s="29" t="s">
        <v>523</v>
      </c>
      <c r="H530" s="534" t="str">
        <f t="shared" si="8"/>
        <v>Opaskwayak</v>
      </c>
    </row>
    <row r="531" spans="1:8" ht="12.95" customHeight="1" x14ac:dyDescent="0.2">
      <c r="A531" s="41">
        <v>196</v>
      </c>
      <c r="B531" s="49" t="s">
        <v>1443</v>
      </c>
      <c r="C531" s="79">
        <v>1740</v>
      </c>
      <c r="D531" s="29" t="s">
        <v>1149</v>
      </c>
      <c r="E531" s="96" t="s">
        <v>524</v>
      </c>
      <c r="G531" s="29" t="s">
        <v>1966</v>
      </c>
      <c r="H531" s="534" t="str">
        <f t="shared" si="8"/>
        <v>Winnipeg</v>
      </c>
    </row>
    <row r="532" spans="1:8" ht="12.95" customHeight="1" x14ac:dyDescent="0.2">
      <c r="A532" s="41">
        <v>196</v>
      </c>
      <c r="B532" s="49" t="s">
        <v>1443</v>
      </c>
      <c r="C532" s="79">
        <v>1741</v>
      </c>
      <c r="D532" s="29" t="s">
        <v>1150</v>
      </c>
      <c r="E532" s="29" t="s">
        <v>525</v>
      </c>
      <c r="G532" s="29" t="s">
        <v>1966</v>
      </c>
      <c r="H532" s="534" t="str">
        <f t="shared" si="8"/>
        <v>Winnipeg</v>
      </c>
    </row>
    <row r="533" spans="1:8" ht="12.95" customHeight="1" x14ac:dyDescent="0.2">
      <c r="A533" s="41">
        <v>151</v>
      </c>
      <c r="B533" s="49" t="s">
        <v>2370</v>
      </c>
      <c r="C533" s="79">
        <v>1744</v>
      </c>
      <c r="D533" s="29" t="s">
        <v>2817</v>
      </c>
      <c r="E533" s="29" t="s">
        <v>886</v>
      </c>
      <c r="G533" s="29" t="s">
        <v>1966</v>
      </c>
      <c r="H533" s="534" t="str">
        <f t="shared" si="8"/>
        <v>Winnipeg</v>
      </c>
    </row>
    <row r="534" spans="1:8" ht="12.95" customHeight="1" x14ac:dyDescent="0.2">
      <c r="A534" s="41">
        <v>151</v>
      </c>
      <c r="B534" s="49" t="s">
        <v>2370</v>
      </c>
      <c r="C534" s="79">
        <v>1745</v>
      </c>
      <c r="D534" s="29" t="s">
        <v>1151</v>
      </c>
      <c r="E534" s="29" t="s">
        <v>526</v>
      </c>
      <c r="G534" s="29" t="s">
        <v>1966</v>
      </c>
      <c r="H534" s="534" t="str">
        <f t="shared" si="8"/>
        <v>Winnipeg</v>
      </c>
    </row>
    <row r="535" spans="1:8" ht="12.95" customHeight="1" x14ac:dyDescent="0.2">
      <c r="A535" s="41">
        <v>196</v>
      </c>
      <c r="B535" s="49" t="s">
        <v>1443</v>
      </c>
      <c r="C535" s="79">
        <v>1746</v>
      </c>
      <c r="D535" s="29" t="s">
        <v>1152</v>
      </c>
      <c r="E535" s="29" t="s">
        <v>527</v>
      </c>
      <c r="F535" s="96"/>
      <c r="G535" s="29" t="s">
        <v>1966</v>
      </c>
      <c r="H535" s="534" t="str">
        <f t="shared" si="8"/>
        <v>Winnipeg</v>
      </c>
    </row>
    <row r="536" spans="1:8" ht="12.95" customHeight="1" x14ac:dyDescent="0.2">
      <c r="A536" s="41">
        <v>196</v>
      </c>
      <c r="B536" s="49" t="s">
        <v>1443</v>
      </c>
      <c r="C536" s="79">
        <v>1747</v>
      </c>
      <c r="D536" s="29" t="s">
        <v>1153</v>
      </c>
      <c r="E536" s="29" t="s">
        <v>528</v>
      </c>
      <c r="G536" s="29" t="s">
        <v>1966</v>
      </c>
      <c r="H536" s="534" t="str">
        <f t="shared" si="8"/>
        <v>Winnipeg</v>
      </c>
    </row>
    <row r="537" spans="1:8" ht="12.95" customHeight="1" x14ac:dyDescent="0.2">
      <c r="A537" s="41">
        <v>196</v>
      </c>
      <c r="B537" s="49" t="s">
        <v>1443</v>
      </c>
      <c r="C537" s="79">
        <v>1748</v>
      </c>
      <c r="D537" s="29" t="s">
        <v>893</v>
      </c>
      <c r="E537" s="29" t="s">
        <v>529</v>
      </c>
      <c r="G537" s="29" t="s">
        <v>1966</v>
      </c>
      <c r="H537" s="534" t="str">
        <f t="shared" si="8"/>
        <v>Winnipeg</v>
      </c>
    </row>
    <row r="538" spans="1:8" ht="12.95" customHeight="1" x14ac:dyDescent="0.2">
      <c r="A538" s="41">
        <v>189</v>
      </c>
      <c r="B538" s="49" t="s">
        <v>1447</v>
      </c>
      <c r="C538" s="79">
        <v>1749</v>
      </c>
      <c r="D538" s="29" t="s">
        <v>3165</v>
      </c>
      <c r="E538" s="29" t="s">
        <v>530</v>
      </c>
      <c r="G538" s="29" t="s">
        <v>1811</v>
      </c>
      <c r="H538" s="534" t="str">
        <f t="shared" si="8"/>
        <v>Beausejour</v>
      </c>
    </row>
    <row r="539" spans="1:8" ht="12.95" customHeight="1" x14ac:dyDescent="0.2">
      <c r="A539" s="41">
        <v>195</v>
      </c>
      <c r="B539" s="49" t="s">
        <v>965</v>
      </c>
      <c r="C539" s="79">
        <v>1751</v>
      </c>
      <c r="D539" s="29" t="s">
        <v>1154</v>
      </c>
      <c r="E539" s="29" t="s">
        <v>2025</v>
      </c>
      <c r="F539" s="29" t="s">
        <v>2839</v>
      </c>
      <c r="G539" s="29" t="s">
        <v>2026</v>
      </c>
      <c r="H539" s="534" t="str">
        <f t="shared" si="8"/>
        <v>Elie</v>
      </c>
    </row>
    <row r="540" spans="1:8" ht="12.95" customHeight="1" x14ac:dyDescent="0.2">
      <c r="A540" s="41">
        <v>155</v>
      </c>
      <c r="B540" s="49" t="s">
        <v>2376</v>
      </c>
      <c r="C540" s="79">
        <v>1752</v>
      </c>
      <c r="D540" s="29" t="s">
        <v>1155</v>
      </c>
      <c r="E540" s="29" t="s">
        <v>1972</v>
      </c>
      <c r="G540" s="29" t="s">
        <v>1608</v>
      </c>
      <c r="H540" s="534" t="str">
        <f t="shared" si="8"/>
        <v>Argyle</v>
      </c>
    </row>
    <row r="541" spans="1:8" ht="12.95" customHeight="1" x14ac:dyDescent="0.2">
      <c r="A541" s="41">
        <v>127</v>
      </c>
      <c r="B541" s="49" t="s">
        <v>288</v>
      </c>
      <c r="C541" s="79">
        <v>1753</v>
      </c>
      <c r="D541" s="29" t="s">
        <v>1156</v>
      </c>
      <c r="E541" s="96" t="s">
        <v>531</v>
      </c>
      <c r="G541" s="29" t="s">
        <v>1553</v>
      </c>
      <c r="H541" s="534" t="str">
        <f t="shared" si="8"/>
        <v>Gladstone</v>
      </c>
    </row>
    <row r="542" spans="1:8" ht="12.95" customHeight="1" x14ac:dyDescent="0.2">
      <c r="A542" s="41">
        <v>188</v>
      </c>
      <c r="B542" s="49" t="s">
        <v>1008</v>
      </c>
      <c r="C542" s="79">
        <v>1754</v>
      </c>
      <c r="D542" s="29" t="s">
        <v>1157</v>
      </c>
      <c r="E542" s="29" t="s">
        <v>532</v>
      </c>
      <c r="G542" s="29" t="s">
        <v>1966</v>
      </c>
      <c r="H542" s="534" t="str">
        <f t="shared" si="8"/>
        <v>Winnipeg</v>
      </c>
    </row>
    <row r="543" spans="1:8" ht="12.95" customHeight="1" x14ac:dyDescent="0.2">
      <c r="A543" s="41">
        <v>196</v>
      </c>
      <c r="B543" s="49" t="s">
        <v>1443</v>
      </c>
      <c r="C543" s="79">
        <v>1755</v>
      </c>
      <c r="D543" s="29" t="s">
        <v>1158</v>
      </c>
      <c r="E543" s="29" t="s">
        <v>533</v>
      </c>
      <c r="F543" s="96"/>
      <c r="G543" s="29" t="s">
        <v>1966</v>
      </c>
      <c r="H543" s="534" t="str">
        <f t="shared" si="8"/>
        <v>Winnipeg</v>
      </c>
    </row>
    <row r="544" spans="1:8" ht="12.95" customHeight="1" x14ac:dyDescent="0.2">
      <c r="A544" s="41">
        <v>116</v>
      </c>
      <c r="B544" s="49" t="s">
        <v>1940</v>
      </c>
      <c r="C544" s="79">
        <v>1756</v>
      </c>
      <c r="D544" s="29" t="s">
        <v>1159</v>
      </c>
      <c r="E544" s="29" t="s">
        <v>534</v>
      </c>
      <c r="G544" s="29" t="s">
        <v>1966</v>
      </c>
      <c r="H544" s="534" t="str">
        <f t="shared" si="8"/>
        <v>Winnipeg</v>
      </c>
    </row>
    <row r="545" spans="1:8" ht="12.95" customHeight="1" x14ac:dyDescent="0.2">
      <c r="A545" s="41">
        <v>121</v>
      </c>
      <c r="B545" s="49" t="s">
        <v>286</v>
      </c>
      <c r="C545" s="79">
        <v>1757</v>
      </c>
      <c r="D545" s="29" t="s">
        <v>1160</v>
      </c>
      <c r="E545" s="29" t="s">
        <v>535</v>
      </c>
      <c r="F545" s="29" t="s">
        <v>3116</v>
      </c>
      <c r="G545" s="29" t="s">
        <v>1969</v>
      </c>
      <c r="H545" s="534" t="str">
        <f t="shared" si="8"/>
        <v>Portage la Prairie</v>
      </c>
    </row>
    <row r="546" spans="1:8" ht="12.95" customHeight="1" x14ac:dyDescent="0.2">
      <c r="A546" s="41">
        <v>119</v>
      </c>
      <c r="B546" s="49" t="s">
        <v>322</v>
      </c>
      <c r="C546" s="79">
        <v>1758</v>
      </c>
      <c r="D546" s="29" t="s">
        <v>1161</v>
      </c>
      <c r="E546" s="29" t="s">
        <v>536</v>
      </c>
      <c r="F546" s="96"/>
      <c r="G546" s="29" t="s">
        <v>1971</v>
      </c>
      <c r="H546" s="534" t="str">
        <f t="shared" si="8"/>
        <v>Brandon</v>
      </c>
    </row>
    <row r="547" spans="1:8" ht="12.95" customHeight="1" x14ac:dyDescent="0.2">
      <c r="A547" s="41">
        <v>151</v>
      </c>
      <c r="B547" s="49" t="s">
        <v>2370</v>
      </c>
      <c r="C547" s="79">
        <v>1759</v>
      </c>
      <c r="D547" s="29" t="s">
        <v>2819</v>
      </c>
      <c r="E547" s="29" t="s">
        <v>3447</v>
      </c>
      <c r="G547" s="29" t="s">
        <v>1966</v>
      </c>
      <c r="H547" s="534" t="str">
        <f t="shared" si="8"/>
        <v>Winnipeg</v>
      </c>
    </row>
    <row r="548" spans="1:8" ht="12.95" customHeight="1" x14ac:dyDescent="0.2">
      <c r="A548" s="41">
        <v>114</v>
      </c>
      <c r="B548" s="49" t="s">
        <v>2371</v>
      </c>
      <c r="C548" s="79">
        <v>1760</v>
      </c>
      <c r="D548" s="29" t="s">
        <v>1162</v>
      </c>
      <c r="E548" s="29" t="s">
        <v>537</v>
      </c>
      <c r="G548" s="29" t="s">
        <v>1966</v>
      </c>
      <c r="H548" s="534" t="str">
        <f t="shared" si="8"/>
        <v>Winnipeg</v>
      </c>
    </row>
    <row r="549" spans="1:8" ht="12.95" customHeight="1" x14ac:dyDescent="0.2">
      <c r="A549" s="41">
        <v>196</v>
      </c>
      <c r="B549" s="49" t="s">
        <v>1443</v>
      </c>
      <c r="C549" s="79">
        <v>1762</v>
      </c>
      <c r="D549" s="29" t="s">
        <v>1163</v>
      </c>
      <c r="E549" s="29" t="s">
        <v>538</v>
      </c>
      <c r="G549" s="29" t="s">
        <v>1966</v>
      </c>
      <c r="H549" s="534" t="str">
        <f t="shared" si="8"/>
        <v>Winnipeg</v>
      </c>
    </row>
    <row r="550" spans="1:8" ht="12.95" customHeight="1" x14ac:dyDescent="0.2">
      <c r="A550" s="41">
        <v>149</v>
      </c>
      <c r="B550" s="49" t="s">
        <v>1903</v>
      </c>
      <c r="C550" s="79">
        <v>1765</v>
      </c>
      <c r="D550" s="29" t="s">
        <v>1711</v>
      </c>
      <c r="E550" s="29" t="s">
        <v>1064</v>
      </c>
      <c r="G550" s="29" t="s">
        <v>45</v>
      </c>
      <c r="H550" s="534" t="str">
        <f t="shared" si="8"/>
        <v>Fisher Branch</v>
      </c>
    </row>
    <row r="551" spans="1:8" ht="12.95" customHeight="1" x14ac:dyDescent="0.2">
      <c r="A551" s="41">
        <v>151</v>
      </c>
      <c r="B551" s="49" t="s">
        <v>2370</v>
      </c>
      <c r="C551" s="79">
        <v>1767</v>
      </c>
      <c r="D551" s="29" t="s">
        <v>1712</v>
      </c>
      <c r="E551" s="29" t="s">
        <v>539</v>
      </c>
      <c r="F551" s="96"/>
      <c r="G551" s="29" t="s">
        <v>1966</v>
      </c>
      <c r="H551" s="534" t="str">
        <f t="shared" si="8"/>
        <v>Winnipeg</v>
      </c>
    </row>
    <row r="552" spans="1:8" ht="12.95" customHeight="1" x14ac:dyDescent="0.2">
      <c r="A552" s="41">
        <v>118</v>
      </c>
      <c r="B552" s="49" t="s">
        <v>2372</v>
      </c>
      <c r="C552" s="79">
        <v>1769</v>
      </c>
      <c r="D552" s="29" t="s">
        <v>1713</v>
      </c>
      <c r="E552" s="29" t="s">
        <v>540</v>
      </c>
      <c r="F552" s="96"/>
      <c r="G552" s="29" t="s">
        <v>1966</v>
      </c>
      <c r="H552" s="534" t="str">
        <f t="shared" si="8"/>
        <v>Winnipeg</v>
      </c>
    </row>
    <row r="553" spans="1:8" ht="12.95" customHeight="1" x14ac:dyDescent="0.2">
      <c r="A553" s="41">
        <v>140</v>
      </c>
      <c r="B553" s="49" t="s">
        <v>2104</v>
      </c>
      <c r="C553" s="79">
        <v>1770</v>
      </c>
      <c r="D553" s="29" t="s">
        <v>2749</v>
      </c>
      <c r="E553" s="29" t="s">
        <v>1555</v>
      </c>
      <c r="F553" s="29" t="s">
        <v>541</v>
      </c>
      <c r="G553" s="29" t="s">
        <v>1069</v>
      </c>
      <c r="H553" s="534" t="str">
        <f t="shared" si="8"/>
        <v>Lorette</v>
      </c>
    </row>
    <row r="554" spans="1:8" ht="12.95" customHeight="1" x14ac:dyDescent="0.2">
      <c r="A554" s="41">
        <v>190</v>
      </c>
      <c r="B554" s="49" t="s">
        <v>1441</v>
      </c>
      <c r="C554" s="79">
        <v>1771</v>
      </c>
      <c r="D554" s="29" t="s">
        <v>1714</v>
      </c>
      <c r="E554" s="96" t="s">
        <v>1984</v>
      </c>
      <c r="G554" s="29" t="s">
        <v>1599</v>
      </c>
      <c r="H554" s="534" t="str">
        <f t="shared" si="8"/>
        <v>Sanford</v>
      </c>
    </row>
    <row r="555" spans="1:8" ht="12.95" customHeight="1" x14ac:dyDescent="0.2">
      <c r="A555" s="41">
        <v>191</v>
      </c>
      <c r="B555" s="49" t="s">
        <v>1445</v>
      </c>
      <c r="C555" s="79">
        <v>1772</v>
      </c>
      <c r="D555" s="29" t="s">
        <v>1715</v>
      </c>
      <c r="E555" s="96" t="s">
        <v>542</v>
      </c>
      <c r="G555" s="29" t="s">
        <v>2040</v>
      </c>
      <c r="H555" s="534" t="str">
        <f t="shared" si="8"/>
        <v>Souris</v>
      </c>
    </row>
    <row r="556" spans="1:8" ht="12.95" customHeight="1" x14ac:dyDescent="0.2">
      <c r="A556" s="41">
        <v>151</v>
      </c>
      <c r="B556" s="49" t="s">
        <v>2370</v>
      </c>
      <c r="C556" s="79">
        <v>1775</v>
      </c>
      <c r="D556" s="29" t="s">
        <v>1234</v>
      </c>
      <c r="E556" s="29" t="s">
        <v>543</v>
      </c>
      <c r="G556" s="29" t="s">
        <v>1966</v>
      </c>
      <c r="H556" s="534" t="str">
        <f t="shared" si="8"/>
        <v>Winnipeg</v>
      </c>
    </row>
    <row r="557" spans="1:8" ht="12.95" customHeight="1" x14ac:dyDescent="0.2">
      <c r="A557" s="41">
        <v>196</v>
      </c>
      <c r="B557" s="49" t="s">
        <v>1443</v>
      </c>
      <c r="C557" s="79">
        <v>1776</v>
      </c>
      <c r="D557" s="29" t="s">
        <v>1235</v>
      </c>
      <c r="E557" s="96" t="s">
        <v>544</v>
      </c>
      <c r="F557" s="96"/>
      <c r="G557" s="29" t="s">
        <v>1966</v>
      </c>
      <c r="H557" s="534" t="str">
        <f t="shared" si="8"/>
        <v>Winnipeg</v>
      </c>
    </row>
    <row r="558" spans="1:8" ht="12.95" customHeight="1" x14ac:dyDescent="0.2">
      <c r="A558" s="41">
        <v>174</v>
      </c>
      <c r="B558" s="49" t="s">
        <v>2375</v>
      </c>
      <c r="C558" s="79">
        <v>1777</v>
      </c>
      <c r="D558" s="29" t="s">
        <v>1236</v>
      </c>
      <c r="E558" s="29" t="s">
        <v>545</v>
      </c>
      <c r="G558" s="29" t="s">
        <v>1761</v>
      </c>
      <c r="H558" s="534" t="str">
        <f t="shared" si="8"/>
        <v>Niverville</v>
      </c>
    </row>
    <row r="559" spans="1:8" ht="12.95" customHeight="1" x14ac:dyDescent="0.2">
      <c r="A559" s="41">
        <v>185</v>
      </c>
      <c r="B559" s="49" t="s">
        <v>1474</v>
      </c>
      <c r="C559" s="79">
        <v>1778</v>
      </c>
      <c r="D559" s="29" t="s">
        <v>1237</v>
      </c>
      <c r="E559" s="29" t="s">
        <v>2926</v>
      </c>
      <c r="G559" s="29" t="s">
        <v>2260</v>
      </c>
      <c r="H559" s="534" t="str">
        <f t="shared" si="8"/>
        <v>Altona</v>
      </c>
    </row>
    <row r="560" spans="1:8" ht="12.95" customHeight="1" x14ac:dyDescent="0.2">
      <c r="A560" s="41">
        <v>114</v>
      </c>
      <c r="B560" s="49" t="s">
        <v>2371</v>
      </c>
      <c r="C560" s="79">
        <v>1781</v>
      </c>
      <c r="D560" s="29" t="s">
        <v>1238</v>
      </c>
      <c r="E560" s="29" t="s">
        <v>546</v>
      </c>
      <c r="G560" s="29" t="s">
        <v>1966</v>
      </c>
      <c r="H560" s="534" t="str">
        <f t="shared" si="8"/>
        <v>Winnipeg</v>
      </c>
    </row>
    <row r="561" spans="1:8" ht="12.95" customHeight="1" x14ac:dyDescent="0.2">
      <c r="A561" s="41">
        <v>186</v>
      </c>
      <c r="B561" s="49" t="s">
        <v>1002</v>
      </c>
      <c r="C561" s="79">
        <v>1782</v>
      </c>
      <c r="D561" s="29" t="s">
        <v>1239</v>
      </c>
      <c r="E561" s="29" t="s">
        <v>547</v>
      </c>
      <c r="G561" s="29" t="s">
        <v>1966</v>
      </c>
      <c r="H561" s="534" t="str">
        <f t="shared" si="8"/>
        <v>Winnipeg</v>
      </c>
    </row>
    <row r="562" spans="1:8" ht="12.95" customHeight="1" x14ac:dyDescent="0.2">
      <c r="A562" s="41">
        <v>196</v>
      </c>
      <c r="B562" s="49" t="s">
        <v>1443</v>
      </c>
      <c r="C562" s="79">
        <v>1783</v>
      </c>
      <c r="D562" s="29" t="s">
        <v>1240</v>
      </c>
      <c r="E562" s="29" t="s">
        <v>548</v>
      </c>
      <c r="G562" s="29" t="s">
        <v>1966</v>
      </c>
      <c r="H562" s="534" t="str">
        <f t="shared" si="8"/>
        <v>Winnipeg</v>
      </c>
    </row>
    <row r="563" spans="1:8" ht="12.95" customHeight="1" x14ac:dyDescent="0.2">
      <c r="A563" s="41">
        <v>136</v>
      </c>
      <c r="B563" s="49" t="s">
        <v>2374</v>
      </c>
      <c r="C563" s="79">
        <v>1785</v>
      </c>
      <c r="D563" s="29" t="s">
        <v>1241</v>
      </c>
      <c r="E563" s="29" t="s">
        <v>549</v>
      </c>
      <c r="G563" s="29" t="s">
        <v>550</v>
      </c>
      <c r="H563" s="534" t="str">
        <f t="shared" si="8"/>
        <v>La Salle</v>
      </c>
    </row>
    <row r="564" spans="1:8" ht="12.95" customHeight="1" x14ac:dyDescent="0.2">
      <c r="A564" s="41">
        <v>185</v>
      </c>
      <c r="B564" s="49" t="s">
        <v>1474</v>
      </c>
      <c r="C564" s="79">
        <v>1786</v>
      </c>
      <c r="D564" s="29" t="s">
        <v>1242</v>
      </c>
      <c r="E564" s="29" t="s">
        <v>551</v>
      </c>
      <c r="G564" s="29" t="s">
        <v>1794</v>
      </c>
      <c r="H564" s="534" t="str">
        <f t="shared" si="8"/>
        <v>Gretna</v>
      </c>
    </row>
    <row r="565" spans="1:8" ht="12.95" customHeight="1" x14ac:dyDescent="0.2">
      <c r="A565" s="41">
        <v>192</v>
      </c>
      <c r="B565" s="49" t="s">
        <v>1000</v>
      </c>
      <c r="C565" s="79">
        <v>1788</v>
      </c>
      <c r="D565" s="29" t="s">
        <v>1243</v>
      </c>
      <c r="E565" s="29" t="s">
        <v>2928</v>
      </c>
      <c r="G565" s="29" t="s">
        <v>552</v>
      </c>
      <c r="H565" s="534" t="str">
        <f t="shared" si="8"/>
        <v>Duck Bay</v>
      </c>
    </row>
    <row r="566" spans="1:8" ht="12.95" customHeight="1" x14ac:dyDescent="0.2">
      <c r="A566" s="41">
        <v>188</v>
      </c>
      <c r="B566" s="49" t="s">
        <v>1008</v>
      </c>
      <c r="C566" s="79">
        <v>1789</v>
      </c>
      <c r="D566" s="29" t="s">
        <v>2784</v>
      </c>
      <c r="E566" s="29" t="s">
        <v>553</v>
      </c>
      <c r="G566" s="29" t="s">
        <v>1966</v>
      </c>
      <c r="H566" s="534" t="str">
        <f t="shared" si="8"/>
        <v>Winnipeg</v>
      </c>
    </row>
    <row r="567" spans="1:8" ht="12.95" customHeight="1" x14ac:dyDescent="0.2">
      <c r="A567" s="41">
        <v>186</v>
      </c>
      <c r="B567" s="49" t="s">
        <v>1002</v>
      </c>
      <c r="C567" s="79">
        <v>1790</v>
      </c>
      <c r="D567" s="29" t="s">
        <v>2772</v>
      </c>
      <c r="E567" s="96" t="s">
        <v>554</v>
      </c>
      <c r="G567" s="29" t="s">
        <v>1966</v>
      </c>
      <c r="H567" s="534" t="str">
        <f t="shared" si="8"/>
        <v>Winnipeg</v>
      </c>
    </row>
    <row r="568" spans="1:8" ht="12.95" customHeight="1" x14ac:dyDescent="0.2">
      <c r="A568" s="41">
        <v>116</v>
      </c>
      <c r="B568" s="49" t="s">
        <v>1940</v>
      </c>
      <c r="C568" s="79">
        <v>1791</v>
      </c>
      <c r="D568" s="29" t="s">
        <v>1244</v>
      </c>
      <c r="E568" s="29" t="s">
        <v>555</v>
      </c>
      <c r="G568" s="29" t="s">
        <v>1966</v>
      </c>
      <c r="H568" s="534" t="str">
        <f t="shared" si="8"/>
        <v>Winnipeg</v>
      </c>
    </row>
    <row r="569" spans="1:8" ht="12.95" customHeight="1" x14ac:dyDescent="0.2">
      <c r="A569" s="41">
        <v>190</v>
      </c>
      <c r="B569" s="49" t="s">
        <v>1441</v>
      </c>
      <c r="C569" s="79">
        <v>1792</v>
      </c>
      <c r="D569" s="29" t="s">
        <v>1245</v>
      </c>
      <c r="E569" s="29" t="s">
        <v>1064</v>
      </c>
      <c r="G569" s="29" t="s">
        <v>556</v>
      </c>
      <c r="H569" s="534" t="str">
        <f t="shared" si="8"/>
        <v>Lowe Farm</v>
      </c>
    </row>
    <row r="570" spans="1:8" ht="12.95" customHeight="1" x14ac:dyDescent="0.2">
      <c r="A570" s="41">
        <v>156</v>
      </c>
      <c r="B570" s="49" t="s">
        <v>321</v>
      </c>
      <c r="C570" s="79">
        <v>1794</v>
      </c>
      <c r="D570" s="29" t="s">
        <v>1246</v>
      </c>
      <c r="E570" s="29" t="s">
        <v>557</v>
      </c>
      <c r="G570" s="29" t="s">
        <v>418</v>
      </c>
      <c r="H570" s="534" t="str">
        <f t="shared" si="8"/>
        <v>Rivers</v>
      </c>
    </row>
    <row r="571" spans="1:8" ht="12.95" customHeight="1" x14ac:dyDescent="0.2">
      <c r="A571" s="41">
        <v>151</v>
      </c>
      <c r="B571" s="49" t="s">
        <v>2370</v>
      </c>
      <c r="C571" s="79">
        <v>1796</v>
      </c>
      <c r="D571" s="29" t="s">
        <v>3448</v>
      </c>
      <c r="E571" s="29" t="s">
        <v>558</v>
      </c>
      <c r="G571" s="29" t="s">
        <v>1966</v>
      </c>
      <c r="H571" s="534" t="str">
        <f t="shared" si="8"/>
        <v>Winnipeg</v>
      </c>
    </row>
    <row r="572" spans="1:8" ht="12.95" customHeight="1" x14ac:dyDescent="0.2">
      <c r="A572" s="41">
        <v>176</v>
      </c>
      <c r="B572" s="49" t="s">
        <v>1938</v>
      </c>
      <c r="C572" s="79">
        <v>1798</v>
      </c>
      <c r="D572" s="29" t="s">
        <v>1247</v>
      </c>
      <c r="E572" s="29" t="s">
        <v>559</v>
      </c>
      <c r="G572" s="29" t="s">
        <v>1966</v>
      </c>
      <c r="H572" s="534" t="str">
        <f t="shared" si="8"/>
        <v>Winnipeg</v>
      </c>
    </row>
    <row r="573" spans="1:8" ht="12.95" customHeight="1" x14ac:dyDescent="0.2">
      <c r="A573" s="41">
        <v>154</v>
      </c>
      <c r="B573" s="29" t="s">
        <v>2373</v>
      </c>
      <c r="C573" s="79">
        <v>1799</v>
      </c>
      <c r="D573" s="29" t="s">
        <v>1248</v>
      </c>
      <c r="E573" s="29" t="s">
        <v>560</v>
      </c>
      <c r="G573" s="29" t="s">
        <v>2018</v>
      </c>
      <c r="H573" s="534" t="str">
        <f t="shared" si="8"/>
        <v>Selkirk</v>
      </c>
    </row>
    <row r="574" spans="1:8" ht="12.95" customHeight="1" x14ac:dyDescent="0.2">
      <c r="A574" s="41">
        <v>195</v>
      </c>
      <c r="B574" s="49" t="s">
        <v>965</v>
      </c>
      <c r="C574" s="79">
        <v>1800</v>
      </c>
      <c r="D574" s="29" t="s">
        <v>1249</v>
      </c>
      <c r="E574" s="29" t="s">
        <v>1784</v>
      </c>
      <c r="G574" s="29" t="s">
        <v>1562</v>
      </c>
      <c r="H574" s="534" t="str">
        <f t="shared" si="8"/>
        <v>Carman</v>
      </c>
    </row>
    <row r="575" spans="1:8" ht="12.95" customHeight="1" x14ac:dyDescent="0.2">
      <c r="A575" s="41">
        <v>135</v>
      </c>
      <c r="B575" s="49" t="s">
        <v>343</v>
      </c>
      <c r="C575" s="79">
        <v>1802</v>
      </c>
      <c r="D575" s="29" t="s">
        <v>1250</v>
      </c>
      <c r="E575" s="29" t="s">
        <v>1988</v>
      </c>
      <c r="G575" s="29" t="s">
        <v>561</v>
      </c>
      <c r="H575" s="534" t="str">
        <f t="shared" si="8"/>
        <v>Tadoule Lake</v>
      </c>
    </row>
    <row r="576" spans="1:8" ht="12.95" customHeight="1" x14ac:dyDescent="0.2">
      <c r="A576" s="41">
        <v>196</v>
      </c>
      <c r="B576" s="49" t="s">
        <v>1443</v>
      </c>
      <c r="C576" s="79">
        <v>1805</v>
      </c>
      <c r="D576" s="29" t="s">
        <v>1251</v>
      </c>
      <c r="E576" s="29" t="s">
        <v>562</v>
      </c>
      <c r="G576" s="29" t="s">
        <v>1966</v>
      </c>
      <c r="H576" s="534" t="str">
        <f t="shared" si="8"/>
        <v>Winnipeg</v>
      </c>
    </row>
    <row r="577" spans="1:8" ht="12.95" customHeight="1" x14ac:dyDescent="0.2">
      <c r="A577" s="41">
        <v>196</v>
      </c>
      <c r="B577" s="49" t="s">
        <v>1443</v>
      </c>
      <c r="C577" s="79">
        <v>1806</v>
      </c>
      <c r="D577" s="29" t="s">
        <v>1252</v>
      </c>
      <c r="E577" s="29" t="s">
        <v>563</v>
      </c>
      <c r="G577" s="29" t="s">
        <v>1966</v>
      </c>
      <c r="H577" s="534" t="str">
        <f t="shared" si="8"/>
        <v>Winnipeg</v>
      </c>
    </row>
    <row r="578" spans="1:8" ht="12.95" customHeight="1" x14ac:dyDescent="0.2">
      <c r="A578" s="41">
        <v>140</v>
      </c>
      <c r="B578" s="49" t="s">
        <v>2104</v>
      </c>
      <c r="C578" s="79">
        <v>1808</v>
      </c>
      <c r="D578" s="29" t="s">
        <v>2758</v>
      </c>
      <c r="E578" s="96" t="s">
        <v>564</v>
      </c>
      <c r="G578" s="29" t="s">
        <v>349</v>
      </c>
      <c r="H578" s="534" t="str">
        <f t="shared" si="8"/>
        <v>Winnipeg</v>
      </c>
    </row>
    <row r="579" spans="1:8" ht="12.95" customHeight="1" x14ac:dyDescent="0.2">
      <c r="A579" s="41">
        <v>189</v>
      </c>
      <c r="B579" s="49" t="s">
        <v>1447</v>
      </c>
      <c r="C579" s="79">
        <v>1809</v>
      </c>
      <c r="D579" s="29" t="s">
        <v>1253</v>
      </c>
      <c r="E579" s="29" t="s">
        <v>565</v>
      </c>
      <c r="F579" s="29" t="s">
        <v>566</v>
      </c>
      <c r="G579" s="29" t="s">
        <v>1811</v>
      </c>
      <c r="H579" s="534" t="str">
        <f t="shared" si="8"/>
        <v>Beausejour</v>
      </c>
    </row>
    <row r="580" spans="1:8" ht="12.95" customHeight="1" x14ac:dyDescent="0.2">
      <c r="A580" s="41">
        <v>192</v>
      </c>
      <c r="B580" s="49" t="s">
        <v>1000</v>
      </c>
      <c r="C580" s="79">
        <v>1811</v>
      </c>
      <c r="D580" s="29" t="s">
        <v>1254</v>
      </c>
      <c r="E580" s="29" t="s">
        <v>2048</v>
      </c>
      <c r="G580" s="29" t="s">
        <v>567</v>
      </c>
      <c r="H580" s="534" t="str">
        <f t="shared" si="8"/>
        <v>Leaf Rapids</v>
      </c>
    </row>
    <row r="581" spans="1:8" ht="12.95" customHeight="1" x14ac:dyDescent="0.2">
      <c r="A581" s="41">
        <v>151</v>
      </c>
      <c r="B581" s="49" t="s">
        <v>2370</v>
      </c>
      <c r="C581" s="79">
        <v>1812</v>
      </c>
      <c r="D581" s="29" t="s">
        <v>1255</v>
      </c>
      <c r="E581" s="29" t="s">
        <v>724</v>
      </c>
      <c r="F581" s="96"/>
      <c r="G581" s="29" t="s">
        <v>1966</v>
      </c>
      <c r="H581" s="534" t="str">
        <f t="shared" si="8"/>
        <v>Winnipeg</v>
      </c>
    </row>
    <row r="582" spans="1:8" ht="12.95" customHeight="1" x14ac:dyDescent="0.2">
      <c r="A582" s="41">
        <v>151</v>
      </c>
      <c r="B582" s="49" t="s">
        <v>2370</v>
      </c>
      <c r="C582" s="79">
        <v>1814</v>
      </c>
      <c r="D582" s="29" t="s">
        <v>1256</v>
      </c>
      <c r="E582" s="29" t="s">
        <v>725</v>
      </c>
      <c r="F582" s="96"/>
      <c r="G582" s="29" t="s">
        <v>1966</v>
      </c>
      <c r="H582" s="534" t="str">
        <f t="shared" ref="H582:H645" si="9">IF(OR(C582=1180,C582=1287,C582=1808,C582=1887),"Winnipeg",IF(G582=$G$1,$H$1,IF(G582=$G$2,$H$2,IF(G582="MACGREGOR","McGregor",IF(G582="N.-D.-DE-LOURDES","N.-D.-de-Lourdes",IF(G582="STE ROSE DU LAC","Ste Rose du Lac",IF(G582="PORTAGE LA PRAIRIE","Portage la Prairie",IF(G582="LAC DU BONNET","Lac du Bonnet",IF(G582="GOD'S LAKE NARROWS","God's Lake Narrows",IF(G582="MCCREARY","McCreary",PROPER(G582)))))))))))</f>
        <v>Winnipeg</v>
      </c>
    </row>
    <row r="583" spans="1:8" ht="12.95" customHeight="1" x14ac:dyDescent="0.2">
      <c r="A583" s="41">
        <v>149</v>
      </c>
      <c r="B583" s="49" t="s">
        <v>1903</v>
      </c>
      <c r="C583" s="79">
        <v>1816</v>
      </c>
      <c r="D583" s="29" t="s">
        <v>1257</v>
      </c>
      <c r="E583" s="29" t="s">
        <v>1623</v>
      </c>
      <c r="G583" s="29" t="s">
        <v>726</v>
      </c>
      <c r="H583" s="534" t="str">
        <f t="shared" si="9"/>
        <v>Moosehorn</v>
      </c>
    </row>
    <row r="584" spans="1:8" ht="12.95" customHeight="1" x14ac:dyDescent="0.2">
      <c r="A584" s="41">
        <v>127</v>
      </c>
      <c r="B584" s="49" t="s">
        <v>288</v>
      </c>
      <c r="C584" s="79">
        <v>1817</v>
      </c>
      <c r="D584" s="29" t="s">
        <v>1258</v>
      </c>
      <c r="E584" s="29" t="s">
        <v>727</v>
      </c>
      <c r="F584" s="29" t="s">
        <v>1070</v>
      </c>
      <c r="G584" s="29" t="s">
        <v>1622</v>
      </c>
      <c r="H584" s="534" t="str">
        <f t="shared" si="9"/>
        <v>Austin</v>
      </c>
    </row>
    <row r="585" spans="1:8" ht="12.95" customHeight="1" x14ac:dyDescent="0.2">
      <c r="A585" s="41">
        <v>156</v>
      </c>
      <c r="B585" s="49" t="s">
        <v>321</v>
      </c>
      <c r="C585" s="79">
        <v>1818</v>
      </c>
      <c r="D585" s="29" t="s">
        <v>1259</v>
      </c>
      <c r="E585" s="29" t="s">
        <v>2097</v>
      </c>
      <c r="G585" s="29" t="s">
        <v>729</v>
      </c>
      <c r="H585" s="534" t="str">
        <f t="shared" si="9"/>
        <v>Erickson</v>
      </c>
    </row>
    <row r="586" spans="1:8" ht="12.95" customHeight="1" x14ac:dyDescent="0.2">
      <c r="A586" s="41">
        <v>192</v>
      </c>
      <c r="B586" s="49" t="s">
        <v>1000</v>
      </c>
      <c r="C586" s="79">
        <v>1820</v>
      </c>
      <c r="D586" s="29" t="s">
        <v>3449</v>
      </c>
      <c r="E586" s="29" t="s">
        <v>1988</v>
      </c>
      <c r="G586" s="29" t="s">
        <v>730</v>
      </c>
      <c r="H586" s="534" t="str">
        <f t="shared" si="9"/>
        <v>Barrows Junction</v>
      </c>
    </row>
    <row r="587" spans="1:8" ht="12.95" customHeight="1" x14ac:dyDescent="0.2">
      <c r="A587" s="41">
        <v>151</v>
      </c>
      <c r="B587" s="49" t="s">
        <v>2370</v>
      </c>
      <c r="C587" s="79">
        <v>1822</v>
      </c>
      <c r="D587" s="29" t="s">
        <v>1260</v>
      </c>
      <c r="E587" s="29" t="s">
        <v>731</v>
      </c>
      <c r="G587" s="29" t="s">
        <v>1966</v>
      </c>
      <c r="H587" s="534" t="str">
        <f t="shared" si="9"/>
        <v>Winnipeg</v>
      </c>
    </row>
    <row r="588" spans="1:8" ht="12.95" customHeight="1" x14ac:dyDescent="0.2">
      <c r="A588" s="41">
        <v>186</v>
      </c>
      <c r="B588" s="49" t="s">
        <v>1002</v>
      </c>
      <c r="C588" s="79">
        <v>1823</v>
      </c>
      <c r="D588" s="29" t="s">
        <v>1261</v>
      </c>
      <c r="E588" s="29" t="s">
        <v>732</v>
      </c>
      <c r="G588" s="29" t="s">
        <v>1966</v>
      </c>
      <c r="H588" s="534" t="str">
        <f t="shared" si="9"/>
        <v>Winnipeg</v>
      </c>
    </row>
    <row r="589" spans="1:8" ht="12.95" customHeight="1" x14ac:dyDescent="0.2">
      <c r="A589" s="41">
        <v>190</v>
      </c>
      <c r="B589" s="49" t="s">
        <v>1441</v>
      </c>
      <c r="C589" s="79">
        <v>1824</v>
      </c>
      <c r="D589" s="29" t="s">
        <v>1262</v>
      </c>
      <c r="E589" s="29" t="s">
        <v>733</v>
      </c>
      <c r="G589" s="29" t="s">
        <v>734</v>
      </c>
      <c r="H589" s="534" t="str">
        <f t="shared" si="9"/>
        <v>St. Pierre-Jolys</v>
      </c>
    </row>
    <row r="590" spans="1:8" ht="12.95" customHeight="1" x14ac:dyDescent="0.2">
      <c r="A590" s="41">
        <v>194</v>
      </c>
      <c r="B590" s="49" t="s">
        <v>1006</v>
      </c>
      <c r="C590" s="79">
        <v>1827</v>
      </c>
      <c r="D590" s="29" t="s">
        <v>1263</v>
      </c>
      <c r="E590" s="29" t="s">
        <v>1591</v>
      </c>
      <c r="G590" s="29" t="s">
        <v>2271</v>
      </c>
      <c r="H590" s="534" t="str">
        <f t="shared" si="9"/>
        <v>Rossburn</v>
      </c>
    </row>
    <row r="591" spans="1:8" ht="12.95" customHeight="1" x14ac:dyDescent="0.2">
      <c r="A591" s="41">
        <v>141</v>
      </c>
      <c r="B591" s="49" t="s">
        <v>324</v>
      </c>
      <c r="C591" s="79">
        <v>1828</v>
      </c>
      <c r="D591" s="29" t="s">
        <v>1264</v>
      </c>
      <c r="E591" s="29" t="s">
        <v>1988</v>
      </c>
      <c r="G591" s="29" t="s">
        <v>1055</v>
      </c>
      <c r="H591" s="534" t="str">
        <f t="shared" si="9"/>
        <v>Killarney</v>
      </c>
    </row>
    <row r="592" spans="1:8" ht="12.95" customHeight="1" x14ac:dyDescent="0.2">
      <c r="A592" s="41">
        <v>181</v>
      </c>
      <c r="B592" s="49" t="s">
        <v>1941</v>
      </c>
      <c r="C592" s="79">
        <v>1829</v>
      </c>
      <c r="D592" s="29" t="s">
        <v>1265</v>
      </c>
      <c r="E592" s="29" t="s">
        <v>735</v>
      </c>
      <c r="G592" s="29" t="s">
        <v>1966</v>
      </c>
      <c r="H592" s="534" t="str">
        <f t="shared" si="9"/>
        <v>Winnipeg</v>
      </c>
    </row>
    <row r="593" spans="1:8" ht="12.95" customHeight="1" x14ac:dyDescent="0.2">
      <c r="A593" s="41">
        <v>151</v>
      </c>
      <c r="B593" s="49" t="s">
        <v>2370</v>
      </c>
      <c r="C593" s="79">
        <v>1830</v>
      </c>
      <c r="D593" s="29" t="s">
        <v>1266</v>
      </c>
      <c r="E593" s="29" t="s">
        <v>736</v>
      </c>
      <c r="G593" s="29" t="s">
        <v>1966</v>
      </c>
      <c r="H593" s="534" t="str">
        <f t="shared" si="9"/>
        <v>Winnipeg</v>
      </c>
    </row>
    <row r="594" spans="1:8" ht="12.95" customHeight="1" x14ac:dyDescent="0.2">
      <c r="A594" s="41">
        <v>181</v>
      </c>
      <c r="B594" s="49" t="s">
        <v>1941</v>
      </c>
      <c r="C594" s="79">
        <v>1832</v>
      </c>
      <c r="D594" s="29" t="s">
        <v>1267</v>
      </c>
      <c r="E594" s="29" t="s">
        <v>737</v>
      </c>
      <c r="G594" s="29" t="s">
        <v>1966</v>
      </c>
      <c r="H594" s="534" t="str">
        <f t="shared" si="9"/>
        <v>Winnipeg</v>
      </c>
    </row>
    <row r="595" spans="1:8" ht="12.95" customHeight="1" x14ac:dyDescent="0.2">
      <c r="A595" s="41">
        <v>186</v>
      </c>
      <c r="B595" s="49" t="s">
        <v>1002</v>
      </c>
      <c r="C595" s="79">
        <v>1833</v>
      </c>
      <c r="D595" s="29" t="s">
        <v>1268</v>
      </c>
      <c r="E595" s="29" t="s">
        <v>738</v>
      </c>
      <c r="G595" s="29" t="s">
        <v>1966</v>
      </c>
      <c r="H595" s="534" t="str">
        <f t="shared" si="9"/>
        <v>Winnipeg</v>
      </c>
    </row>
    <row r="596" spans="1:8" ht="12.95" customHeight="1" x14ac:dyDescent="0.2">
      <c r="A596" s="41">
        <v>154</v>
      </c>
      <c r="B596" s="49" t="s">
        <v>2373</v>
      </c>
      <c r="C596" s="79">
        <v>1835</v>
      </c>
      <c r="D596" s="29" t="s">
        <v>1269</v>
      </c>
      <c r="E596" s="29" t="s">
        <v>739</v>
      </c>
      <c r="G596" s="29" t="s">
        <v>2018</v>
      </c>
      <c r="H596" s="534" t="str">
        <f t="shared" si="9"/>
        <v>Selkirk</v>
      </c>
    </row>
    <row r="597" spans="1:8" ht="12.95" customHeight="1" x14ac:dyDescent="0.2">
      <c r="A597" s="41">
        <v>121</v>
      </c>
      <c r="B597" s="49" t="s">
        <v>286</v>
      </c>
      <c r="C597" s="79">
        <v>1837</v>
      </c>
      <c r="D597" s="29" t="s">
        <v>1270</v>
      </c>
      <c r="E597" s="29" t="s">
        <v>740</v>
      </c>
      <c r="G597" s="29" t="s">
        <v>1969</v>
      </c>
      <c r="H597" s="534" t="str">
        <f t="shared" si="9"/>
        <v>Portage la Prairie</v>
      </c>
    </row>
    <row r="598" spans="1:8" ht="12.95" customHeight="1" x14ac:dyDescent="0.2">
      <c r="A598" s="41">
        <v>192</v>
      </c>
      <c r="B598" s="49" t="s">
        <v>1000</v>
      </c>
      <c r="C598" s="79">
        <v>1839</v>
      </c>
      <c r="D598" s="29" t="s">
        <v>1271</v>
      </c>
      <c r="E598" s="29" t="s">
        <v>1988</v>
      </c>
      <c r="G598" s="29" t="s">
        <v>741</v>
      </c>
      <c r="H598" s="534" t="str">
        <f t="shared" si="9"/>
        <v>Cormorant</v>
      </c>
    </row>
    <row r="599" spans="1:8" ht="12.95" customHeight="1" x14ac:dyDescent="0.2">
      <c r="A599" s="41">
        <v>193</v>
      </c>
      <c r="B599" s="49" t="s">
        <v>1449</v>
      </c>
      <c r="C599" s="79">
        <v>1841</v>
      </c>
      <c r="D599" s="29" t="s">
        <v>1272</v>
      </c>
      <c r="E599" s="29" t="s">
        <v>2338</v>
      </c>
      <c r="G599" s="29" t="s">
        <v>65</v>
      </c>
      <c r="H599" s="534" t="str">
        <f t="shared" si="9"/>
        <v>Crystal City</v>
      </c>
    </row>
    <row r="600" spans="1:8" ht="12.95" customHeight="1" x14ac:dyDescent="0.2">
      <c r="A600" s="41">
        <v>193</v>
      </c>
      <c r="B600" s="49" t="s">
        <v>1449</v>
      </c>
      <c r="C600" s="79">
        <v>1842</v>
      </c>
      <c r="D600" s="29" t="s">
        <v>1273</v>
      </c>
      <c r="E600" s="29" t="s">
        <v>742</v>
      </c>
      <c r="F600" s="29" t="s">
        <v>743</v>
      </c>
      <c r="G600" s="29" t="s">
        <v>2042</v>
      </c>
      <c r="H600" s="534" t="str">
        <f t="shared" si="9"/>
        <v>Swan Lake</v>
      </c>
    </row>
    <row r="601" spans="1:8" ht="12.95" customHeight="1" x14ac:dyDescent="0.2">
      <c r="A601" s="41">
        <v>141</v>
      </c>
      <c r="B601" s="49" t="s">
        <v>324</v>
      </c>
      <c r="C601" s="79">
        <v>1844</v>
      </c>
      <c r="D601" s="29" t="s">
        <v>1274</v>
      </c>
      <c r="E601" s="29" t="s">
        <v>744</v>
      </c>
      <c r="F601" s="29" t="s">
        <v>745</v>
      </c>
      <c r="G601" s="29" t="s">
        <v>1055</v>
      </c>
      <c r="H601" s="534" t="str">
        <f t="shared" si="9"/>
        <v>Killarney</v>
      </c>
    </row>
    <row r="602" spans="1:8" ht="12.95" customHeight="1" x14ac:dyDescent="0.2">
      <c r="A602" s="41">
        <v>119</v>
      </c>
      <c r="B602" s="49" t="s">
        <v>322</v>
      </c>
      <c r="C602" s="79">
        <v>1845</v>
      </c>
      <c r="D602" s="29" t="s">
        <v>1275</v>
      </c>
      <c r="E602" s="29" t="s">
        <v>1972</v>
      </c>
      <c r="F602" s="29" t="s">
        <v>746</v>
      </c>
      <c r="G602" s="29" t="s">
        <v>747</v>
      </c>
      <c r="H602" s="534" t="str">
        <f t="shared" si="9"/>
        <v>Shilo</v>
      </c>
    </row>
    <row r="603" spans="1:8" ht="12.95" customHeight="1" x14ac:dyDescent="0.2">
      <c r="A603" s="41">
        <v>151</v>
      </c>
      <c r="B603" s="49" t="s">
        <v>2370</v>
      </c>
      <c r="C603" s="79">
        <v>1846</v>
      </c>
      <c r="D603" s="29" t="s">
        <v>1484</v>
      </c>
      <c r="E603" s="29" t="s">
        <v>748</v>
      </c>
      <c r="G603" s="29" t="s">
        <v>1966</v>
      </c>
      <c r="H603" s="534" t="str">
        <f t="shared" si="9"/>
        <v>Winnipeg</v>
      </c>
    </row>
    <row r="604" spans="1:8" ht="12.95" customHeight="1" x14ac:dyDescent="0.2">
      <c r="A604" s="41">
        <v>196</v>
      </c>
      <c r="B604" s="49" t="s">
        <v>1443</v>
      </c>
      <c r="C604" s="79">
        <v>1847</v>
      </c>
      <c r="D604" s="29" t="s">
        <v>1276</v>
      </c>
      <c r="E604" s="29" t="s">
        <v>749</v>
      </c>
      <c r="G604" s="29" t="s">
        <v>1966</v>
      </c>
      <c r="H604" s="534" t="str">
        <f t="shared" si="9"/>
        <v>Winnipeg</v>
      </c>
    </row>
    <row r="605" spans="1:8" ht="12.95" customHeight="1" x14ac:dyDescent="0.2">
      <c r="A605" s="41">
        <v>121</v>
      </c>
      <c r="B605" s="49" t="s">
        <v>286</v>
      </c>
      <c r="C605" s="79">
        <v>1849</v>
      </c>
      <c r="D605" s="29" t="s">
        <v>1277</v>
      </c>
      <c r="E605" s="29" t="s">
        <v>750</v>
      </c>
      <c r="G605" s="29" t="s">
        <v>1969</v>
      </c>
      <c r="H605" s="534" t="str">
        <f t="shared" si="9"/>
        <v>Portage la Prairie</v>
      </c>
    </row>
    <row r="606" spans="1:8" ht="12.95" customHeight="1" x14ac:dyDescent="0.2">
      <c r="A606" s="41">
        <v>192</v>
      </c>
      <c r="B606" s="49" t="s">
        <v>1000</v>
      </c>
      <c r="C606" s="79">
        <v>1850</v>
      </c>
      <c r="D606" s="29" t="s">
        <v>1278</v>
      </c>
      <c r="E606" s="29" t="s">
        <v>1084</v>
      </c>
      <c r="G606" s="29" t="s">
        <v>2249</v>
      </c>
      <c r="H606" s="534" t="str">
        <f t="shared" si="9"/>
        <v>Camperville</v>
      </c>
    </row>
    <row r="607" spans="1:8" ht="12.95" customHeight="1" x14ac:dyDescent="0.2">
      <c r="A607" s="41">
        <v>192</v>
      </c>
      <c r="B607" s="49" t="s">
        <v>1000</v>
      </c>
      <c r="C607" s="79">
        <v>1852</v>
      </c>
      <c r="D607" s="29" t="s">
        <v>3450</v>
      </c>
      <c r="E607" s="29" t="s">
        <v>1988</v>
      </c>
      <c r="G607" s="29" t="s">
        <v>2303</v>
      </c>
      <c r="H607" s="534" t="str">
        <f t="shared" si="9"/>
        <v>Cranberry Portage</v>
      </c>
    </row>
    <row r="608" spans="1:8" ht="12.95" customHeight="1" x14ac:dyDescent="0.2">
      <c r="A608" s="41">
        <v>151</v>
      </c>
      <c r="B608" s="49" t="s">
        <v>2370</v>
      </c>
      <c r="C608" s="79">
        <v>1853</v>
      </c>
      <c r="D608" s="29" t="s">
        <v>1279</v>
      </c>
      <c r="E608" s="29" t="s">
        <v>751</v>
      </c>
      <c r="F608" s="96"/>
      <c r="G608" s="29" t="s">
        <v>1966</v>
      </c>
      <c r="H608" s="534" t="str">
        <f t="shared" si="9"/>
        <v>Winnipeg</v>
      </c>
    </row>
    <row r="609" spans="1:8" ht="12.95" customHeight="1" x14ac:dyDescent="0.2">
      <c r="A609" s="41">
        <v>151</v>
      </c>
      <c r="B609" s="29" t="s">
        <v>2370</v>
      </c>
      <c r="C609" s="79">
        <v>1854</v>
      </c>
      <c r="D609" s="29" t="s">
        <v>1280</v>
      </c>
      <c r="E609" s="29" t="s">
        <v>752</v>
      </c>
      <c r="G609" s="29" t="s">
        <v>1966</v>
      </c>
      <c r="H609" s="534" t="str">
        <f t="shared" si="9"/>
        <v>Winnipeg</v>
      </c>
    </row>
    <row r="610" spans="1:8" ht="12.95" customHeight="1" x14ac:dyDescent="0.2">
      <c r="A610" s="41">
        <v>186</v>
      </c>
      <c r="B610" s="49" t="s">
        <v>1002</v>
      </c>
      <c r="C610" s="79">
        <v>1855</v>
      </c>
      <c r="D610" s="29" t="s">
        <v>3122</v>
      </c>
      <c r="E610" s="29" t="s">
        <v>3123</v>
      </c>
      <c r="G610" s="29" t="s">
        <v>1966</v>
      </c>
      <c r="H610" s="534" t="str">
        <f t="shared" si="9"/>
        <v>Winnipeg</v>
      </c>
    </row>
    <row r="611" spans="1:8" ht="12.95" customHeight="1" x14ac:dyDescent="0.2">
      <c r="A611" s="41">
        <v>196</v>
      </c>
      <c r="B611" s="49" t="s">
        <v>1443</v>
      </c>
      <c r="C611" s="79">
        <v>1856</v>
      </c>
      <c r="D611" s="29" t="s">
        <v>2795</v>
      </c>
      <c r="E611" s="29" t="s">
        <v>753</v>
      </c>
      <c r="G611" s="29" t="s">
        <v>1966</v>
      </c>
      <c r="H611" s="534" t="str">
        <f t="shared" si="9"/>
        <v>Winnipeg</v>
      </c>
    </row>
    <row r="612" spans="1:8" ht="12.95" customHeight="1" x14ac:dyDescent="0.2">
      <c r="A612" s="41">
        <v>144</v>
      </c>
      <c r="B612" s="49" t="s">
        <v>1902</v>
      </c>
      <c r="C612" s="79">
        <v>1857</v>
      </c>
      <c r="D612" s="29" t="s">
        <v>1281</v>
      </c>
      <c r="E612" s="29" t="s">
        <v>754</v>
      </c>
      <c r="G612" s="29" t="s">
        <v>1629</v>
      </c>
      <c r="H612" s="534" t="str">
        <f t="shared" si="9"/>
        <v>Riverton</v>
      </c>
    </row>
    <row r="613" spans="1:8" ht="12.95" customHeight="1" x14ac:dyDescent="0.2">
      <c r="A613" s="41">
        <v>121</v>
      </c>
      <c r="B613" s="49" t="s">
        <v>286</v>
      </c>
      <c r="C613" s="79">
        <v>1858</v>
      </c>
      <c r="D613" s="29" t="s">
        <v>1282</v>
      </c>
      <c r="E613" s="29" t="s">
        <v>1600</v>
      </c>
      <c r="G613" s="29" t="s">
        <v>1969</v>
      </c>
      <c r="H613" s="534" t="str">
        <f t="shared" si="9"/>
        <v>Portage la Prairie</v>
      </c>
    </row>
    <row r="614" spans="1:8" ht="12.95" customHeight="1" x14ac:dyDescent="0.2">
      <c r="A614" s="41">
        <v>127</v>
      </c>
      <c r="B614" s="49" t="s">
        <v>288</v>
      </c>
      <c r="C614" s="79">
        <v>1859</v>
      </c>
      <c r="D614" s="29" t="s">
        <v>1283</v>
      </c>
      <c r="E614" s="29" t="s">
        <v>755</v>
      </c>
      <c r="F614" s="96" t="s">
        <v>1070</v>
      </c>
      <c r="G614" s="29" t="s">
        <v>1622</v>
      </c>
      <c r="H614" s="534" t="str">
        <f t="shared" si="9"/>
        <v>Austin</v>
      </c>
    </row>
    <row r="615" spans="1:8" ht="12.95" customHeight="1" x14ac:dyDescent="0.2">
      <c r="A615" s="41">
        <v>128</v>
      </c>
      <c r="B615" s="49" t="s">
        <v>2160</v>
      </c>
      <c r="C615" s="79">
        <v>1860</v>
      </c>
      <c r="D615" s="29" t="s">
        <v>2814</v>
      </c>
      <c r="E615" s="29" t="s">
        <v>756</v>
      </c>
      <c r="G615" s="29" t="s">
        <v>757</v>
      </c>
      <c r="H615" s="534" t="str">
        <f t="shared" si="9"/>
        <v>Laurier</v>
      </c>
    </row>
    <row r="616" spans="1:8" ht="12.95" customHeight="1" x14ac:dyDescent="0.2">
      <c r="A616" s="41">
        <v>107</v>
      </c>
      <c r="B616" s="49" t="s">
        <v>1939</v>
      </c>
      <c r="C616" s="79">
        <v>1861</v>
      </c>
      <c r="D616" s="29" t="s">
        <v>1284</v>
      </c>
      <c r="E616" s="29" t="s">
        <v>758</v>
      </c>
      <c r="G616" s="29" t="s">
        <v>1966</v>
      </c>
      <c r="H616" s="534" t="str">
        <f t="shared" si="9"/>
        <v>Winnipeg</v>
      </c>
    </row>
    <row r="617" spans="1:8" ht="12.95" customHeight="1" x14ac:dyDescent="0.2">
      <c r="A617" s="41">
        <v>127</v>
      </c>
      <c r="B617" s="49" t="s">
        <v>288</v>
      </c>
      <c r="C617" s="79">
        <v>1864</v>
      </c>
      <c r="D617" s="29" t="s">
        <v>1285</v>
      </c>
      <c r="E617" s="29" t="s">
        <v>2342</v>
      </c>
      <c r="G617" s="29" t="s">
        <v>1622</v>
      </c>
      <c r="H617" s="534" t="str">
        <f t="shared" si="9"/>
        <v>Austin</v>
      </c>
    </row>
    <row r="618" spans="1:8" ht="12.95" customHeight="1" x14ac:dyDescent="0.2">
      <c r="A618" s="41">
        <v>150</v>
      </c>
      <c r="B618" s="49" t="s">
        <v>2161</v>
      </c>
      <c r="C618" s="79">
        <v>1865</v>
      </c>
      <c r="D618" s="29" t="s">
        <v>1286</v>
      </c>
      <c r="E618" s="29" t="s">
        <v>759</v>
      </c>
      <c r="G618" s="29" t="s">
        <v>1585</v>
      </c>
      <c r="H618" s="534" t="str">
        <f t="shared" si="9"/>
        <v>Flin Flon</v>
      </c>
    </row>
    <row r="619" spans="1:8" ht="12.95" customHeight="1" x14ac:dyDescent="0.2">
      <c r="A619" s="41">
        <v>151</v>
      </c>
      <c r="B619" s="49" t="s">
        <v>2370</v>
      </c>
      <c r="C619" s="79">
        <v>1866</v>
      </c>
      <c r="D619" s="29" t="s">
        <v>1287</v>
      </c>
      <c r="E619" s="29" t="s">
        <v>760</v>
      </c>
      <c r="G619" s="29" t="s">
        <v>1966</v>
      </c>
      <c r="H619" s="534" t="str">
        <f t="shared" si="9"/>
        <v>Winnipeg</v>
      </c>
    </row>
    <row r="620" spans="1:8" ht="12.95" customHeight="1" x14ac:dyDescent="0.2">
      <c r="A620" s="41">
        <v>151</v>
      </c>
      <c r="B620" s="49" t="s">
        <v>2370</v>
      </c>
      <c r="C620" s="79">
        <v>1867</v>
      </c>
      <c r="D620" s="29" t="s">
        <v>1288</v>
      </c>
      <c r="E620" s="29" t="s">
        <v>761</v>
      </c>
      <c r="G620" s="29" t="s">
        <v>1966</v>
      </c>
      <c r="H620" s="534" t="str">
        <f t="shared" si="9"/>
        <v>Winnipeg</v>
      </c>
    </row>
    <row r="621" spans="1:8" ht="12.95" customHeight="1" x14ac:dyDescent="0.2">
      <c r="A621" s="41">
        <v>196</v>
      </c>
      <c r="B621" s="49" t="s">
        <v>1443</v>
      </c>
      <c r="C621" s="79">
        <v>1869</v>
      </c>
      <c r="D621" s="29" t="s">
        <v>1289</v>
      </c>
      <c r="E621" s="29" t="s">
        <v>762</v>
      </c>
      <c r="G621" s="29" t="s">
        <v>1966</v>
      </c>
      <c r="H621" s="534" t="str">
        <f t="shared" si="9"/>
        <v>Winnipeg</v>
      </c>
    </row>
    <row r="622" spans="1:8" ht="12.95" customHeight="1" x14ac:dyDescent="0.2">
      <c r="A622" s="41">
        <v>140</v>
      </c>
      <c r="B622" s="49" t="s">
        <v>2104</v>
      </c>
      <c r="C622" s="79">
        <v>1870</v>
      </c>
      <c r="D622" s="29" t="s">
        <v>2744</v>
      </c>
      <c r="E622" s="29" t="s">
        <v>763</v>
      </c>
      <c r="F622" s="29" t="s">
        <v>764</v>
      </c>
      <c r="G622" s="29" t="s">
        <v>765</v>
      </c>
      <c r="H622" s="534" t="str">
        <f t="shared" si="9"/>
        <v>Saint-Pierre-Jolys</v>
      </c>
    </row>
    <row r="623" spans="1:8" ht="12.95" customHeight="1" x14ac:dyDescent="0.2">
      <c r="A623" s="41">
        <v>195</v>
      </c>
      <c r="B623" s="49" t="s">
        <v>965</v>
      </c>
      <c r="C623" s="79">
        <v>1871</v>
      </c>
      <c r="D623" s="29" t="s">
        <v>832</v>
      </c>
      <c r="E623" s="29" t="s">
        <v>2025</v>
      </c>
      <c r="F623" s="29" t="s">
        <v>2839</v>
      </c>
      <c r="G623" s="29" t="s">
        <v>2026</v>
      </c>
      <c r="H623" s="534" t="str">
        <f t="shared" si="9"/>
        <v>Elie</v>
      </c>
    </row>
    <row r="624" spans="1:8" ht="12.95" customHeight="1" x14ac:dyDescent="0.2">
      <c r="A624" s="41">
        <v>195</v>
      </c>
      <c r="B624" s="49" t="s">
        <v>965</v>
      </c>
      <c r="C624" s="79">
        <v>1872</v>
      </c>
      <c r="D624" s="29" t="s">
        <v>833</v>
      </c>
      <c r="E624" s="29" t="s">
        <v>1784</v>
      </c>
      <c r="G624" s="29" t="s">
        <v>1562</v>
      </c>
      <c r="H624" s="534" t="str">
        <f t="shared" si="9"/>
        <v>Carman</v>
      </c>
    </row>
    <row r="625" spans="1:8" ht="12.95" customHeight="1" x14ac:dyDescent="0.2">
      <c r="A625" s="41">
        <v>193</v>
      </c>
      <c r="B625" s="49" t="s">
        <v>1449</v>
      </c>
      <c r="C625" s="79">
        <v>1873</v>
      </c>
      <c r="D625" s="29" t="s">
        <v>834</v>
      </c>
      <c r="E625" s="29" t="s">
        <v>766</v>
      </c>
      <c r="G625" s="29" t="s">
        <v>1638</v>
      </c>
      <c r="H625" s="534" t="str">
        <f t="shared" si="9"/>
        <v>Treherne</v>
      </c>
    </row>
    <row r="626" spans="1:8" ht="12.95" customHeight="1" x14ac:dyDescent="0.2">
      <c r="A626" s="41">
        <v>127</v>
      </c>
      <c r="B626" s="49" t="s">
        <v>288</v>
      </c>
      <c r="C626" s="79">
        <v>1874</v>
      </c>
      <c r="D626" s="29" t="s">
        <v>835</v>
      </c>
      <c r="E626" s="96" t="s">
        <v>767</v>
      </c>
      <c r="G626" s="29" t="s">
        <v>1553</v>
      </c>
      <c r="H626" s="534" t="str">
        <f t="shared" si="9"/>
        <v>Gladstone</v>
      </c>
    </row>
    <row r="627" spans="1:8" ht="12.95" customHeight="1" x14ac:dyDescent="0.2">
      <c r="A627" s="41">
        <v>156</v>
      </c>
      <c r="B627" s="49" t="s">
        <v>321</v>
      </c>
      <c r="C627" s="79">
        <v>1876</v>
      </c>
      <c r="D627" s="29" t="s">
        <v>836</v>
      </c>
      <c r="E627" s="29" t="s">
        <v>1988</v>
      </c>
      <c r="G627" s="29" t="s">
        <v>511</v>
      </c>
      <c r="H627" s="534" t="str">
        <f t="shared" si="9"/>
        <v>Forrest</v>
      </c>
    </row>
    <row r="628" spans="1:8" ht="12.95" customHeight="1" x14ac:dyDescent="0.2">
      <c r="A628" s="41">
        <v>186</v>
      </c>
      <c r="B628" s="49" t="s">
        <v>1002</v>
      </c>
      <c r="C628" s="79">
        <v>1878</v>
      </c>
      <c r="D628" s="96" t="s">
        <v>2768</v>
      </c>
      <c r="E628" s="96" t="s">
        <v>768</v>
      </c>
      <c r="G628" s="29" t="s">
        <v>1966</v>
      </c>
      <c r="H628" s="534" t="str">
        <f t="shared" si="9"/>
        <v>Winnipeg</v>
      </c>
    </row>
    <row r="629" spans="1:8" ht="12.95" customHeight="1" x14ac:dyDescent="0.2">
      <c r="A629" s="41">
        <v>155</v>
      </c>
      <c r="B629" s="49" t="s">
        <v>2376</v>
      </c>
      <c r="C629" s="79">
        <v>1879</v>
      </c>
      <c r="D629" s="96" t="s">
        <v>837</v>
      </c>
      <c r="E629" s="29" t="s">
        <v>769</v>
      </c>
      <c r="G629" s="29" t="s">
        <v>1060</v>
      </c>
      <c r="H629" s="534" t="str">
        <f t="shared" si="9"/>
        <v>Stonewall</v>
      </c>
    </row>
    <row r="630" spans="1:8" ht="12.95" customHeight="1" x14ac:dyDescent="0.2">
      <c r="A630" s="41">
        <v>119</v>
      </c>
      <c r="B630" s="29" t="s">
        <v>322</v>
      </c>
      <c r="C630" s="79">
        <v>1880</v>
      </c>
      <c r="D630" s="29" t="s">
        <v>838</v>
      </c>
      <c r="E630" s="29" t="s">
        <v>770</v>
      </c>
      <c r="G630" s="29" t="s">
        <v>1971</v>
      </c>
      <c r="H630" s="534" t="str">
        <f t="shared" si="9"/>
        <v>Brandon</v>
      </c>
    </row>
    <row r="631" spans="1:8" ht="12.95" customHeight="1" x14ac:dyDescent="0.2">
      <c r="A631" s="41">
        <v>189</v>
      </c>
      <c r="B631" s="49" t="s">
        <v>1447</v>
      </c>
      <c r="C631" s="79">
        <v>1881</v>
      </c>
      <c r="D631" s="29" t="s">
        <v>839</v>
      </c>
      <c r="E631" s="29" t="s">
        <v>771</v>
      </c>
      <c r="F631" s="29" t="s">
        <v>3204</v>
      </c>
      <c r="G631" s="29" t="s">
        <v>772</v>
      </c>
      <c r="H631" s="534" t="str">
        <f t="shared" si="9"/>
        <v>River Hills</v>
      </c>
    </row>
    <row r="632" spans="1:8" ht="12.95" customHeight="1" x14ac:dyDescent="0.2">
      <c r="A632" s="41">
        <v>174</v>
      </c>
      <c r="B632" s="49" t="s">
        <v>2375</v>
      </c>
      <c r="C632" s="79">
        <v>1882</v>
      </c>
      <c r="D632" s="29" t="s">
        <v>840</v>
      </c>
      <c r="E632" s="29" t="s">
        <v>1623</v>
      </c>
      <c r="F632" s="29" t="s">
        <v>2887</v>
      </c>
      <c r="G632" s="29" t="s">
        <v>1164</v>
      </c>
      <c r="H632" s="534" t="str">
        <f t="shared" si="9"/>
        <v>New Bothwell</v>
      </c>
    </row>
    <row r="633" spans="1:8" ht="12.95" customHeight="1" x14ac:dyDescent="0.2">
      <c r="A633" s="41">
        <v>123</v>
      </c>
      <c r="B633" s="49" t="s">
        <v>2162</v>
      </c>
      <c r="C633" s="79">
        <v>1885</v>
      </c>
      <c r="D633" s="29" t="s">
        <v>841</v>
      </c>
      <c r="E633" s="29" t="s">
        <v>1165</v>
      </c>
      <c r="G633" s="29" t="s">
        <v>49</v>
      </c>
      <c r="H633" s="534" t="str">
        <f t="shared" si="9"/>
        <v>Morden</v>
      </c>
    </row>
    <row r="634" spans="1:8" ht="12.95" customHeight="1" x14ac:dyDescent="0.2">
      <c r="A634" s="41">
        <v>140</v>
      </c>
      <c r="B634" s="49" t="s">
        <v>2104</v>
      </c>
      <c r="C634" s="79">
        <v>1887</v>
      </c>
      <c r="D634" s="29" t="s">
        <v>2752</v>
      </c>
      <c r="E634" s="29" t="s">
        <v>1166</v>
      </c>
      <c r="G634" s="29" t="s">
        <v>349</v>
      </c>
      <c r="H634" s="534" t="str">
        <f t="shared" si="9"/>
        <v>Winnipeg</v>
      </c>
    </row>
    <row r="635" spans="1:8" ht="12.95" customHeight="1" x14ac:dyDescent="0.2">
      <c r="A635" s="41">
        <v>189</v>
      </c>
      <c r="B635" s="49" t="s">
        <v>1447</v>
      </c>
      <c r="C635" s="79">
        <v>1888</v>
      </c>
      <c r="D635" s="29" t="s">
        <v>2812</v>
      </c>
      <c r="E635" s="29" t="s">
        <v>1167</v>
      </c>
      <c r="G635" s="29" t="s">
        <v>1805</v>
      </c>
      <c r="H635" s="534" t="str">
        <f t="shared" si="9"/>
        <v>Dugald</v>
      </c>
    </row>
    <row r="636" spans="1:8" ht="12.95" customHeight="1" x14ac:dyDescent="0.2">
      <c r="A636" s="41">
        <v>187</v>
      </c>
      <c r="B636" s="49" t="s">
        <v>1004</v>
      </c>
      <c r="C636" s="79">
        <v>1889</v>
      </c>
      <c r="D636" s="29" t="s">
        <v>842</v>
      </c>
      <c r="E636" s="29" t="s">
        <v>1972</v>
      </c>
      <c r="F636" s="96"/>
      <c r="G636" s="29" t="s">
        <v>662</v>
      </c>
      <c r="H636" s="534" t="str">
        <f t="shared" si="9"/>
        <v>Gilbert Plains</v>
      </c>
    </row>
    <row r="637" spans="1:8" ht="12.95" customHeight="1" x14ac:dyDescent="0.2">
      <c r="A637" s="530">
        <v>192</v>
      </c>
      <c r="B637" s="531" t="s">
        <v>1000</v>
      </c>
      <c r="C637" s="530">
        <v>1890</v>
      </c>
      <c r="D637" s="166" t="s">
        <v>843</v>
      </c>
      <c r="E637" s="166" t="s">
        <v>1988</v>
      </c>
      <c r="F637" s="166"/>
      <c r="G637" s="166" t="s">
        <v>1168</v>
      </c>
      <c r="H637" s="534" t="str">
        <f t="shared" si="9"/>
        <v>Waterhen</v>
      </c>
    </row>
    <row r="638" spans="1:8" ht="12.95" customHeight="1" x14ac:dyDescent="0.2">
      <c r="A638" s="41">
        <v>151</v>
      </c>
      <c r="B638" s="49" t="s">
        <v>2370</v>
      </c>
      <c r="C638" s="79">
        <v>1891</v>
      </c>
      <c r="D638" s="29" t="s">
        <v>844</v>
      </c>
      <c r="E638" s="29" t="s">
        <v>1169</v>
      </c>
      <c r="G638" s="29" t="s">
        <v>1966</v>
      </c>
      <c r="H638" s="534" t="str">
        <f t="shared" si="9"/>
        <v>Winnipeg</v>
      </c>
    </row>
    <row r="639" spans="1:8" ht="12.95" customHeight="1" x14ac:dyDescent="0.2">
      <c r="A639" s="41">
        <v>118</v>
      </c>
      <c r="B639" s="49" t="s">
        <v>2372</v>
      </c>
      <c r="C639" s="79">
        <v>1892</v>
      </c>
      <c r="D639" s="29" t="s">
        <v>3297</v>
      </c>
      <c r="E639" s="29" t="s">
        <v>1170</v>
      </c>
      <c r="F639" s="96"/>
      <c r="G639" s="29" t="s">
        <v>1966</v>
      </c>
      <c r="H639" s="534" t="str">
        <f t="shared" si="9"/>
        <v>Winnipeg</v>
      </c>
    </row>
    <row r="640" spans="1:8" ht="12.95" customHeight="1" x14ac:dyDescent="0.2">
      <c r="A640" s="41">
        <v>190</v>
      </c>
      <c r="B640" s="49" t="s">
        <v>1441</v>
      </c>
      <c r="C640" s="79">
        <v>1893</v>
      </c>
      <c r="D640" s="29" t="s">
        <v>845</v>
      </c>
      <c r="E640" s="29" t="s">
        <v>2939</v>
      </c>
      <c r="G640" s="29" t="s">
        <v>1171</v>
      </c>
      <c r="H640" s="534" t="str">
        <f t="shared" si="9"/>
        <v>Oak Bluff</v>
      </c>
    </row>
    <row r="641" spans="1:8" ht="12.95" customHeight="1" x14ac:dyDescent="0.2">
      <c r="A641" s="41">
        <v>114</v>
      </c>
      <c r="B641" s="49" t="s">
        <v>2371</v>
      </c>
      <c r="C641" s="79">
        <v>1895</v>
      </c>
      <c r="D641" s="29" t="s">
        <v>846</v>
      </c>
      <c r="E641" s="29" t="s">
        <v>1172</v>
      </c>
      <c r="G641" s="29" t="s">
        <v>1966</v>
      </c>
      <c r="H641" s="534" t="str">
        <f t="shared" si="9"/>
        <v>Winnipeg</v>
      </c>
    </row>
    <row r="642" spans="1:8" ht="12.95" customHeight="1" x14ac:dyDescent="0.2">
      <c r="A642" s="41">
        <v>188</v>
      </c>
      <c r="B642" s="49" t="s">
        <v>1008</v>
      </c>
      <c r="C642" s="79">
        <v>1896</v>
      </c>
      <c r="D642" s="29" t="s">
        <v>2780</v>
      </c>
      <c r="E642" s="29" t="s">
        <v>1173</v>
      </c>
      <c r="G642" s="29" t="s">
        <v>1966</v>
      </c>
      <c r="H642" s="534" t="str">
        <f t="shared" si="9"/>
        <v>Winnipeg</v>
      </c>
    </row>
    <row r="643" spans="1:8" ht="12.95" customHeight="1" x14ac:dyDescent="0.2">
      <c r="A643" s="41">
        <v>154</v>
      </c>
      <c r="B643" s="49" t="s">
        <v>2373</v>
      </c>
      <c r="C643" s="79">
        <v>1897</v>
      </c>
      <c r="D643" s="29" t="s">
        <v>847</v>
      </c>
      <c r="E643" s="29" t="s">
        <v>1174</v>
      </c>
      <c r="G643" s="29" t="s">
        <v>2018</v>
      </c>
      <c r="H643" s="534" t="str">
        <f t="shared" si="9"/>
        <v>Selkirk</v>
      </c>
    </row>
    <row r="644" spans="1:8" ht="12.95" customHeight="1" x14ac:dyDescent="0.2">
      <c r="A644" s="41">
        <v>127</v>
      </c>
      <c r="B644" s="49" t="s">
        <v>288</v>
      </c>
      <c r="C644" s="79">
        <v>1898</v>
      </c>
      <c r="D644" s="29" t="s">
        <v>848</v>
      </c>
      <c r="E644" s="29" t="s">
        <v>1070</v>
      </c>
      <c r="G644" s="29" t="s">
        <v>1622</v>
      </c>
      <c r="H644" s="534" t="str">
        <f t="shared" si="9"/>
        <v>Austin</v>
      </c>
    </row>
    <row r="645" spans="1:8" ht="12.95" customHeight="1" x14ac:dyDescent="0.2">
      <c r="A645" s="41">
        <v>197</v>
      </c>
      <c r="B645" s="49" t="s">
        <v>3155</v>
      </c>
      <c r="C645" s="79">
        <v>1899</v>
      </c>
      <c r="D645" s="29" t="s">
        <v>849</v>
      </c>
      <c r="E645" s="29" t="s">
        <v>2934</v>
      </c>
      <c r="G645" s="29" t="s">
        <v>1176</v>
      </c>
      <c r="H645" s="534" t="str">
        <f t="shared" si="9"/>
        <v>Birnie</v>
      </c>
    </row>
    <row r="646" spans="1:8" ht="12.95" customHeight="1" x14ac:dyDescent="0.2">
      <c r="A646" s="41">
        <v>128</v>
      </c>
      <c r="B646" s="49" t="s">
        <v>2160</v>
      </c>
      <c r="C646" s="79">
        <v>1900</v>
      </c>
      <c r="D646" s="29" t="s">
        <v>850</v>
      </c>
      <c r="E646" s="29" t="s">
        <v>1177</v>
      </c>
      <c r="F646" s="29" t="s">
        <v>2386</v>
      </c>
      <c r="G646" s="29" t="s">
        <v>1178</v>
      </c>
      <c r="H646" s="534" t="str">
        <f t="shared" ref="H646:H709" si="10">IF(OR(C646=1180,C646=1287,C646=1808,C646=1887),"Winnipeg",IF(G646=$G$1,$H$1,IF(G646=$G$2,$H$2,IF(G646="MACGREGOR","McGregor",IF(G646="N.-D.-DE-LOURDES","N.-D.-de-Lourdes",IF(G646="STE ROSE DU LAC","Ste Rose du Lac",IF(G646="PORTAGE LA PRAIRIE","Portage la Prairie",IF(G646="LAC DU BONNET","Lac du Bonnet",IF(G646="GOD'S LAKE NARROWS","God's Lake Narrows",IF(G646="MCCREARY","McCreary",PROPER(G646)))))))))))</f>
        <v>Riding Mountain</v>
      </c>
    </row>
    <row r="647" spans="1:8" ht="12.95" customHeight="1" x14ac:dyDescent="0.2">
      <c r="A647" s="41">
        <v>119</v>
      </c>
      <c r="B647" s="49" t="s">
        <v>322</v>
      </c>
      <c r="C647" s="79">
        <v>1901</v>
      </c>
      <c r="D647" s="96" t="s">
        <v>851</v>
      </c>
      <c r="E647" s="29" t="s">
        <v>1179</v>
      </c>
      <c r="G647" s="29" t="s">
        <v>517</v>
      </c>
      <c r="H647" s="534" t="str">
        <f t="shared" si="10"/>
        <v>Alexander</v>
      </c>
    </row>
    <row r="648" spans="1:8" ht="12.95" customHeight="1" x14ac:dyDescent="0.2">
      <c r="A648" s="41">
        <v>103</v>
      </c>
      <c r="B648" s="49" t="s">
        <v>323</v>
      </c>
      <c r="C648" s="79">
        <v>1902</v>
      </c>
      <c r="D648" s="29" t="s">
        <v>852</v>
      </c>
      <c r="E648" s="29" t="s">
        <v>2326</v>
      </c>
      <c r="G648" s="29" t="s">
        <v>2021</v>
      </c>
      <c r="H648" s="534" t="str">
        <f t="shared" si="10"/>
        <v>Virden</v>
      </c>
    </row>
    <row r="649" spans="1:8" ht="12.95" customHeight="1" x14ac:dyDescent="0.2">
      <c r="A649" s="41">
        <v>192</v>
      </c>
      <c r="B649" s="49" t="s">
        <v>1000</v>
      </c>
      <c r="C649" s="79">
        <v>1904</v>
      </c>
      <c r="D649" s="29" t="s">
        <v>853</v>
      </c>
      <c r="E649" s="29" t="s">
        <v>1180</v>
      </c>
      <c r="F649" s="96"/>
      <c r="G649" s="29" t="s">
        <v>1181</v>
      </c>
      <c r="H649" s="534" t="str">
        <f t="shared" si="10"/>
        <v>Churchill</v>
      </c>
    </row>
    <row r="650" spans="1:8" ht="12.95" customHeight="1" x14ac:dyDescent="0.2">
      <c r="A650" s="41">
        <v>113</v>
      </c>
      <c r="B650" s="49" t="s">
        <v>1963</v>
      </c>
      <c r="C650" s="79">
        <v>1905</v>
      </c>
      <c r="D650" s="29" t="s">
        <v>854</v>
      </c>
      <c r="E650" s="29" t="s">
        <v>2246</v>
      </c>
      <c r="G650" s="29" t="s">
        <v>50</v>
      </c>
      <c r="H650" s="534" t="str">
        <f t="shared" si="10"/>
        <v>Pinawa</v>
      </c>
    </row>
    <row r="651" spans="1:8" ht="12.95" customHeight="1" x14ac:dyDescent="0.2">
      <c r="A651" s="41">
        <v>155</v>
      </c>
      <c r="B651" s="49" t="s">
        <v>2376</v>
      </c>
      <c r="C651" s="79">
        <v>1908</v>
      </c>
      <c r="D651" s="29" t="s">
        <v>855</v>
      </c>
      <c r="E651" s="29" t="s">
        <v>2246</v>
      </c>
      <c r="G651" s="29" t="s">
        <v>2185</v>
      </c>
      <c r="H651" s="534" t="str">
        <f t="shared" si="10"/>
        <v>Warren</v>
      </c>
    </row>
    <row r="652" spans="1:8" ht="12.95" customHeight="1" x14ac:dyDescent="0.2">
      <c r="A652" s="41">
        <v>193</v>
      </c>
      <c r="B652" s="49" t="s">
        <v>1449</v>
      </c>
      <c r="C652" s="79">
        <v>1909</v>
      </c>
      <c r="D652" s="29" t="s">
        <v>856</v>
      </c>
      <c r="E652" s="29" t="s">
        <v>2298</v>
      </c>
      <c r="G652" s="29" t="s">
        <v>1182</v>
      </c>
      <c r="H652" s="534" t="str">
        <f t="shared" si="10"/>
        <v>Glenboro</v>
      </c>
    </row>
    <row r="653" spans="1:8" ht="12.95" customHeight="1" x14ac:dyDescent="0.2">
      <c r="A653" s="41">
        <v>192</v>
      </c>
      <c r="B653" s="49" t="s">
        <v>1000</v>
      </c>
      <c r="C653" s="79">
        <v>1911</v>
      </c>
      <c r="D653" s="29" t="s">
        <v>857</v>
      </c>
      <c r="E653" s="29" t="s">
        <v>1988</v>
      </c>
      <c r="G653" s="29" t="s">
        <v>1183</v>
      </c>
      <c r="H653" s="534" t="str">
        <f t="shared" si="10"/>
        <v>Bissett</v>
      </c>
    </row>
    <row r="654" spans="1:8" ht="12.95" customHeight="1" x14ac:dyDescent="0.2">
      <c r="A654" s="41">
        <v>135</v>
      </c>
      <c r="B654" s="49" t="s">
        <v>343</v>
      </c>
      <c r="C654" s="79">
        <v>1912</v>
      </c>
      <c r="D654" s="29" t="s">
        <v>858</v>
      </c>
      <c r="E654" s="29" t="s">
        <v>2032</v>
      </c>
      <c r="G654" s="29" t="s">
        <v>1184</v>
      </c>
      <c r="H654" s="534" t="str">
        <f t="shared" si="10"/>
        <v>Ginew</v>
      </c>
    </row>
    <row r="655" spans="1:8" ht="12.95" customHeight="1" x14ac:dyDescent="0.2">
      <c r="A655" s="41">
        <v>188</v>
      </c>
      <c r="B655" s="49" t="s">
        <v>1008</v>
      </c>
      <c r="C655" s="79">
        <v>1914</v>
      </c>
      <c r="D655" s="29" t="s">
        <v>859</v>
      </c>
      <c r="E655" s="29" t="s">
        <v>1185</v>
      </c>
      <c r="G655" s="29" t="s">
        <v>1966</v>
      </c>
      <c r="H655" s="534" t="str">
        <f t="shared" si="10"/>
        <v>Winnipeg</v>
      </c>
    </row>
    <row r="656" spans="1:8" ht="12.95" customHeight="1" x14ac:dyDescent="0.2">
      <c r="A656" s="41">
        <v>156</v>
      </c>
      <c r="B656" s="49" t="s">
        <v>321</v>
      </c>
      <c r="C656" s="79">
        <v>1918</v>
      </c>
      <c r="D656" s="29" t="s">
        <v>860</v>
      </c>
      <c r="E656" s="29" t="s">
        <v>1988</v>
      </c>
      <c r="G656" s="29" t="s">
        <v>729</v>
      </c>
      <c r="H656" s="534" t="str">
        <f t="shared" si="10"/>
        <v>Erickson</v>
      </c>
    </row>
    <row r="657" spans="1:8" ht="12.95" customHeight="1" x14ac:dyDescent="0.2">
      <c r="A657" s="41">
        <v>123</v>
      </c>
      <c r="B657" s="49" t="s">
        <v>2162</v>
      </c>
      <c r="C657" s="79">
        <v>1919</v>
      </c>
      <c r="D657" s="29" t="s">
        <v>861</v>
      </c>
      <c r="E657" s="29" t="s">
        <v>1186</v>
      </c>
      <c r="G657" s="29" t="s">
        <v>49</v>
      </c>
      <c r="H657" s="534" t="str">
        <f t="shared" si="10"/>
        <v>Morden</v>
      </c>
    </row>
    <row r="658" spans="1:8" ht="12.95" customHeight="1" x14ac:dyDescent="0.2">
      <c r="A658" s="41">
        <v>151</v>
      </c>
      <c r="B658" s="49" t="s">
        <v>2370</v>
      </c>
      <c r="C658" s="79">
        <v>1920</v>
      </c>
      <c r="D658" s="29" t="s">
        <v>2816</v>
      </c>
      <c r="E658" s="29" t="s">
        <v>1187</v>
      </c>
      <c r="G658" s="29" t="s">
        <v>1966</v>
      </c>
      <c r="H658" s="534" t="str">
        <f t="shared" si="10"/>
        <v>Winnipeg</v>
      </c>
    </row>
    <row r="659" spans="1:8" ht="12.95" customHeight="1" x14ac:dyDescent="0.2">
      <c r="A659" s="41">
        <v>151</v>
      </c>
      <c r="B659" s="49" t="s">
        <v>2370</v>
      </c>
      <c r="C659" s="79">
        <v>1921</v>
      </c>
      <c r="D659" s="29" t="s">
        <v>862</v>
      </c>
      <c r="E659" s="29" t="s">
        <v>1188</v>
      </c>
      <c r="G659" s="29" t="s">
        <v>1966</v>
      </c>
      <c r="H659" s="534" t="str">
        <f t="shared" si="10"/>
        <v>Winnipeg</v>
      </c>
    </row>
    <row r="660" spans="1:8" ht="12.95" customHeight="1" x14ac:dyDescent="0.2">
      <c r="A660" s="41">
        <v>114</v>
      </c>
      <c r="B660" s="49" t="s">
        <v>2371</v>
      </c>
      <c r="C660" s="79">
        <v>1922</v>
      </c>
      <c r="D660" s="29" t="s">
        <v>2811</v>
      </c>
      <c r="E660" s="29" t="s">
        <v>1189</v>
      </c>
      <c r="G660" s="29" t="s">
        <v>1966</v>
      </c>
      <c r="H660" s="534" t="str">
        <f t="shared" si="10"/>
        <v>Winnipeg</v>
      </c>
    </row>
    <row r="661" spans="1:8" ht="12.95" customHeight="1" x14ac:dyDescent="0.2">
      <c r="A661" s="41">
        <v>156</v>
      </c>
      <c r="B661" s="49" t="s">
        <v>321</v>
      </c>
      <c r="C661" s="79">
        <v>1924</v>
      </c>
      <c r="D661" s="29" t="s">
        <v>863</v>
      </c>
      <c r="E661" s="29" t="s">
        <v>1978</v>
      </c>
      <c r="G661" s="29" t="s">
        <v>1190</v>
      </c>
      <c r="H661" s="534" t="str">
        <f t="shared" si="10"/>
        <v>Onanole</v>
      </c>
    </row>
    <row r="662" spans="1:8" ht="12.95" customHeight="1" x14ac:dyDescent="0.2">
      <c r="A662" s="41">
        <v>192</v>
      </c>
      <c r="B662" s="49" t="s">
        <v>1000</v>
      </c>
      <c r="C662" s="79">
        <v>1925</v>
      </c>
      <c r="D662" s="29" t="s">
        <v>864</v>
      </c>
      <c r="E662" s="29" t="s">
        <v>3124</v>
      </c>
      <c r="G662" s="29" t="s">
        <v>1191</v>
      </c>
      <c r="H662" s="534" t="str">
        <f t="shared" si="10"/>
        <v>Norway House</v>
      </c>
    </row>
    <row r="663" spans="1:8" ht="12.95" customHeight="1" x14ac:dyDescent="0.2">
      <c r="A663" s="41">
        <v>151</v>
      </c>
      <c r="B663" s="49" t="s">
        <v>2370</v>
      </c>
      <c r="C663" s="79">
        <v>1926</v>
      </c>
      <c r="D663" s="29" t="s">
        <v>865</v>
      </c>
      <c r="E663" s="96" t="s">
        <v>1192</v>
      </c>
      <c r="F663" s="29" t="s">
        <v>1193</v>
      </c>
      <c r="G663" s="29" t="s">
        <v>1966</v>
      </c>
      <c r="H663" s="534" t="str">
        <f t="shared" si="10"/>
        <v>Winnipeg</v>
      </c>
    </row>
    <row r="664" spans="1:8" ht="12.95" customHeight="1" x14ac:dyDescent="0.2">
      <c r="A664" s="41">
        <v>192</v>
      </c>
      <c r="B664" s="49" t="s">
        <v>1000</v>
      </c>
      <c r="C664" s="79">
        <v>1934</v>
      </c>
      <c r="D664" s="29" t="s">
        <v>344</v>
      </c>
      <c r="E664" s="29" t="s">
        <v>1084</v>
      </c>
      <c r="G664" s="29" t="s">
        <v>1194</v>
      </c>
      <c r="H664" s="534" t="str">
        <f t="shared" si="10"/>
        <v>Beulah</v>
      </c>
    </row>
    <row r="665" spans="1:8" ht="12.95" customHeight="1" x14ac:dyDescent="0.2">
      <c r="A665" s="41">
        <v>135</v>
      </c>
      <c r="B665" s="49" t="s">
        <v>343</v>
      </c>
      <c r="C665" s="79">
        <v>1935</v>
      </c>
      <c r="D665" s="29" t="s">
        <v>3451</v>
      </c>
      <c r="E665" s="29" t="s">
        <v>1988</v>
      </c>
      <c r="G665" s="29" t="s">
        <v>1195</v>
      </c>
      <c r="H665" s="534" t="str">
        <f t="shared" si="10"/>
        <v>Edwin</v>
      </c>
    </row>
    <row r="666" spans="1:8" ht="12.95" customHeight="1" x14ac:dyDescent="0.2">
      <c r="A666" s="41">
        <v>135</v>
      </c>
      <c r="B666" s="49" t="s">
        <v>343</v>
      </c>
      <c r="C666" s="79">
        <v>1937</v>
      </c>
      <c r="D666" s="29" t="s">
        <v>866</v>
      </c>
      <c r="E666" s="29" t="s">
        <v>1196</v>
      </c>
      <c r="G666" s="29" t="s">
        <v>1197</v>
      </c>
      <c r="H666" s="534" t="str">
        <f t="shared" si="10"/>
        <v>Shortdale</v>
      </c>
    </row>
    <row r="667" spans="1:8" ht="12.95" customHeight="1" x14ac:dyDescent="0.2">
      <c r="A667" s="41">
        <v>118</v>
      </c>
      <c r="B667" s="49" t="s">
        <v>2372</v>
      </c>
      <c r="C667" s="79">
        <v>1940</v>
      </c>
      <c r="D667" s="29" t="s">
        <v>2805</v>
      </c>
      <c r="E667" s="29" t="s">
        <v>1198</v>
      </c>
      <c r="G667" s="29" t="s">
        <v>1966</v>
      </c>
      <c r="H667" s="534" t="str">
        <f t="shared" si="10"/>
        <v>Winnipeg</v>
      </c>
    </row>
    <row r="668" spans="1:8" ht="12.95" customHeight="1" x14ac:dyDescent="0.2">
      <c r="A668" s="41">
        <v>107</v>
      </c>
      <c r="B668" s="49" t="s">
        <v>1939</v>
      </c>
      <c r="C668" s="79">
        <v>1942</v>
      </c>
      <c r="D668" s="29" t="s">
        <v>1847</v>
      </c>
      <c r="E668" s="29" t="s">
        <v>1200</v>
      </c>
      <c r="F668" s="96"/>
      <c r="G668" s="29" t="s">
        <v>1966</v>
      </c>
      <c r="H668" s="534" t="str">
        <f t="shared" si="10"/>
        <v>Winnipeg</v>
      </c>
    </row>
    <row r="669" spans="1:8" ht="12.95" customHeight="1" x14ac:dyDescent="0.2">
      <c r="A669" s="41">
        <v>190</v>
      </c>
      <c r="B669" s="49" t="s">
        <v>1441</v>
      </c>
      <c r="C669" s="79">
        <v>1944</v>
      </c>
      <c r="D669" s="29" t="s">
        <v>1848</v>
      </c>
      <c r="E669" s="29" t="s">
        <v>1201</v>
      </c>
      <c r="F669" s="29" t="s">
        <v>1202</v>
      </c>
      <c r="G669" s="29" t="s">
        <v>1599</v>
      </c>
      <c r="H669" s="534" t="str">
        <f t="shared" si="10"/>
        <v>Sanford</v>
      </c>
    </row>
    <row r="670" spans="1:8" ht="12.95" customHeight="1" x14ac:dyDescent="0.2">
      <c r="A670" s="41">
        <v>176</v>
      </c>
      <c r="B670" s="49" t="s">
        <v>1938</v>
      </c>
      <c r="C670" s="79">
        <v>1948</v>
      </c>
      <c r="D670" s="29" t="s">
        <v>1849</v>
      </c>
      <c r="E670" s="29" t="s">
        <v>1203</v>
      </c>
      <c r="F670" s="96"/>
      <c r="G670" s="29" t="s">
        <v>1971</v>
      </c>
      <c r="H670" s="534" t="str">
        <f t="shared" si="10"/>
        <v>Brandon</v>
      </c>
    </row>
    <row r="671" spans="1:8" ht="12.95" customHeight="1" x14ac:dyDescent="0.2">
      <c r="A671" s="41">
        <v>135</v>
      </c>
      <c r="B671" s="49" t="s">
        <v>343</v>
      </c>
      <c r="C671" s="79">
        <v>1949</v>
      </c>
      <c r="D671" s="29" t="s">
        <v>1850</v>
      </c>
      <c r="E671" s="29" t="s">
        <v>2048</v>
      </c>
      <c r="G671" s="29" t="s">
        <v>1204</v>
      </c>
      <c r="H671" s="534" t="str">
        <f t="shared" si="10"/>
        <v>Peguis First Nation</v>
      </c>
    </row>
    <row r="672" spans="1:8" ht="12.95" customHeight="1" x14ac:dyDescent="0.2">
      <c r="A672" s="41">
        <v>135</v>
      </c>
      <c r="B672" s="49" t="s">
        <v>343</v>
      </c>
      <c r="C672" s="79">
        <v>1951</v>
      </c>
      <c r="D672" s="29" t="s">
        <v>1851</v>
      </c>
      <c r="G672" s="29" t="s">
        <v>1205</v>
      </c>
      <c r="H672" s="534" t="str">
        <f t="shared" si="10"/>
        <v>Bloodvein</v>
      </c>
    </row>
    <row r="673" spans="1:8" ht="12.95" customHeight="1" x14ac:dyDescent="0.2">
      <c r="A673" s="41">
        <v>125</v>
      </c>
      <c r="B673" s="49" t="s">
        <v>3125</v>
      </c>
      <c r="C673" s="79">
        <v>1956</v>
      </c>
      <c r="D673" s="29" t="s">
        <v>3125</v>
      </c>
      <c r="E673" s="29" t="s">
        <v>1206</v>
      </c>
      <c r="G673" s="29" t="s">
        <v>1966</v>
      </c>
      <c r="H673" s="534" t="str">
        <f t="shared" si="10"/>
        <v>Winnipeg</v>
      </c>
    </row>
    <row r="674" spans="1:8" ht="12.95" customHeight="1" x14ac:dyDescent="0.2">
      <c r="A674" s="41">
        <v>196</v>
      </c>
      <c r="B674" s="49" t="s">
        <v>1443</v>
      </c>
      <c r="C674" s="79">
        <v>1957</v>
      </c>
      <c r="D674" s="29" t="s">
        <v>1852</v>
      </c>
      <c r="E674" s="29" t="s">
        <v>1207</v>
      </c>
      <c r="F674" s="96"/>
      <c r="G674" s="29" t="s">
        <v>1966</v>
      </c>
      <c r="H674" s="534" t="str">
        <f t="shared" si="10"/>
        <v>Winnipeg</v>
      </c>
    </row>
    <row r="675" spans="1:8" ht="12.95" customHeight="1" x14ac:dyDescent="0.2">
      <c r="A675" s="41">
        <v>188</v>
      </c>
      <c r="B675" s="49" t="s">
        <v>1008</v>
      </c>
      <c r="C675" s="79">
        <v>1958</v>
      </c>
      <c r="D675" s="29" t="s">
        <v>1853</v>
      </c>
      <c r="E675" s="29" t="s">
        <v>1208</v>
      </c>
      <c r="G675" s="29" t="s">
        <v>1966</v>
      </c>
      <c r="H675" s="534" t="str">
        <f t="shared" si="10"/>
        <v>Winnipeg</v>
      </c>
    </row>
    <row r="676" spans="1:8" ht="12.95" customHeight="1" x14ac:dyDescent="0.2">
      <c r="A676" s="41">
        <v>174</v>
      </c>
      <c r="B676" s="49" t="s">
        <v>2375</v>
      </c>
      <c r="C676" s="79">
        <v>1959</v>
      </c>
      <c r="D676" s="29" t="s">
        <v>1854</v>
      </c>
      <c r="E676" s="29" t="s">
        <v>1209</v>
      </c>
      <c r="G676" s="29" t="s">
        <v>1210</v>
      </c>
      <c r="H676" s="534" t="str">
        <f t="shared" si="10"/>
        <v>Mitchell</v>
      </c>
    </row>
    <row r="677" spans="1:8" ht="12.95" customHeight="1" x14ac:dyDescent="0.2">
      <c r="A677" s="41">
        <v>107</v>
      </c>
      <c r="B677" s="49" t="s">
        <v>1939</v>
      </c>
      <c r="C677" s="79">
        <v>1961</v>
      </c>
      <c r="D677" s="29" t="s">
        <v>1855</v>
      </c>
      <c r="E677" s="29" t="s">
        <v>1211</v>
      </c>
      <c r="G677" s="29" t="s">
        <v>1966</v>
      </c>
      <c r="H677" s="534" t="str">
        <f t="shared" si="10"/>
        <v>Winnipeg</v>
      </c>
    </row>
    <row r="678" spans="1:8" ht="12.95" customHeight="1" x14ac:dyDescent="0.2">
      <c r="A678" s="41">
        <v>107</v>
      </c>
      <c r="B678" s="49" t="s">
        <v>1939</v>
      </c>
      <c r="C678" s="79">
        <v>1962</v>
      </c>
      <c r="D678" s="29" t="s">
        <v>1856</v>
      </c>
      <c r="E678" s="29" t="s">
        <v>1212</v>
      </c>
      <c r="G678" s="29" t="s">
        <v>1966</v>
      </c>
      <c r="H678" s="534" t="str">
        <f t="shared" si="10"/>
        <v>Winnipeg</v>
      </c>
    </row>
    <row r="679" spans="1:8" ht="12.95" customHeight="1" x14ac:dyDescent="0.2">
      <c r="A679" s="41">
        <v>197</v>
      </c>
      <c r="B679" s="49" t="s">
        <v>3155</v>
      </c>
      <c r="C679" s="79">
        <v>1963</v>
      </c>
      <c r="D679" s="29" t="s">
        <v>1857</v>
      </c>
      <c r="E679" s="29" t="s">
        <v>1213</v>
      </c>
      <c r="G679" s="29" t="s">
        <v>1214</v>
      </c>
      <c r="H679" s="534" t="str">
        <f t="shared" si="10"/>
        <v>Horndean</v>
      </c>
    </row>
    <row r="680" spans="1:8" ht="12.95" customHeight="1" x14ac:dyDescent="0.2">
      <c r="A680" s="41">
        <v>186</v>
      </c>
      <c r="B680" s="49" t="s">
        <v>1002</v>
      </c>
      <c r="C680" s="79">
        <v>1964</v>
      </c>
      <c r="D680" s="29" t="s">
        <v>1858</v>
      </c>
      <c r="E680" s="29" t="s">
        <v>1215</v>
      </c>
      <c r="G680" s="29" t="s">
        <v>1966</v>
      </c>
      <c r="H680" s="534" t="str">
        <f t="shared" si="10"/>
        <v>Winnipeg</v>
      </c>
    </row>
    <row r="681" spans="1:8" ht="12.95" customHeight="1" x14ac:dyDescent="0.2">
      <c r="A681" s="41">
        <v>186</v>
      </c>
      <c r="B681" s="49" t="s">
        <v>1002</v>
      </c>
      <c r="C681" s="79">
        <v>1965</v>
      </c>
      <c r="D681" s="29" t="s">
        <v>2776</v>
      </c>
      <c r="E681" s="29" t="s">
        <v>1216</v>
      </c>
      <c r="G681" s="29" t="s">
        <v>1966</v>
      </c>
      <c r="H681" s="534" t="str">
        <f t="shared" si="10"/>
        <v>Winnipeg</v>
      </c>
    </row>
    <row r="682" spans="1:8" ht="12.95" customHeight="1" x14ac:dyDescent="0.2">
      <c r="A682" s="41">
        <v>151</v>
      </c>
      <c r="B682" s="49" t="s">
        <v>2370</v>
      </c>
      <c r="C682" s="79">
        <v>1966</v>
      </c>
      <c r="D682" s="29" t="s">
        <v>1290</v>
      </c>
      <c r="E682" s="29" t="s">
        <v>1217</v>
      </c>
      <c r="G682" s="29" t="s">
        <v>1966</v>
      </c>
      <c r="H682" s="534" t="str">
        <f t="shared" si="10"/>
        <v>Winnipeg</v>
      </c>
    </row>
    <row r="683" spans="1:8" ht="12.95" customHeight="1" x14ac:dyDescent="0.2">
      <c r="A683" s="41">
        <v>155</v>
      </c>
      <c r="B683" s="49" t="s">
        <v>2376</v>
      </c>
      <c r="C683" s="79">
        <v>1967</v>
      </c>
      <c r="D683" s="29" t="s">
        <v>1291</v>
      </c>
      <c r="E683" s="29" t="s">
        <v>1218</v>
      </c>
      <c r="F683" s="29" t="s">
        <v>2936</v>
      </c>
      <c r="G683" s="29" t="s">
        <v>1828</v>
      </c>
      <c r="H683" s="534" t="str">
        <f t="shared" si="10"/>
        <v>Stony Mountain</v>
      </c>
    </row>
    <row r="684" spans="1:8" ht="12.95" customHeight="1" x14ac:dyDescent="0.2">
      <c r="A684" s="41">
        <v>192</v>
      </c>
      <c r="B684" s="49" t="s">
        <v>1000</v>
      </c>
      <c r="C684" s="79">
        <v>1968</v>
      </c>
      <c r="D684" s="29" t="s">
        <v>1292</v>
      </c>
      <c r="E684" s="96" t="s">
        <v>1219</v>
      </c>
      <c r="F684" s="96"/>
      <c r="G684" s="29" t="s">
        <v>2697</v>
      </c>
      <c r="H684" s="534" t="str">
        <f t="shared" si="10"/>
        <v>Gypsumville P.O.</v>
      </c>
    </row>
    <row r="685" spans="1:8" ht="12.95" customHeight="1" x14ac:dyDescent="0.2">
      <c r="A685" s="41">
        <v>135</v>
      </c>
      <c r="B685" s="49" t="s">
        <v>343</v>
      </c>
      <c r="C685" s="79">
        <v>1969</v>
      </c>
      <c r="D685" s="29" t="s">
        <v>1293</v>
      </c>
      <c r="E685" s="29" t="s">
        <v>2377</v>
      </c>
      <c r="G685" s="29" t="s">
        <v>2378</v>
      </c>
      <c r="H685" s="534" t="str">
        <f t="shared" si="10"/>
        <v>Koostatak</v>
      </c>
    </row>
    <row r="686" spans="1:8" ht="12.95" customHeight="1" x14ac:dyDescent="0.2">
      <c r="A686" s="41">
        <v>135</v>
      </c>
      <c r="B686" s="49" t="s">
        <v>343</v>
      </c>
      <c r="C686" s="79">
        <v>1970</v>
      </c>
      <c r="D686" s="29" t="s">
        <v>1294</v>
      </c>
      <c r="E686" s="29" t="s">
        <v>2826</v>
      </c>
      <c r="G686" s="29" t="s">
        <v>2827</v>
      </c>
      <c r="H686" s="534" t="str">
        <f t="shared" si="10"/>
        <v>Dallas</v>
      </c>
    </row>
    <row r="687" spans="1:8" ht="12.95" customHeight="1" x14ac:dyDescent="0.2">
      <c r="A687" s="41">
        <v>135</v>
      </c>
      <c r="B687" s="49" t="s">
        <v>343</v>
      </c>
      <c r="C687" s="79">
        <v>1971</v>
      </c>
      <c r="D687" s="29" t="s">
        <v>1295</v>
      </c>
      <c r="E687" s="29" t="s">
        <v>352</v>
      </c>
      <c r="G687" s="29" t="s">
        <v>350</v>
      </c>
      <c r="H687" s="534" t="str">
        <f t="shared" si="10"/>
        <v>Lake Man.  First Nation</v>
      </c>
    </row>
    <row r="688" spans="1:8" ht="12.95" customHeight="1" x14ac:dyDescent="0.2">
      <c r="A688" s="41">
        <v>135</v>
      </c>
      <c r="B688" s="49" t="s">
        <v>343</v>
      </c>
      <c r="C688" s="79">
        <v>1972</v>
      </c>
      <c r="D688" s="29" t="s">
        <v>1296</v>
      </c>
      <c r="E688" s="29" t="s">
        <v>2379</v>
      </c>
      <c r="G688" s="29" t="s">
        <v>2380</v>
      </c>
      <c r="H688" s="534" t="str">
        <f t="shared" si="10"/>
        <v>Fairford</v>
      </c>
    </row>
    <row r="689" spans="1:8" ht="12.95" customHeight="1" x14ac:dyDescent="0.2">
      <c r="A689" s="41">
        <v>135</v>
      </c>
      <c r="B689" s="49" t="s">
        <v>343</v>
      </c>
      <c r="C689" s="79">
        <v>1973</v>
      </c>
      <c r="D689" s="29" t="s">
        <v>1297</v>
      </c>
      <c r="E689" s="29" t="s">
        <v>2381</v>
      </c>
      <c r="G689" s="29" t="s">
        <v>2382</v>
      </c>
      <c r="H689" s="534" t="str">
        <f t="shared" si="10"/>
        <v>Pukatawagan</v>
      </c>
    </row>
    <row r="690" spans="1:8" ht="12.95" customHeight="1" x14ac:dyDescent="0.2">
      <c r="A690" s="41">
        <v>188</v>
      </c>
      <c r="B690" s="49" t="s">
        <v>1008</v>
      </c>
      <c r="C690" s="79">
        <v>1975</v>
      </c>
      <c r="D690" s="29" t="s">
        <v>1298</v>
      </c>
      <c r="E690" s="29" t="s">
        <v>2383</v>
      </c>
      <c r="F690" s="96"/>
      <c r="G690" s="29" t="s">
        <v>1966</v>
      </c>
      <c r="H690" s="534" t="str">
        <f t="shared" si="10"/>
        <v>Winnipeg</v>
      </c>
    </row>
    <row r="691" spans="1:8" ht="12.95" customHeight="1" x14ac:dyDescent="0.2">
      <c r="A691" s="41">
        <v>188</v>
      </c>
      <c r="B691" s="49" t="s">
        <v>1008</v>
      </c>
      <c r="C691" s="79">
        <v>1976</v>
      </c>
      <c r="D691" s="29" t="s">
        <v>1299</v>
      </c>
      <c r="E691" s="29" t="s">
        <v>2384</v>
      </c>
      <c r="G691" s="29" t="s">
        <v>1966</v>
      </c>
      <c r="H691" s="534" t="str">
        <f t="shared" si="10"/>
        <v>Winnipeg</v>
      </c>
    </row>
    <row r="692" spans="1:8" ht="12.95" customHeight="1" x14ac:dyDescent="0.2">
      <c r="A692" s="41">
        <v>193</v>
      </c>
      <c r="B692" s="49" t="s">
        <v>1449</v>
      </c>
      <c r="C692" s="79">
        <v>1977</v>
      </c>
      <c r="D692" s="29" t="s">
        <v>1239</v>
      </c>
      <c r="E692" s="29" t="s">
        <v>2385</v>
      </c>
      <c r="F692" s="96"/>
      <c r="G692" s="29" t="s">
        <v>61</v>
      </c>
      <c r="H692" s="534" t="str">
        <f t="shared" si="10"/>
        <v>Baldur</v>
      </c>
    </row>
    <row r="693" spans="1:8" ht="12.95" customHeight="1" x14ac:dyDescent="0.2">
      <c r="A693" s="41">
        <v>193</v>
      </c>
      <c r="B693" s="49" t="s">
        <v>1449</v>
      </c>
      <c r="C693" s="79">
        <v>1978</v>
      </c>
      <c r="D693" s="29" t="s">
        <v>1300</v>
      </c>
      <c r="E693" s="29" t="s">
        <v>2386</v>
      </c>
      <c r="G693" s="29" t="s">
        <v>1752</v>
      </c>
      <c r="H693" s="534" t="str">
        <f t="shared" si="10"/>
        <v>Pilot Mound</v>
      </c>
    </row>
    <row r="694" spans="1:8" ht="12.95" customHeight="1" x14ac:dyDescent="0.2">
      <c r="A694" s="41">
        <v>107</v>
      </c>
      <c r="B694" s="49" t="s">
        <v>1939</v>
      </c>
      <c r="C694" s="79">
        <v>1980</v>
      </c>
      <c r="D694" s="29" t="s">
        <v>1301</v>
      </c>
      <c r="E694" s="29" t="s">
        <v>2387</v>
      </c>
      <c r="G694" s="29" t="s">
        <v>1966</v>
      </c>
      <c r="H694" s="534" t="str">
        <f t="shared" si="10"/>
        <v>Winnipeg</v>
      </c>
    </row>
    <row r="695" spans="1:8" ht="12.95" customHeight="1" x14ac:dyDescent="0.2">
      <c r="A695" s="41">
        <v>107</v>
      </c>
      <c r="B695" s="49" t="s">
        <v>1939</v>
      </c>
      <c r="C695" s="79">
        <v>1981</v>
      </c>
      <c r="D695" s="29" t="s">
        <v>1302</v>
      </c>
      <c r="E695" s="29" t="s">
        <v>2388</v>
      </c>
      <c r="G695" s="29" t="s">
        <v>1966</v>
      </c>
      <c r="H695" s="534" t="str">
        <f t="shared" si="10"/>
        <v>Winnipeg</v>
      </c>
    </row>
    <row r="696" spans="1:8" ht="12.95" customHeight="1" x14ac:dyDescent="0.2">
      <c r="A696" s="41">
        <v>107</v>
      </c>
      <c r="B696" s="49" t="s">
        <v>1939</v>
      </c>
      <c r="C696" s="79">
        <v>1983</v>
      </c>
      <c r="D696" s="29" t="s">
        <v>1303</v>
      </c>
      <c r="E696" s="29" t="s">
        <v>3205</v>
      </c>
      <c r="G696" s="29" t="s">
        <v>1969</v>
      </c>
      <c r="H696" s="534" t="str">
        <f t="shared" si="10"/>
        <v>Portage la Prairie</v>
      </c>
    </row>
    <row r="697" spans="1:8" ht="12.95" customHeight="1" x14ac:dyDescent="0.2">
      <c r="A697" s="41">
        <v>192</v>
      </c>
      <c r="B697" s="49" t="s">
        <v>1000</v>
      </c>
      <c r="C697" s="79">
        <v>1984</v>
      </c>
      <c r="D697" s="29" t="s">
        <v>1304</v>
      </c>
      <c r="E697" s="29" t="s">
        <v>1972</v>
      </c>
      <c r="G697" s="29" t="s">
        <v>351</v>
      </c>
      <c r="H697" s="534" t="str">
        <f t="shared" si="10"/>
        <v>Falcon Lake</v>
      </c>
    </row>
    <row r="698" spans="1:8" ht="12.95" customHeight="1" x14ac:dyDescent="0.2">
      <c r="A698" s="41">
        <v>151</v>
      </c>
      <c r="B698" s="49" t="s">
        <v>2370</v>
      </c>
      <c r="C698" s="79">
        <v>1985</v>
      </c>
      <c r="D698" s="29" t="s">
        <v>1305</v>
      </c>
      <c r="E698" s="29" t="s">
        <v>2389</v>
      </c>
      <c r="G698" s="29" t="s">
        <v>1966</v>
      </c>
      <c r="H698" s="534" t="str">
        <f t="shared" si="10"/>
        <v>Winnipeg</v>
      </c>
    </row>
    <row r="699" spans="1:8" ht="12.95" customHeight="1" x14ac:dyDescent="0.2">
      <c r="A699" s="41">
        <v>186</v>
      </c>
      <c r="B699" s="49" t="s">
        <v>1002</v>
      </c>
      <c r="C699" s="79">
        <v>1986</v>
      </c>
      <c r="D699" s="29" t="s">
        <v>2777</v>
      </c>
      <c r="E699" s="29" t="s">
        <v>2390</v>
      </c>
      <c r="G699" s="29" t="s">
        <v>1966</v>
      </c>
      <c r="H699" s="534" t="str">
        <f t="shared" si="10"/>
        <v>Winnipeg</v>
      </c>
    </row>
    <row r="700" spans="1:8" ht="12.95" customHeight="1" x14ac:dyDescent="0.2">
      <c r="A700" s="41">
        <v>119</v>
      </c>
      <c r="B700" s="49" t="s">
        <v>322</v>
      </c>
      <c r="C700" s="79">
        <v>1987</v>
      </c>
      <c r="D700" s="29" t="s">
        <v>1306</v>
      </c>
      <c r="E700" s="29" t="s">
        <v>2391</v>
      </c>
      <c r="G700" s="29" t="s">
        <v>1971</v>
      </c>
      <c r="H700" s="534" t="str">
        <f t="shared" si="10"/>
        <v>Brandon</v>
      </c>
    </row>
    <row r="701" spans="1:8" ht="12.95" customHeight="1" x14ac:dyDescent="0.2">
      <c r="A701" s="41">
        <v>107</v>
      </c>
      <c r="B701" s="49" t="s">
        <v>1939</v>
      </c>
      <c r="C701" s="79">
        <v>1988</v>
      </c>
      <c r="D701" s="29" t="s">
        <v>1307</v>
      </c>
      <c r="E701" s="29" t="s">
        <v>1777</v>
      </c>
      <c r="F701" s="96"/>
      <c r="G701" s="29" t="s">
        <v>1741</v>
      </c>
      <c r="H701" s="534" t="str">
        <f t="shared" si="10"/>
        <v>Elm Creek</v>
      </c>
    </row>
    <row r="702" spans="1:8" ht="12.95" customHeight="1" x14ac:dyDescent="0.2">
      <c r="A702" s="41">
        <v>121</v>
      </c>
      <c r="B702" s="49" t="s">
        <v>286</v>
      </c>
      <c r="C702" s="79">
        <v>1989</v>
      </c>
      <c r="D702" s="29" t="s">
        <v>1308</v>
      </c>
      <c r="E702" s="29" t="s">
        <v>2392</v>
      </c>
      <c r="F702" s="29" t="s">
        <v>2698</v>
      </c>
      <c r="G702" s="29" t="s">
        <v>1969</v>
      </c>
      <c r="H702" s="534" t="str">
        <f t="shared" si="10"/>
        <v>Portage la Prairie</v>
      </c>
    </row>
    <row r="703" spans="1:8" ht="12.95" customHeight="1" x14ac:dyDescent="0.2">
      <c r="A703" s="41">
        <v>135</v>
      </c>
      <c r="B703" s="49" t="s">
        <v>343</v>
      </c>
      <c r="C703" s="79">
        <v>1991</v>
      </c>
      <c r="D703" s="96" t="s">
        <v>1309</v>
      </c>
      <c r="E703" s="96" t="s">
        <v>2097</v>
      </c>
      <c r="F703" s="96" t="s">
        <v>2393</v>
      </c>
      <c r="G703" s="29" t="s">
        <v>1973</v>
      </c>
      <c r="H703" s="534" t="str">
        <f t="shared" si="10"/>
        <v>Cross Lake</v>
      </c>
    </row>
    <row r="704" spans="1:8" ht="12.95" customHeight="1" x14ac:dyDescent="0.2">
      <c r="A704" s="41">
        <v>196</v>
      </c>
      <c r="B704" s="49" t="s">
        <v>1443</v>
      </c>
      <c r="C704" s="79">
        <v>1992</v>
      </c>
      <c r="D704" s="29" t="s">
        <v>1310</v>
      </c>
      <c r="E704" s="29" t="s">
        <v>2394</v>
      </c>
      <c r="F704" s="96"/>
      <c r="G704" s="29" t="s">
        <v>1966</v>
      </c>
      <c r="H704" s="534" t="str">
        <f t="shared" si="10"/>
        <v>Winnipeg</v>
      </c>
    </row>
    <row r="705" spans="1:8" ht="12.95" customHeight="1" x14ac:dyDescent="0.2">
      <c r="A705" s="41">
        <v>135</v>
      </c>
      <c r="B705" s="49" t="s">
        <v>343</v>
      </c>
      <c r="C705" s="79">
        <v>1993</v>
      </c>
      <c r="D705" s="29" t="s">
        <v>3298</v>
      </c>
      <c r="E705" s="29" t="s">
        <v>1988</v>
      </c>
      <c r="G705" s="29" t="s">
        <v>2395</v>
      </c>
      <c r="H705" s="534" t="str">
        <f t="shared" si="10"/>
        <v>Shamattawa</v>
      </c>
    </row>
    <row r="706" spans="1:8" ht="12.95" customHeight="1" x14ac:dyDescent="0.2">
      <c r="A706" s="41">
        <v>197</v>
      </c>
      <c r="B706" s="49" t="s">
        <v>3155</v>
      </c>
      <c r="C706" s="79">
        <v>1995</v>
      </c>
      <c r="D706" s="29" t="s">
        <v>1311</v>
      </c>
      <c r="E706" s="29" t="s">
        <v>2396</v>
      </c>
      <c r="G706" s="29" t="s">
        <v>1743</v>
      </c>
      <c r="H706" s="534" t="str">
        <f t="shared" si="10"/>
        <v>Neepawa</v>
      </c>
    </row>
    <row r="707" spans="1:8" ht="12.95" customHeight="1" x14ac:dyDescent="0.2">
      <c r="A707" s="41">
        <v>107</v>
      </c>
      <c r="B707" s="49" t="s">
        <v>1939</v>
      </c>
      <c r="C707" s="79">
        <v>1997</v>
      </c>
      <c r="D707" s="29" t="s">
        <v>1312</v>
      </c>
      <c r="E707" s="29" t="s">
        <v>2835</v>
      </c>
      <c r="G707" s="29" t="s">
        <v>1966</v>
      </c>
      <c r="H707" s="534" t="str">
        <f t="shared" si="10"/>
        <v>Winnipeg</v>
      </c>
    </row>
    <row r="708" spans="1:8" ht="12.95" customHeight="1" x14ac:dyDescent="0.2">
      <c r="A708" s="41">
        <v>107</v>
      </c>
      <c r="B708" s="49" t="s">
        <v>1939</v>
      </c>
      <c r="C708" s="79">
        <v>1998</v>
      </c>
      <c r="D708" s="29" t="s">
        <v>1313</v>
      </c>
      <c r="E708" s="29" t="s">
        <v>137</v>
      </c>
      <c r="F708" s="29" t="s">
        <v>3452</v>
      </c>
      <c r="G708" s="29" t="s">
        <v>1055</v>
      </c>
      <c r="H708" s="534" t="str">
        <f t="shared" si="10"/>
        <v>Killarney</v>
      </c>
    </row>
    <row r="709" spans="1:8" ht="12.95" customHeight="1" x14ac:dyDescent="0.2">
      <c r="A709" s="41">
        <v>135</v>
      </c>
      <c r="B709" s="49" t="s">
        <v>343</v>
      </c>
      <c r="C709" s="79">
        <v>2001</v>
      </c>
      <c r="D709" s="29" t="s">
        <v>1314</v>
      </c>
      <c r="E709" s="29" t="s">
        <v>138</v>
      </c>
      <c r="F709" s="96"/>
      <c r="G709" s="29" t="s">
        <v>139</v>
      </c>
      <c r="H709" s="534" t="str">
        <f t="shared" si="10"/>
        <v>Elphinstone</v>
      </c>
    </row>
    <row r="710" spans="1:8" ht="12.95" customHeight="1" x14ac:dyDescent="0.2">
      <c r="A710" s="41">
        <v>127</v>
      </c>
      <c r="B710" s="49" t="s">
        <v>288</v>
      </c>
      <c r="C710" s="79">
        <v>2003</v>
      </c>
      <c r="D710" s="29" t="s">
        <v>89</v>
      </c>
      <c r="E710" s="29" t="s">
        <v>1070</v>
      </c>
      <c r="G710" s="29" t="s">
        <v>1622</v>
      </c>
      <c r="H710" s="534" t="str">
        <f t="shared" ref="H710:H773" si="11">IF(OR(C710=1180,C710=1287,C710=1808,C710=1887),"Winnipeg",IF(G710=$G$1,$H$1,IF(G710=$G$2,$H$2,IF(G710="MACGREGOR","McGregor",IF(G710="N.-D.-DE-LOURDES","N.-D.-de-Lourdes",IF(G710="STE ROSE DU LAC","Ste Rose du Lac",IF(G710="PORTAGE LA PRAIRIE","Portage la Prairie",IF(G710="LAC DU BONNET","Lac du Bonnet",IF(G710="GOD'S LAKE NARROWS","God's Lake Narrows",IF(G710="MCCREARY","McCreary",PROPER(G710)))))))))))</f>
        <v>Austin</v>
      </c>
    </row>
    <row r="711" spans="1:8" ht="12.95" customHeight="1" x14ac:dyDescent="0.2">
      <c r="A711" s="41">
        <v>163</v>
      </c>
      <c r="B711" s="49" t="s">
        <v>3126</v>
      </c>
      <c r="C711" s="79">
        <v>2008</v>
      </c>
      <c r="D711" s="29" t="s">
        <v>90</v>
      </c>
      <c r="E711" s="29" t="s">
        <v>1238</v>
      </c>
      <c r="F711" s="29" t="s">
        <v>546</v>
      </c>
      <c r="G711" s="29" t="s">
        <v>1966</v>
      </c>
      <c r="H711" s="534" t="str">
        <f t="shared" si="11"/>
        <v>Winnipeg</v>
      </c>
    </row>
    <row r="712" spans="1:8" ht="12.95" customHeight="1" x14ac:dyDescent="0.2">
      <c r="A712" s="41">
        <v>163</v>
      </c>
      <c r="B712" s="49" t="s">
        <v>3126</v>
      </c>
      <c r="C712" s="79">
        <v>2009</v>
      </c>
      <c r="D712" s="29" t="s">
        <v>91</v>
      </c>
      <c r="E712" s="29" t="s">
        <v>2312</v>
      </c>
      <c r="G712" s="29" t="s">
        <v>1966</v>
      </c>
      <c r="H712" s="534" t="str">
        <f t="shared" si="11"/>
        <v>Winnipeg</v>
      </c>
    </row>
    <row r="713" spans="1:8" ht="12.95" customHeight="1" x14ac:dyDescent="0.2">
      <c r="A713" s="41">
        <v>163</v>
      </c>
      <c r="B713" s="49" t="s">
        <v>3126</v>
      </c>
      <c r="C713" s="79">
        <v>2011</v>
      </c>
      <c r="D713" s="29" t="s">
        <v>92</v>
      </c>
      <c r="E713" s="29" t="s">
        <v>140</v>
      </c>
      <c r="G713" s="29" t="s">
        <v>1966</v>
      </c>
      <c r="H713" s="534" t="str">
        <f t="shared" si="11"/>
        <v>Winnipeg</v>
      </c>
    </row>
    <row r="714" spans="1:8" ht="12.95" customHeight="1" x14ac:dyDescent="0.2">
      <c r="A714" s="41">
        <v>163</v>
      </c>
      <c r="B714" s="49" t="s">
        <v>3126</v>
      </c>
      <c r="C714" s="79">
        <v>2013</v>
      </c>
      <c r="D714" s="29" t="s">
        <v>93</v>
      </c>
      <c r="E714" s="29" t="s">
        <v>738</v>
      </c>
      <c r="G714" s="29" t="s">
        <v>1966</v>
      </c>
      <c r="H714" s="534" t="str">
        <f t="shared" si="11"/>
        <v>Winnipeg</v>
      </c>
    </row>
    <row r="715" spans="1:8" ht="12.95" customHeight="1" x14ac:dyDescent="0.2">
      <c r="A715" s="41">
        <v>151</v>
      </c>
      <c r="B715" s="49" t="s">
        <v>2370</v>
      </c>
      <c r="C715" s="79">
        <v>2018</v>
      </c>
      <c r="D715" s="29" t="s">
        <v>94</v>
      </c>
      <c r="E715" s="29" t="s">
        <v>141</v>
      </c>
      <c r="F715" s="96"/>
      <c r="G715" s="29" t="s">
        <v>1966</v>
      </c>
      <c r="H715" s="534" t="str">
        <f t="shared" si="11"/>
        <v>Winnipeg</v>
      </c>
    </row>
    <row r="716" spans="1:8" ht="12.95" customHeight="1" x14ac:dyDescent="0.2">
      <c r="A716" s="41">
        <v>118</v>
      </c>
      <c r="B716" s="49" t="s">
        <v>2372</v>
      </c>
      <c r="C716" s="79">
        <v>2019</v>
      </c>
      <c r="D716" s="29" t="s">
        <v>3299</v>
      </c>
      <c r="E716" s="29" t="s">
        <v>142</v>
      </c>
      <c r="F716" s="96"/>
      <c r="G716" s="29" t="s">
        <v>1966</v>
      </c>
      <c r="H716" s="534" t="str">
        <f t="shared" si="11"/>
        <v>Winnipeg</v>
      </c>
    </row>
    <row r="717" spans="1:8" ht="12.95" customHeight="1" x14ac:dyDescent="0.2">
      <c r="A717" s="41">
        <v>186</v>
      </c>
      <c r="B717" s="49" t="s">
        <v>1002</v>
      </c>
      <c r="C717" s="79">
        <v>2020</v>
      </c>
      <c r="D717" s="29" t="s">
        <v>95</v>
      </c>
      <c r="E717" s="96" t="s">
        <v>143</v>
      </c>
      <c r="G717" s="29" t="s">
        <v>1966</v>
      </c>
      <c r="H717" s="534" t="str">
        <f t="shared" si="11"/>
        <v>Winnipeg</v>
      </c>
    </row>
    <row r="718" spans="1:8" ht="12.95" customHeight="1" x14ac:dyDescent="0.2">
      <c r="A718" s="41">
        <v>192</v>
      </c>
      <c r="B718" s="49" t="s">
        <v>1000</v>
      </c>
      <c r="C718" s="79">
        <v>2021</v>
      </c>
      <c r="D718" s="29" t="s">
        <v>96</v>
      </c>
      <c r="E718" s="29" t="s">
        <v>1988</v>
      </c>
      <c r="G718" s="29" t="s">
        <v>1614</v>
      </c>
      <c r="H718" s="534" t="str">
        <f t="shared" si="11"/>
        <v>Gypsumville</v>
      </c>
    </row>
    <row r="719" spans="1:8" ht="12.95" customHeight="1" x14ac:dyDescent="0.2">
      <c r="A719" s="41">
        <v>135</v>
      </c>
      <c r="B719" s="49" t="s">
        <v>343</v>
      </c>
      <c r="C719" s="79">
        <v>2022</v>
      </c>
      <c r="D719" s="29" t="s">
        <v>97</v>
      </c>
      <c r="E719" s="29" t="s">
        <v>3453</v>
      </c>
      <c r="G719" s="29" t="s">
        <v>1614</v>
      </c>
      <c r="H719" s="534" t="str">
        <f t="shared" si="11"/>
        <v>Gypsumville</v>
      </c>
    </row>
    <row r="720" spans="1:8" ht="12.95" customHeight="1" x14ac:dyDescent="0.2">
      <c r="A720" s="41">
        <v>192</v>
      </c>
      <c r="B720" s="49" t="s">
        <v>1000</v>
      </c>
      <c r="C720" s="79">
        <v>2023</v>
      </c>
      <c r="D720" s="29" t="s">
        <v>98</v>
      </c>
      <c r="E720" s="29" t="s">
        <v>1988</v>
      </c>
      <c r="G720" s="29" t="s">
        <v>144</v>
      </c>
      <c r="H720" s="534" t="str">
        <f t="shared" si="11"/>
        <v>Skownan</v>
      </c>
    </row>
    <row r="721" spans="1:8" ht="12.95" customHeight="1" x14ac:dyDescent="0.2">
      <c r="A721" s="41">
        <v>186</v>
      </c>
      <c r="B721" s="49" t="s">
        <v>1002</v>
      </c>
      <c r="C721" s="79">
        <v>2027</v>
      </c>
      <c r="D721" s="29" t="s">
        <v>2769</v>
      </c>
      <c r="E721" s="29" t="s">
        <v>145</v>
      </c>
      <c r="G721" s="29" t="s">
        <v>1966</v>
      </c>
      <c r="H721" s="534" t="str">
        <f t="shared" si="11"/>
        <v>Winnipeg</v>
      </c>
    </row>
    <row r="722" spans="1:8" ht="12.95" customHeight="1" x14ac:dyDescent="0.2">
      <c r="A722" s="41">
        <v>123</v>
      </c>
      <c r="B722" s="49" t="s">
        <v>2162</v>
      </c>
      <c r="C722" s="79">
        <v>2029</v>
      </c>
      <c r="D722" s="29" t="s">
        <v>99</v>
      </c>
      <c r="E722" s="29" t="s">
        <v>146</v>
      </c>
      <c r="G722" s="29" t="s">
        <v>49</v>
      </c>
      <c r="H722" s="534" t="str">
        <f t="shared" si="11"/>
        <v>Morden</v>
      </c>
    </row>
    <row r="723" spans="1:8" ht="12.95" customHeight="1" x14ac:dyDescent="0.2">
      <c r="A723" s="41">
        <v>188</v>
      </c>
      <c r="B723" s="49" t="s">
        <v>1008</v>
      </c>
      <c r="C723" s="79">
        <v>2030</v>
      </c>
      <c r="D723" s="29" t="s">
        <v>100</v>
      </c>
      <c r="E723" s="29" t="s">
        <v>147</v>
      </c>
      <c r="G723" s="29" t="s">
        <v>1966</v>
      </c>
      <c r="H723" s="534" t="str">
        <f t="shared" si="11"/>
        <v>Winnipeg</v>
      </c>
    </row>
    <row r="724" spans="1:8" ht="12.95" customHeight="1" x14ac:dyDescent="0.2">
      <c r="A724" s="41">
        <v>196</v>
      </c>
      <c r="B724" s="49" t="s">
        <v>1443</v>
      </c>
      <c r="C724" s="79">
        <v>2032</v>
      </c>
      <c r="D724" s="29" t="s">
        <v>2793</v>
      </c>
      <c r="E724" s="29" t="s">
        <v>148</v>
      </c>
      <c r="G724" s="29" t="s">
        <v>1966</v>
      </c>
      <c r="H724" s="534" t="str">
        <f t="shared" si="11"/>
        <v>Winnipeg</v>
      </c>
    </row>
    <row r="725" spans="1:8" ht="12.95" customHeight="1" x14ac:dyDescent="0.2">
      <c r="A725" s="41">
        <v>195</v>
      </c>
      <c r="B725" s="49" t="s">
        <v>965</v>
      </c>
      <c r="C725" s="79">
        <v>2033</v>
      </c>
      <c r="D725" s="29" t="s">
        <v>101</v>
      </c>
      <c r="E725" s="29" t="s">
        <v>2025</v>
      </c>
      <c r="F725" s="29" t="s">
        <v>2839</v>
      </c>
      <c r="G725" s="29" t="s">
        <v>2026</v>
      </c>
      <c r="H725" s="534" t="str">
        <f t="shared" si="11"/>
        <v>Elie</v>
      </c>
    </row>
    <row r="726" spans="1:8" ht="12.95" customHeight="1" x14ac:dyDescent="0.2">
      <c r="A726" s="41">
        <v>135</v>
      </c>
      <c r="B726" s="49" t="s">
        <v>343</v>
      </c>
      <c r="C726" s="79">
        <v>2036</v>
      </c>
      <c r="D726" s="29" t="s">
        <v>102</v>
      </c>
      <c r="E726" s="29" t="s">
        <v>1988</v>
      </c>
      <c r="G726" s="29" t="s">
        <v>1199</v>
      </c>
      <c r="H726" s="534" t="str">
        <f t="shared" si="11"/>
        <v>Red Sucker Lake</v>
      </c>
    </row>
    <row r="727" spans="1:8" s="129" customFormat="1" ht="12.95" customHeight="1" x14ac:dyDescent="0.2">
      <c r="A727" s="41">
        <v>135</v>
      </c>
      <c r="B727" s="49" t="s">
        <v>343</v>
      </c>
      <c r="C727" s="79">
        <v>2037</v>
      </c>
      <c r="D727" s="29" t="s">
        <v>103</v>
      </c>
      <c r="E727" s="29" t="s">
        <v>2048</v>
      </c>
      <c r="F727" s="96"/>
      <c r="G727" s="29" t="s">
        <v>149</v>
      </c>
      <c r="H727" s="534" t="str">
        <f t="shared" si="11"/>
        <v>St. Theresa Point</v>
      </c>
    </row>
    <row r="728" spans="1:8" ht="12.95" customHeight="1" x14ac:dyDescent="0.2">
      <c r="A728" s="41">
        <v>135</v>
      </c>
      <c r="B728" s="49" t="s">
        <v>343</v>
      </c>
      <c r="C728" s="79">
        <v>2038</v>
      </c>
      <c r="D728" s="29" t="s">
        <v>104</v>
      </c>
      <c r="E728" s="29" t="s">
        <v>1988</v>
      </c>
      <c r="G728" s="29" t="s">
        <v>150</v>
      </c>
      <c r="H728" s="534" t="str">
        <f t="shared" si="11"/>
        <v>Split Lake</v>
      </c>
    </row>
    <row r="729" spans="1:8" ht="12.95" customHeight="1" x14ac:dyDescent="0.2">
      <c r="A729" s="41">
        <v>151</v>
      </c>
      <c r="B729" s="49" t="s">
        <v>2370</v>
      </c>
      <c r="C729" s="79">
        <v>2039</v>
      </c>
      <c r="D729" s="29" t="s">
        <v>105</v>
      </c>
      <c r="E729" s="29" t="s">
        <v>1611</v>
      </c>
      <c r="G729" s="29" t="s">
        <v>1966</v>
      </c>
      <c r="H729" s="534" t="str">
        <f t="shared" si="11"/>
        <v>Winnipeg</v>
      </c>
    </row>
    <row r="730" spans="1:8" ht="12.95" customHeight="1" x14ac:dyDescent="0.2">
      <c r="A730" s="41">
        <v>121</v>
      </c>
      <c r="B730" s="49" t="s">
        <v>286</v>
      </c>
      <c r="C730" s="79">
        <v>2040</v>
      </c>
      <c r="D730" s="29" t="s">
        <v>106</v>
      </c>
      <c r="E730" s="29" t="s">
        <v>357</v>
      </c>
      <c r="F730" s="29" t="s">
        <v>3116</v>
      </c>
      <c r="G730" s="29" t="s">
        <v>1969</v>
      </c>
      <c r="H730" s="534" t="str">
        <f t="shared" si="11"/>
        <v>Portage la Prairie</v>
      </c>
    </row>
    <row r="731" spans="1:8" ht="12.95" customHeight="1" x14ac:dyDescent="0.2">
      <c r="A731" s="41">
        <v>107</v>
      </c>
      <c r="B731" s="49" t="s">
        <v>1939</v>
      </c>
      <c r="C731" s="79">
        <v>2042</v>
      </c>
      <c r="D731" s="29" t="s">
        <v>3454</v>
      </c>
      <c r="E731" s="29" t="s">
        <v>151</v>
      </c>
      <c r="F731" s="96"/>
      <c r="G731" s="29" t="s">
        <v>1966</v>
      </c>
      <c r="H731" s="534" t="str">
        <f t="shared" si="11"/>
        <v>Winnipeg</v>
      </c>
    </row>
    <row r="732" spans="1:8" ht="12.95" customHeight="1" x14ac:dyDescent="0.2">
      <c r="A732" s="41">
        <v>195</v>
      </c>
      <c r="B732" s="49" t="s">
        <v>965</v>
      </c>
      <c r="C732" s="79">
        <v>2045</v>
      </c>
      <c r="D732" s="29" t="s">
        <v>107</v>
      </c>
      <c r="E732" s="29" t="s">
        <v>2025</v>
      </c>
      <c r="F732" s="96" t="s">
        <v>2839</v>
      </c>
      <c r="G732" s="29" t="s">
        <v>2026</v>
      </c>
      <c r="H732" s="534" t="str">
        <f t="shared" si="11"/>
        <v>Elie</v>
      </c>
    </row>
    <row r="733" spans="1:8" ht="12.95" customHeight="1" x14ac:dyDescent="0.2">
      <c r="A733" s="41">
        <v>193</v>
      </c>
      <c r="B733" s="49" t="s">
        <v>1449</v>
      </c>
      <c r="C733" s="79">
        <v>2047</v>
      </c>
      <c r="D733" s="29" t="s">
        <v>108</v>
      </c>
      <c r="E733" s="29" t="s">
        <v>152</v>
      </c>
      <c r="G733" s="29" t="s">
        <v>1716</v>
      </c>
      <c r="H733" s="534" t="str">
        <f t="shared" si="11"/>
        <v>N.-D.-de-Lourdes</v>
      </c>
    </row>
    <row r="734" spans="1:8" ht="12.95" customHeight="1" x14ac:dyDescent="0.2">
      <c r="A734" s="41">
        <v>119</v>
      </c>
      <c r="B734" s="49" t="s">
        <v>322</v>
      </c>
      <c r="C734" s="79">
        <v>2048</v>
      </c>
      <c r="D734" s="29" t="s">
        <v>109</v>
      </c>
      <c r="E734" s="29" t="s">
        <v>153</v>
      </c>
      <c r="G734" s="29" t="s">
        <v>1971</v>
      </c>
      <c r="H734" s="534" t="str">
        <f t="shared" si="11"/>
        <v>Brandon</v>
      </c>
    </row>
    <row r="735" spans="1:8" ht="12.95" customHeight="1" x14ac:dyDescent="0.2">
      <c r="A735" s="41">
        <v>191</v>
      </c>
      <c r="B735" s="49" t="s">
        <v>1445</v>
      </c>
      <c r="C735" s="79">
        <v>2049</v>
      </c>
      <c r="D735" s="29" t="s">
        <v>110</v>
      </c>
      <c r="E735" s="29" t="s">
        <v>2341</v>
      </c>
      <c r="G735" s="29" t="s">
        <v>1594</v>
      </c>
      <c r="H735" s="534" t="str">
        <f t="shared" si="11"/>
        <v>Wawanesa</v>
      </c>
    </row>
    <row r="736" spans="1:8" ht="12.95" customHeight="1" x14ac:dyDescent="0.2">
      <c r="A736" s="41">
        <v>151</v>
      </c>
      <c r="B736" s="49" t="s">
        <v>2370</v>
      </c>
      <c r="C736" s="79">
        <v>2050</v>
      </c>
      <c r="D736" s="29" t="s">
        <v>111</v>
      </c>
      <c r="E736" s="29" t="s">
        <v>154</v>
      </c>
      <c r="G736" s="29" t="s">
        <v>1966</v>
      </c>
      <c r="H736" s="534" t="str">
        <f t="shared" si="11"/>
        <v>Winnipeg</v>
      </c>
    </row>
    <row r="737" spans="1:8" ht="12.95" customHeight="1" x14ac:dyDescent="0.2">
      <c r="A737" s="41">
        <v>174</v>
      </c>
      <c r="B737" s="49" t="s">
        <v>2375</v>
      </c>
      <c r="C737" s="79">
        <v>2051</v>
      </c>
      <c r="D737" s="29" t="s">
        <v>112</v>
      </c>
      <c r="E737" s="29" t="s">
        <v>155</v>
      </c>
      <c r="G737" s="29" t="s">
        <v>1085</v>
      </c>
      <c r="H737" s="534" t="str">
        <f t="shared" si="11"/>
        <v>Landmark</v>
      </c>
    </row>
    <row r="738" spans="1:8" ht="12.95" customHeight="1" x14ac:dyDescent="0.2">
      <c r="A738" s="41">
        <v>190</v>
      </c>
      <c r="B738" s="49" t="s">
        <v>1441</v>
      </c>
      <c r="C738" s="79">
        <v>2052</v>
      </c>
      <c r="D738" s="29" t="s">
        <v>113</v>
      </c>
      <c r="E738" s="29" t="s">
        <v>156</v>
      </c>
      <c r="F738" s="29" t="s">
        <v>157</v>
      </c>
      <c r="G738" s="29" t="s">
        <v>2056</v>
      </c>
      <c r="H738" s="534" t="str">
        <f t="shared" si="11"/>
        <v>Morris</v>
      </c>
    </row>
    <row r="739" spans="1:8" ht="12.95" customHeight="1" x14ac:dyDescent="0.2">
      <c r="A739" s="41">
        <v>105</v>
      </c>
      <c r="B739" s="49" t="s">
        <v>287</v>
      </c>
      <c r="C739" s="79">
        <v>2053</v>
      </c>
      <c r="D739" s="29" t="s">
        <v>114</v>
      </c>
      <c r="E739" s="29" t="s">
        <v>158</v>
      </c>
      <c r="G739" s="29" t="s">
        <v>1043</v>
      </c>
      <c r="H739" s="534" t="str">
        <f t="shared" si="11"/>
        <v>Winkler</v>
      </c>
    </row>
    <row r="740" spans="1:8" ht="12.95" customHeight="1" x14ac:dyDescent="0.2">
      <c r="A740" s="41">
        <v>135</v>
      </c>
      <c r="B740" s="49" t="s">
        <v>343</v>
      </c>
      <c r="C740" s="79">
        <v>2054</v>
      </c>
      <c r="D740" s="29" t="s">
        <v>115</v>
      </c>
      <c r="E740" s="29" t="s">
        <v>1988</v>
      </c>
      <c r="G740" s="29" t="s">
        <v>159</v>
      </c>
      <c r="H740" s="534" t="str">
        <f t="shared" si="11"/>
        <v>Island Lake</v>
      </c>
    </row>
    <row r="741" spans="1:8" ht="12.95" customHeight="1" x14ac:dyDescent="0.2">
      <c r="A741" s="41">
        <v>107</v>
      </c>
      <c r="B741" s="49" t="s">
        <v>1939</v>
      </c>
      <c r="C741" s="79">
        <v>2055</v>
      </c>
      <c r="D741" s="29" t="s">
        <v>116</v>
      </c>
      <c r="E741" s="96" t="s">
        <v>3127</v>
      </c>
      <c r="G741" s="29" t="s">
        <v>38</v>
      </c>
      <c r="H741" s="534" t="str">
        <f t="shared" si="11"/>
        <v>Cartwright</v>
      </c>
    </row>
    <row r="742" spans="1:8" ht="12.95" customHeight="1" x14ac:dyDescent="0.2">
      <c r="A742" s="41">
        <v>197</v>
      </c>
      <c r="B742" s="49" t="s">
        <v>3155</v>
      </c>
      <c r="C742" s="79">
        <v>2056</v>
      </c>
      <c r="D742" s="29" t="s">
        <v>117</v>
      </c>
      <c r="E742" s="29" t="s">
        <v>160</v>
      </c>
      <c r="G742" s="29" t="s">
        <v>1043</v>
      </c>
      <c r="H742" s="534" t="str">
        <f t="shared" si="11"/>
        <v>Winkler</v>
      </c>
    </row>
    <row r="743" spans="1:8" ht="12.95" customHeight="1" x14ac:dyDescent="0.2">
      <c r="A743" s="41">
        <v>197</v>
      </c>
      <c r="B743" s="49" t="s">
        <v>3155</v>
      </c>
      <c r="C743" s="79">
        <v>2057</v>
      </c>
      <c r="D743" s="29" t="s">
        <v>3455</v>
      </c>
      <c r="E743" s="29" t="s">
        <v>1175</v>
      </c>
      <c r="G743" s="29" t="s">
        <v>2299</v>
      </c>
      <c r="H743" s="534" t="str">
        <f t="shared" si="11"/>
        <v>Grunthal</v>
      </c>
    </row>
    <row r="744" spans="1:8" ht="12.95" customHeight="1" x14ac:dyDescent="0.2">
      <c r="A744" s="41">
        <v>135</v>
      </c>
      <c r="B744" s="49" t="s">
        <v>343</v>
      </c>
      <c r="C744" s="79">
        <v>2060</v>
      </c>
      <c r="D744" s="29" t="s">
        <v>118</v>
      </c>
      <c r="E744" s="29" t="s">
        <v>1988</v>
      </c>
      <c r="G744" s="29" t="s">
        <v>1754</v>
      </c>
      <c r="H744" s="534" t="str">
        <f t="shared" si="11"/>
        <v>Crane River</v>
      </c>
    </row>
    <row r="745" spans="1:8" ht="12.95" customHeight="1" x14ac:dyDescent="0.2">
      <c r="A745" s="41">
        <v>186</v>
      </c>
      <c r="B745" s="49" t="s">
        <v>1002</v>
      </c>
      <c r="C745" s="79">
        <v>2062</v>
      </c>
      <c r="D745" s="29" t="s">
        <v>119</v>
      </c>
      <c r="E745" s="29" t="s">
        <v>161</v>
      </c>
      <c r="G745" s="29" t="s">
        <v>1966</v>
      </c>
      <c r="H745" s="534" t="str">
        <f t="shared" si="11"/>
        <v>Winnipeg</v>
      </c>
    </row>
    <row r="746" spans="1:8" ht="12.95" customHeight="1" x14ac:dyDescent="0.2">
      <c r="A746" s="41">
        <v>121</v>
      </c>
      <c r="B746" s="49" t="s">
        <v>286</v>
      </c>
      <c r="C746" s="79">
        <v>2063</v>
      </c>
      <c r="D746" s="29" t="s">
        <v>120</v>
      </c>
      <c r="E746" s="29" t="s">
        <v>358</v>
      </c>
      <c r="F746" s="29" t="s">
        <v>3116</v>
      </c>
      <c r="G746" s="29" t="s">
        <v>1969</v>
      </c>
      <c r="H746" s="534" t="str">
        <f t="shared" si="11"/>
        <v>Portage la Prairie</v>
      </c>
    </row>
    <row r="747" spans="1:8" ht="12.95" customHeight="1" x14ac:dyDescent="0.2">
      <c r="A747" s="41">
        <v>118</v>
      </c>
      <c r="B747" s="49" t="s">
        <v>2372</v>
      </c>
      <c r="C747" s="79">
        <v>2064</v>
      </c>
      <c r="D747" s="29" t="s">
        <v>2806</v>
      </c>
      <c r="E747" s="96" t="s">
        <v>163</v>
      </c>
      <c r="F747" s="96"/>
      <c r="G747" s="29" t="s">
        <v>1966</v>
      </c>
      <c r="H747" s="534" t="str">
        <f t="shared" si="11"/>
        <v>Winnipeg</v>
      </c>
    </row>
    <row r="748" spans="1:8" ht="12.95" customHeight="1" x14ac:dyDescent="0.2">
      <c r="A748" s="41">
        <v>188</v>
      </c>
      <c r="B748" s="49" t="s">
        <v>1008</v>
      </c>
      <c r="C748" s="79">
        <v>2065</v>
      </c>
      <c r="D748" s="29" t="s">
        <v>121</v>
      </c>
      <c r="E748" s="29" t="s">
        <v>164</v>
      </c>
      <c r="G748" s="29" t="s">
        <v>1966</v>
      </c>
      <c r="H748" s="534" t="str">
        <f t="shared" si="11"/>
        <v>Winnipeg</v>
      </c>
    </row>
    <row r="749" spans="1:8" ht="12.95" customHeight="1" x14ac:dyDescent="0.2">
      <c r="A749" s="41">
        <v>135</v>
      </c>
      <c r="B749" s="49" t="s">
        <v>343</v>
      </c>
      <c r="C749" s="79">
        <v>2067</v>
      </c>
      <c r="D749" s="29" t="s">
        <v>122</v>
      </c>
      <c r="E749" s="29" t="s">
        <v>1988</v>
      </c>
      <c r="G749" s="29" t="s">
        <v>165</v>
      </c>
      <c r="H749" s="534" t="str">
        <f t="shared" si="11"/>
        <v>Waasagomach</v>
      </c>
    </row>
    <row r="750" spans="1:8" ht="12.95" customHeight="1" x14ac:dyDescent="0.2">
      <c r="A750" s="41">
        <v>197</v>
      </c>
      <c r="B750" s="49" t="s">
        <v>3155</v>
      </c>
      <c r="C750" s="79">
        <v>2069</v>
      </c>
      <c r="D750" s="29" t="s">
        <v>3456</v>
      </c>
      <c r="E750" s="29" t="s">
        <v>1738</v>
      </c>
      <c r="G750" s="29" t="s">
        <v>166</v>
      </c>
      <c r="H750" s="534" t="str">
        <f t="shared" si="11"/>
        <v>Stuartburn</v>
      </c>
    </row>
    <row r="751" spans="1:8" ht="12.95" customHeight="1" x14ac:dyDescent="0.2">
      <c r="A751" s="41">
        <v>135</v>
      </c>
      <c r="B751" s="49" t="s">
        <v>343</v>
      </c>
      <c r="C751" s="79">
        <v>2070</v>
      </c>
      <c r="D751" s="29" t="s">
        <v>123</v>
      </c>
      <c r="E751" s="29" t="s">
        <v>1070</v>
      </c>
      <c r="F751" s="96"/>
      <c r="G751" s="29" t="s">
        <v>167</v>
      </c>
      <c r="H751" s="534" t="str">
        <f t="shared" si="11"/>
        <v>Scanterbury</v>
      </c>
    </row>
    <row r="752" spans="1:8" ht="12.95" customHeight="1" x14ac:dyDescent="0.2">
      <c r="A752" s="41">
        <v>195</v>
      </c>
      <c r="B752" s="49" t="s">
        <v>965</v>
      </c>
      <c r="C752" s="79">
        <v>2071</v>
      </c>
      <c r="D752" s="29" t="s">
        <v>124</v>
      </c>
      <c r="E752" s="29" t="s">
        <v>2025</v>
      </c>
      <c r="F752" s="29" t="s">
        <v>2839</v>
      </c>
      <c r="G752" s="29" t="s">
        <v>2026</v>
      </c>
      <c r="H752" s="534" t="str">
        <f t="shared" si="11"/>
        <v>Elie</v>
      </c>
    </row>
    <row r="753" spans="1:8" ht="12.95" customHeight="1" x14ac:dyDescent="0.2">
      <c r="A753" s="41">
        <v>193</v>
      </c>
      <c r="B753" s="49" t="s">
        <v>1449</v>
      </c>
      <c r="C753" s="79">
        <v>2072</v>
      </c>
      <c r="D753" s="29" t="s">
        <v>125</v>
      </c>
      <c r="E753" s="29" t="s">
        <v>1988</v>
      </c>
      <c r="G753" s="29" t="s">
        <v>38</v>
      </c>
      <c r="H753" s="534" t="str">
        <f t="shared" si="11"/>
        <v>Cartwright</v>
      </c>
    </row>
    <row r="754" spans="1:8" ht="12.95" customHeight="1" x14ac:dyDescent="0.2">
      <c r="A754" s="41">
        <v>193</v>
      </c>
      <c r="B754" s="49" t="s">
        <v>1449</v>
      </c>
      <c r="C754" s="79">
        <v>2073</v>
      </c>
      <c r="D754" s="29" t="s">
        <v>126</v>
      </c>
      <c r="E754" s="29" t="s">
        <v>168</v>
      </c>
      <c r="F754" s="29" t="s">
        <v>169</v>
      </c>
      <c r="G754" s="29" t="s">
        <v>38</v>
      </c>
      <c r="H754" s="534" t="str">
        <f t="shared" si="11"/>
        <v>Cartwright</v>
      </c>
    </row>
    <row r="755" spans="1:8" ht="12.95" customHeight="1" x14ac:dyDescent="0.2">
      <c r="A755" s="41">
        <v>151</v>
      </c>
      <c r="B755" s="49" t="s">
        <v>2370</v>
      </c>
      <c r="C755" s="79">
        <v>2076</v>
      </c>
      <c r="D755" s="29" t="s">
        <v>2815</v>
      </c>
      <c r="E755" s="29" t="s">
        <v>170</v>
      </c>
      <c r="G755" s="29" t="s">
        <v>1966</v>
      </c>
      <c r="H755" s="534" t="str">
        <f t="shared" si="11"/>
        <v>Winnipeg</v>
      </c>
    </row>
    <row r="756" spans="1:8" ht="12.95" customHeight="1" x14ac:dyDescent="0.2">
      <c r="A756" s="41">
        <v>151</v>
      </c>
      <c r="B756" s="49" t="s">
        <v>2370</v>
      </c>
      <c r="C756" s="79">
        <v>2077</v>
      </c>
      <c r="D756" s="29" t="s">
        <v>127</v>
      </c>
      <c r="E756" s="29" t="s">
        <v>171</v>
      </c>
      <c r="G756" s="29" t="s">
        <v>1966</v>
      </c>
      <c r="H756" s="534" t="str">
        <f t="shared" si="11"/>
        <v>Winnipeg</v>
      </c>
    </row>
    <row r="757" spans="1:8" ht="12.95" customHeight="1" x14ac:dyDescent="0.2">
      <c r="A757" s="41">
        <v>140</v>
      </c>
      <c r="B757" s="49" t="s">
        <v>2104</v>
      </c>
      <c r="C757" s="79">
        <v>2078</v>
      </c>
      <c r="D757" s="29" t="s">
        <v>2741</v>
      </c>
      <c r="E757" s="29" t="s">
        <v>2824</v>
      </c>
      <c r="F757" s="96" t="s">
        <v>3206</v>
      </c>
      <c r="G757" s="29" t="s">
        <v>172</v>
      </c>
      <c r="H757" s="534" t="str">
        <f t="shared" si="11"/>
        <v>Saint-Laurent</v>
      </c>
    </row>
    <row r="758" spans="1:8" ht="12.95" customHeight="1" x14ac:dyDescent="0.2">
      <c r="A758" s="41">
        <v>151</v>
      </c>
      <c r="B758" s="49" t="s">
        <v>2370</v>
      </c>
      <c r="C758" s="79">
        <v>2079</v>
      </c>
      <c r="D758" s="29" t="s">
        <v>128</v>
      </c>
      <c r="E758" s="29" t="s">
        <v>173</v>
      </c>
      <c r="G758" s="29" t="s">
        <v>1966</v>
      </c>
      <c r="H758" s="534" t="str">
        <f t="shared" si="11"/>
        <v>Winnipeg</v>
      </c>
    </row>
    <row r="759" spans="1:8" ht="12.95" customHeight="1" x14ac:dyDescent="0.2">
      <c r="A759" s="41">
        <v>135</v>
      </c>
      <c r="B759" s="49" t="s">
        <v>343</v>
      </c>
      <c r="C759" s="79">
        <v>2080</v>
      </c>
      <c r="D759" s="96" t="s">
        <v>129</v>
      </c>
      <c r="E759" s="96" t="s">
        <v>1988</v>
      </c>
      <c r="F759" s="96"/>
      <c r="G759" s="29" t="s">
        <v>174</v>
      </c>
      <c r="H759" s="534" t="str">
        <f t="shared" si="11"/>
        <v>God's Lake Narrows</v>
      </c>
    </row>
    <row r="760" spans="1:8" ht="12.95" customHeight="1" x14ac:dyDescent="0.2">
      <c r="A760" s="41">
        <v>135</v>
      </c>
      <c r="B760" s="49" t="s">
        <v>343</v>
      </c>
      <c r="C760" s="79">
        <v>2081</v>
      </c>
      <c r="D760" s="29" t="s">
        <v>130</v>
      </c>
      <c r="E760" s="29" t="s">
        <v>1988</v>
      </c>
      <c r="G760" s="29" t="s">
        <v>175</v>
      </c>
      <c r="H760" s="534" t="str">
        <f t="shared" si="11"/>
        <v>Oxford House</v>
      </c>
    </row>
    <row r="761" spans="1:8" ht="12.95" customHeight="1" x14ac:dyDescent="0.2">
      <c r="A761" s="41">
        <v>135</v>
      </c>
      <c r="B761" s="49" t="s">
        <v>343</v>
      </c>
      <c r="C761" s="79">
        <v>2082</v>
      </c>
      <c r="D761" s="29" t="s">
        <v>3457</v>
      </c>
      <c r="E761" s="96" t="s">
        <v>176</v>
      </c>
      <c r="G761" s="29" t="s">
        <v>1986</v>
      </c>
      <c r="H761" s="534" t="str">
        <f t="shared" si="11"/>
        <v>Gillam</v>
      </c>
    </row>
    <row r="762" spans="1:8" ht="12.95" customHeight="1" x14ac:dyDescent="0.2">
      <c r="A762" s="41">
        <v>154</v>
      </c>
      <c r="B762" s="49" t="s">
        <v>2373</v>
      </c>
      <c r="C762" s="79">
        <v>2083</v>
      </c>
      <c r="D762" s="29" t="s">
        <v>2767</v>
      </c>
      <c r="E762" s="29" t="s">
        <v>2837</v>
      </c>
      <c r="G762" s="29" t="s">
        <v>2018</v>
      </c>
      <c r="H762" s="534" t="str">
        <f t="shared" si="11"/>
        <v>Selkirk</v>
      </c>
    </row>
    <row r="763" spans="1:8" ht="12.95" customHeight="1" x14ac:dyDescent="0.2">
      <c r="A763" s="41">
        <v>193</v>
      </c>
      <c r="B763" s="49" t="s">
        <v>1449</v>
      </c>
      <c r="C763" s="79">
        <v>2084</v>
      </c>
      <c r="D763" s="29" t="s">
        <v>131</v>
      </c>
      <c r="E763" s="29" t="s">
        <v>177</v>
      </c>
      <c r="G763" s="29" t="s">
        <v>1638</v>
      </c>
      <c r="H763" s="534" t="str">
        <f t="shared" si="11"/>
        <v>Treherne</v>
      </c>
    </row>
    <row r="764" spans="1:8" ht="12.95" customHeight="1" x14ac:dyDescent="0.2">
      <c r="A764" s="41">
        <v>150</v>
      </c>
      <c r="B764" s="49" t="s">
        <v>2161</v>
      </c>
      <c r="C764" s="79">
        <v>2085</v>
      </c>
      <c r="D764" s="29" t="s">
        <v>132</v>
      </c>
      <c r="E764" s="29" t="s">
        <v>759</v>
      </c>
      <c r="G764" s="29" t="s">
        <v>1585</v>
      </c>
      <c r="H764" s="534" t="str">
        <f t="shared" si="11"/>
        <v>Flin Flon</v>
      </c>
    </row>
    <row r="765" spans="1:8" ht="12.95" customHeight="1" x14ac:dyDescent="0.2">
      <c r="A765" s="41">
        <v>185</v>
      </c>
      <c r="B765" s="49" t="s">
        <v>1474</v>
      </c>
      <c r="C765" s="79">
        <v>2086</v>
      </c>
      <c r="D765" s="29" t="s">
        <v>133</v>
      </c>
      <c r="E765" s="29" t="s">
        <v>1623</v>
      </c>
      <c r="G765" s="29" t="s">
        <v>1827</v>
      </c>
      <c r="H765" s="534" t="str">
        <f t="shared" si="11"/>
        <v>Dominion City</v>
      </c>
    </row>
    <row r="766" spans="1:8" ht="12.95" customHeight="1" x14ac:dyDescent="0.2">
      <c r="A766" s="41">
        <v>190</v>
      </c>
      <c r="B766" s="49" t="s">
        <v>1441</v>
      </c>
      <c r="C766" s="79">
        <v>2087</v>
      </c>
      <c r="D766" s="29" t="s">
        <v>2791</v>
      </c>
      <c r="E766" s="29" t="s">
        <v>178</v>
      </c>
      <c r="G766" s="29" t="s">
        <v>734</v>
      </c>
      <c r="H766" s="534" t="str">
        <f t="shared" si="11"/>
        <v>St. Pierre-Jolys</v>
      </c>
    </row>
    <row r="767" spans="1:8" ht="12.95" customHeight="1" x14ac:dyDescent="0.2">
      <c r="A767" s="41">
        <v>193</v>
      </c>
      <c r="B767" s="49" t="s">
        <v>1449</v>
      </c>
      <c r="C767" s="79">
        <v>2088</v>
      </c>
      <c r="D767" s="29" t="s">
        <v>134</v>
      </c>
      <c r="E767" s="29" t="s">
        <v>66</v>
      </c>
      <c r="G767" s="29" t="s">
        <v>1182</v>
      </c>
      <c r="H767" s="534" t="str">
        <f t="shared" si="11"/>
        <v>Glenboro</v>
      </c>
    </row>
    <row r="768" spans="1:8" ht="12.95" customHeight="1" x14ac:dyDescent="0.2">
      <c r="A768" s="41">
        <v>136</v>
      </c>
      <c r="B768" s="49" t="s">
        <v>2374</v>
      </c>
      <c r="C768" s="79">
        <v>2089</v>
      </c>
      <c r="D768" s="29" t="s">
        <v>135</v>
      </c>
      <c r="E768" s="29" t="s">
        <v>179</v>
      </c>
      <c r="G768" s="29" t="s">
        <v>180</v>
      </c>
      <c r="H768" s="534" t="str">
        <f t="shared" si="11"/>
        <v>Ste Anne</v>
      </c>
    </row>
    <row r="769" spans="1:8" ht="12.95" customHeight="1" x14ac:dyDescent="0.2">
      <c r="A769" s="41">
        <v>135</v>
      </c>
      <c r="B769" s="49" t="s">
        <v>343</v>
      </c>
      <c r="C769" s="79">
        <v>2090</v>
      </c>
      <c r="D769" s="29" t="s">
        <v>136</v>
      </c>
      <c r="E769" s="96" t="s">
        <v>168</v>
      </c>
      <c r="G769" s="29" t="s">
        <v>2248</v>
      </c>
      <c r="H769" s="534" t="str">
        <f t="shared" si="11"/>
        <v>Birch River</v>
      </c>
    </row>
    <row r="770" spans="1:8" ht="12.95" customHeight="1" x14ac:dyDescent="0.2">
      <c r="A770" s="41">
        <v>140</v>
      </c>
      <c r="B770" s="49" t="s">
        <v>2104</v>
      </c>
      <c r="C770" s="79">
        <v>2091</v>
      </c>
      <c r="D770" s="29" t="s">
        <v>2745</v>
      </c>
      <c r="E770" s="29" t="s">
        <v>181</v>
      </c>
      <c r="F770" s="29" t="s">
        <v>3300</v>
      </c>
      <c r="G770" s="29" t="s">
        <v>182</v>
      </c>
      <c r="H770" s="534" t="str">
        <f t="shared" si="11"/>
        <v>Saint-Georges</v>
      </c>
    </row>
    <row r="771" spans="1:8" ht="12.95" customHeight="1" x14ac:dyDescent="0.2">
      <c r="A771" s="41">
        <v>135</v>
      </c>
      <c r="B771" s="49" t="s">
        <v>343</v>
      </c>
      <c r="C771" s="79">
        <v>2092</v>
      </c>
      <c r="D771" s="29" t="s">
        <v>1859</v>
      </c>
      <c r="E771" s="29" t="s">
        <v>1988</v>
      </c>
      <c r="G771" s="29" t="s">
        <v>159</v>
      </c>
      <c r="H771" s="534" t="str">
        <f t="shared" si="11"/>
        <v>Island Lake</v>
      </c>
    </row>
    <row r="772" spans="1:8" ht="12.95" customHeight="1" x14ac:dyDescent="0.2">
      <c r="A772" s="41">
        <v>197</v>
      </c>
      <c r="B772" s="49" t="s">
        <v>3155</v>
      </c>
      <c r="C772" s="79">
        <v>2093</v>
      </c>
      <c r="D772" s="29" t="s">
        <v>1860</v>
      </c>
      <c r="E772" s="29" t="s">
        <v>183</v>
      </c>
      <c r="G772" s="29" t="s">
        <v>1966</v>
      </c>
      <c r="H772" s="534" t="str">
        <f t="shared" si="11"/>
        <v>Winnipeg</v>
      </c>
    </row>
    <row r="773" spans="1:8" ht="12.95" customHeight="1" x14ac:dyDescent="0.2">
      <c r="A773" s="41">
        <v>118</v>
      </c>
      <c r="B773" s="49" t="s">
        <v>2372</v>
      </c>
      <c r="C773" s="79">
        <v>2096</v>
      </c>
      <c r="D773" s="96" t="s">
        <v>3301</v>
      </c>
      <c r="E773" s="96" t="s">
        <v>184</v>
      </c>
      <c r="F773" s="96"/>
      <c r="G773" s="96" t="s">
        <v>1966</v>
      </c>
      <c r="H773" s="534" t="str">
        <f t="shared" si="11"/>
        <v>Winnipeg</v>
      </c>
    </row>
    <row r="774" spans="1:8" ht="12.95" customHeight="1" x14ac:dyDescent="0.2">
      <c r="A774" s="41">
        <v>135</v>
      </c>
      <c r="B774" s="49" t="s">
        <v>343</v>
      </c>
      <c r="C774" s="79">
        <v>2097</v>
      </c>
      <c r="D774" s="29" t="s">
        <v>3458</v>
      </c>
      <c r="E774" s="29" t="s">
        <v>185</v>
      </c>
      <c r="G774" s="29" t="s">
        <v>1973</v>
      </c>
      <c r="H774" s="534" t="str">
        <f t="shared" ref="H774:H837" si="12">IF(OR(C774=1180,C774=1287,C774=1808,C774=1887),"Winnipeg",IF(G774=$G$1,$H$1,IF(G774=$G$2,$H$2,IF(G774="MACGREGOR","McGregor",IF(G774="N.-D.-DE-LOURDES","N.-D.-de-Lourdes",IF(G774="STE ROSE DU LAC","Ste Rose du Lac",IF(G774="PORTAGE LA PRAIRIE","Portage la Prairie",IF(G774="LAC DU BONNET","Lac du Bonnet",IF(G774="GOD'S LAKE NARROWS","God's Lake Narrows",IF(G774="MCCREARY","McCreary",PROPER(G774)))))))))))</f>
        <v>Cross Lake</v>
      </c>
    </row>
    <row r="775" spans="1:8" ht="12.95" customHeight="1" x14ac:dyDescent="0.2">
      <c r="A775" s="41">
        <v>153</v>
      </c>
      <c r="B775" s="49" t="s">
        <v>319</v>
      </c>
      <c r="C775" s="79">
        <v>2098</v>
      </c>
      <c r="D775" s="29" t="s">
        <v>1861</v>
      </c>
      <c r="E775" s="29" t="s">
        <v>186</v>
      </c>
      <c r="G775" s="29" t="s">
        <v>1578</v>
      </c>
      <c r="H775" s="534" t="str">
        <f t="shared" si="12"/>
        <v>Douglas</v>
      </c>
    </row>
    <row r="776" spans="1:8" ht="12.95" customHeight="1" x14ac:dyDescent="0.2">
      <c r="A776" s="41">
        <v>163</v>
      </c>
      <c r="B776" s="49" t="s">
        <v>3126</v>
      </c>
      <c r="C776" s="79">
        <v>2099</v>
      </c>
      <c r="D776" s="29" t="s">
        <v>1862</v>
      </c>
      <c r="E776" s="29" t="s">
        <v>187</v>
      </c>
      <c r="F776" s="29" t="s">
        <v>188</v>
      </c>
      <c r="G776" s="29" t="s">
        <v>1966</v>
      </c>
      <c r="H776" s="534" t="str">
        <f t="shared" si="12"/>
        <v>Winnipeg</v>
      </c>
    </row>
    <row r="777" spans="1:8" ht="12.95" customHeight="1" x14ac:dyDescent="0.2">
      <c r="A777" s="41">
        <v>186</v>
      </c>
      <c r="B777" s="49" t="s">
        <v>1002</v>
      </c>
      <c r="C777" s="79">
        <v>2100</v>
      </c>
      <c r="D777" s="29" t="s">
        <v>2773</v>
      </c>
      <c r="E777" s="29" t="s">
        <v>189</v>
      </c>
      <c r="G777" s="29" t="s">
        <v>1966</v>
      </c>
      <c r="H777" s="534" t="str">
        <f t="shared" si="12"/>
        <v>Winnipeg</v>
      </c>
    </row>
    <row r="778" spans="1:8" ht="12.95" customHeight="1" x14ac:dyDescent="0.2">
      <c r="A778" s="41">
        <v>135</v>
      </c>
      <c r="B778" s="49" t="s">
        <v>343</v>
      </c>
      <c r="C778" s="79">
        <v>2101</v>
      </c>
      <c r="D778" s="29" t="s">
        <v>1863</v>
      </c>
      <c r="E778" s="29" t="s">
        <v>1988</v>
      </c>
      <c r="G778" s="29" t="s">
        <v>1647</v>
      </c>
      <c r="H778" s="534" t="str">
        <f t="shared" si="12"/>
        <v>Pelican Rapids</v>
      </c>
    </row>
    <row r="779" spans="1:8" ht="12.95" customHeight="1" x14ac:dyDescent="0.2">
      <c r="A779" s="41">
        <v>107</v>
      </c>
      <c r="B779" s="49" t="s">
        <v>1939</v>
      </c>
      <c r="C779" s="79">
        <v>2102</v>
      </c>
      <c r="D779" s="96" t="s">
        <v>1864</v>
      </c>
      <c r="E779" s="96" t="s">
        <v>190</v>
      </c>
      <c r="F779" s="96"/>
      <c r="G779" s="29" t="s">
        <v>1966</v>
      </c>
      <c r="H779" s="534" t="str">
        <f t="shared" si="12"/>
        <v>Winnipeg</v>
      </c>
    </row>
    <row r="780" spans="1:8" ht="12.95" customHeight="1" x14ac:dyDescent="0.2">
      <c r="A780" s="41">
        <v>140</v>
      </c>
      <c r="B780" s="49" t="s">
        <v>2104</v>
      </c>
      <c r="C780" s="79">
        <v>2104</v>
      </c>
      <c r="D780" s="29" t="s">
        <v>2746</v>
      </c>
      <c r="E780" s="29" t="s">
        <v>191</v>
      </c>
      <c r="F780" s="29" t="s">
        <v>192</v>
      </c>
      <c r="G780" s="29" t="s">
        <v>757</v>
      </c>
      <c r="H780" s="534" t="str">
        <f t="shared" si="12"/>
        <v>Laurier</v>
      </c>
    </row>
    <row r="781" spans="1:8" ht="12.95" customHeight="1" x14ac:dyDescent="0.2">
      <c r="A781" s="41">
        <v>107</v>
      </c>
      <c r="B781" s="49" t="s">
        <v>1939</v>
      </c>
      <c r="C781" s="79">
        <v>2105</v>
      </c>
      <c r="D781" s="29" t="s">
        <v>1865</v>
      </c>
      <c r="E781" s="29" t="s">
        <v>193</v>
      </c>
      <c r="G781" s="29" t="s">
        <v>1570</v>
      </c>
      <c r="H781" s="534" t="str">
        <f t="shared" si="12"/>
        <v>Minnedosa</v>
      </c>
    </row>
    <row r="782" spans="1:8" ht="12.95" customHeight="1" x14ac:dyDescent="0.2">
      <c r="A782" s="41">
        <v>189</v>
      </c>
      <c r="B782" s="49" t="s">
        <v>1447</v>
      </c>
      <c r="C782" s="79">
        <v>2106</v>
      </c>
      <c r="D782" s="29" t="s">
        <v>1866</v>
      </c>
      <c r="E782" s="29" t="s">
        <v>3207</v>
      </c>
      <c r="G782" s="29" t="s">
        <v>2259</v>
      </c>
      <c r="H782" s="534" t="str">
        <f t="shared" si="12"/>
        <v>Hazelridge</v>
      </c>
    </row>
    <row r="783" spans="1:8" ht="12.95" customHeight="1" x14ac:dyDescent="0.2">
      <c r="A783" s="41">
        <v>114</v>
      </c>
      <c r="B783" s="49" t="s">
        <v>2371</v>
      </c>
      <c r="C783" s="79">
        <v>2107</v>
      </c>
      <c r="D783" s="29" t="s">
        <v>1867</v>
      </c>
      <c r="E783" s="29" t="s">
        <v>194</v>
      </c>
      <c r="G783" s="29" t="s">
        <v>1966</v>
      </c>
      <c r="H783" s="534" t="str">
        <f t="shared" si="12"/>
        <v>Winnipeg</v>
      </c>
    </row>
    <row r="784" spans="1:8" ht="12.95" customHeight="1" x14ac:dyDescent="0.2">
      <c r="A784" s="41">
        <v>197</v>
      </c>
      <c r="B784" s="49" t="s">
        <v>3155</v>
      </c>
      <c r="C784" s="79">
        <v>2108</v>
      </c>
      <c r="D784" s="29" t="s">
        <v>1868</v>
      </c>
      <c r="E784" s="29" t="s">
        <v>195</v>
      </c>
      <c r="G784" s="29" t="s">
        <v>1043</v>
      </c>
      <c r="H784" s="534" t="str">
        <f t="shared" si="12"/>
        <v>Winkler</v>
      </c>
    </row>
    <row r="785" spans="1:8" ht="12.95" customHeight="1" x14ac:dyDescent="0.2">
      <c r="A785" s="41">
        <v>107</v>
      </c>
      <c r="B785" s="49" t="s">
        <v>1939</v>
      </c>
      <c r="C785" s="79">
        <v>2109</v>
      </c>
      <c r="D785" s="29" t="s">
        <v>1869</v>
      </c>
      <c r="E785" s="29" t="s">
        <v>196</v>
      </c>
      <c r="G785" s="29" t="s">
        <v>1966</v>
      </c>
      <c r="H785" s="534" t="str">
        <f t="shared" si="12"/>
        <v>Winnipeg</v>
      </c>
    </row>
    <row r="786" spans="1:8" ht="12.95" customHeight="1" x14ac:dyDescent="0.2">
      <c r="A786" s="41">
        <v>135</v>
      </c>
      <c r="B786" s="49" t="s">
        <v>343</v>
      </c>
      <c r="C786" s="79">
        <v>2110</v>
      </c>
      <c r="D786" s="29" t="s">
        <v>1870</v>
      </c>
      <c r="E786" s="29" t="s">
        <v>197</v>
      </c>
      <c r="G786" s="29" t="s">
        <v>198</v>
      </c>
      <c r="H786" s="534" t="str">
        <f t="shared" si="12"/>
        <v>Pipestone</v>
      </c>
    </row>
    <row r="787" spans="1:8" ht="12.95" customHeight="1" x14ac:dyDescent="0.2">
      <c r="A787" s="41">
        <v>154</v>
      </c>
      <c r="B787" s="49" t="s">
        <v>2373</v>
      </c>
      <c r="C787" s="79">
        <v>2111</v>
      </c>
      <c r="D787" s="29" t="s">
        <v>1871</v>
      </c>
      <c r="E787" s="29" t="s">
        <v>1075</v>
      </c>
      <c r="G787" s="29" t="s">
        <v>199</v>
      </c>
      <c r="H787" s="534" t="str">
        <f t="shared" si="12"/>
        <v>Petersfield</v>
      </c>
    </row>
    <row r="788" spans="1:8" ht="12.95" customHeight="1" x14ac:dyDescent="0.2">
      <c r="A788" s="41">
        <v>163</v>
      </c>
      <c r="B788" s="49" t="s">
        <v>3126</v>
      </c>
      <c r="C788" s="79">
        <v>2112</v>
      </c>
      <c r="D788" s="29" t="s">
        <v>2692</v>
      </c>
      <c r="E788" s="29" t="s">
        <v>200</v>
      </c>
      <c r="F788" s="29" t="s">
        <v>201</v>
      </c>
      <c r="G788" s="29" t="s">
        <v>1043</v>
      </c>
      <c r="H788" s="534" t="str">
        <f t="shared" si="12"/>
        <v>Winkler</v>
      </c>
    </row>
    <row r="789" spans="1:8" ht="12.95" customHeight="1" x14ac:dyDescent="0.2">
      <c r="A789" s="41">
        <v>155</v>
      </c>
      <c r="B789" s="49" t="s">
        <v>2376</v>
      </c>
      <c r="C789" s="79">
        <v>2113</v>
      </c>
      <c r="D789" s="29" t="s">
        <v>1872</v>
      </c>
      <c r="E789" s="29" t="s">
        <v>1988</v>
      </c>
      <c r="G789" s="29" t="s">
        <v>1990</v>
      </c>
      <c r="H789" s="534" t="str">
        <f t="shared" si="12"/>
        <v>Balmoral</v>
      </c>
    </row>
    <row r="790" spans="1:8" ht="12.95" customHeight="1" x14ac:dyDescent="0.2">
      <c r="A790" s="41">
        <v>107</v>
      </c>
      <c r="B790" s="49" t="s">
        <v>1939</v>
      </c>
      <c r="C790" s="79">
        <v>2114</v>
      </c>
      <c r="D790" s="29" t="s">
        <v>1873</v>
      </c>
      <c r="E790" s="29" t="s">
        <v>202</v>
      </c>
      <c r="G790" s="29" t="s">
        <v>1966</v>
      </c>
      <c r="H790" s="534" t="str">
        <f t="shared" si="12"/>
        <v>Winnipeg</v>
      </c>
    </row>
    <row r="791" spans="1:8" ht="12.95" customHeight="1" x14ac:dyDescent="0.2">
      <c r="A791" s="41">
        <v>136</v>
      </c>
      <c r="B791" s="49" t="s">
        <v>2374</v>
      </c>
      <c r="C791" s="79">
        <v>2115</v>
      </c>
      <c r="D791" s="29" t="s">
        <v>1874</v>
      </c>
      <c r="E791" s="29" t="s">
        <v>203</v>
      </c>
      <c r="G791" s="29" t="s">
        <v>85</v>
      </c>
      <c r="H791" s="534" t="str">
        <f t="shared" si="12"/>
        <v>St. Norbert</v>
      </c>
    </row>
    <row r="792" spans="1:8" ht="12.95" customHeight="1" x14ac:dyDescent="0.2">
      <c r="A792" s="41">
        <v>149</v>
      </c>
      <c r="B792" s="49" t="s">
        <v>1903</v>
      </c>
      <c r="C792" s="79">
        <v>2116</v>
      </c>
      <c r="D792" s="29" t="s">
        <v>1875</v>
      </c>
      <c r="E792" s="29" t="s">
        <v>204</v>
      </c>
      <c r="G792" s="29" t="s">
        <v>1042</v>
      </c>
      <c r="H792" s="534" t="str">
        <f t="shared" si="12"/>
        <v>Ashern</v>
      </c>
    </row>
    <row r="793" spans="1:8" ht="12.95" customHeight="1" x14ac:dyDescent="0.2">
      <c r="A793" s="41">
        <v>107</v>
      </c>
      <c r="B793" s="49" t="s">
        <v>1939</v>
      </c>
      <c r="C793" s="79">
        <v>2117</v>
      </c>
      <c r="D793" s="29" t="s">
        <v>1876</v>
      </c>
      <c r="E793" s="29" t="s">
        <v>1084</v>
      </c>
      <c r="G793" s="29" t="s">
        <v>67</v>
      </c>
      <c r="H793" s="534" t="str">
        <f t="shared" si="12"/>
        <v>McGregor</v>
      </c>
    </row>
    <row r="794" spans="1:8" ht="12.95" customHeight="1" x14ac:dyDescent="0.2">
      <c r="A794" s="41">
        <v>192</v>
      </c>
      <c r="B794" s="49" t="s">
        <v>1000</v>
      </c>
      <c r="C794" s="79">
        <v>2118</v>
      </c>
      <c r="D794" s="29" t="s">
        <v>1877</v>
      </c>
      <c r="E794" s="29" t="s">
        <v>3128</v>
      </c>
      <c r="G794" s="29" t="s">
        <v>174</v>
      </c>
      <c r="H794" s="534" t="str">
        <f t="shared" si="12"/>
        <v>God's Lake Narrows</v>
      </c>
    </row>
    <row r="795" spans="1:8" ht="12.95" customHeight="1" x14ac:dyDescent="0.2">
      <c r="A795" s="41">
        <v>135</v>
      </c>
      <c r="B795" s="49" t="s">
        <v>343</v>
      </c>
      <c r="C795" s="79">
        <v>2119</v>
      </c>
      <c r="D795" s="29" t="s">
        <v>346</v>
      </c>
      <c r="E795" s="29" t="s">
        <v>205</v>
      </c>
      <c r="F795" s="96"/>
      <c r="G795" s="29" t="s">
        <v>1966</v>
      </c>
      <c r="H795" s="534" t="str">
        <f t="shared" si="12"/>
        <v>Winnipeg</v>
      </c>
    </row>
    <row r="796" spans="1:8" ht="12.95" customHeight="1" x14ac:dyDescent="0.2">
      <c r="A796" s="41">
        <v>103</v>
      </c>
      <c r="B796" s="49" t="s">
        <v>323</v>
      </c>
      <c r="C796" s="79">
        <v>2121</v>
      </c>
      <c r="D796" s="29" t="s">
        <v>1878</v>
      </c>
      <c r="E796" s="29" t="s">
        <v>206</v>
      </c>
      <c r="G796" s="29" t="s">
        <v>1767</v>
      </c>
      <c r="H796" s="534" t="str">
        <f t="shared" si="12"/>
        <v>Elkhorn</v>
      </c>
    </row>
    <row r="797" spans="1:8" ht="12.95" customHeight="1" x14ac:dyDescent="0.2">
      <c r="A797" s="41">
        <v>185</v>
      </c>
      <c r="B797" s="49" t="s">
        <v>1474</v>
      </c>
      <c r="C797" s="79">
        <v>2122</v>
      </c>
      <c r="D797" s="29" t="s">
        <v>1879</v>
      </c>
      <c r="E797" s="29" t="s">
        <v>728</v>
      </c>
      <c r="G797" s="29" t="s">
        <v>207</v>
      </c>
      <c r="H797" s="534" t="str">
        <f t="shared" si="12"/>
        <v>Piney</v>
      </c>
    </row>
    <row r="798" spans="1:8" ht="12.95" customHeight="1" x14ac:dyDescent="0.2">
      <c r="A798" s="41">
        <v>185</v>
      </c>
      <c r="B798" s="49" t="s">
        <v>1474</v>
      </c>
      <c r="C798" s="79">
        <v>2123</v>
      </c>
      <c r="D798" s="29" t="s">
        <v>1880</v>
      </c>
      <c r="E798" s="29" t="s">
        <v>2032</v>
      </c>
      <c r="G798" s="29" t="s">
        <v>1827</v>
      </c>
      <c r="H798" s="534" t="str">
        <f t="shared" si="12"/>
        <v>Dominion City</v>
      </c>
    </row>
    <row r="799" spans="1:8" ht="12.95" customHeight="1" x14ac:dyDescent="0.2">
      <c r="A799" s="41">
        <v>118</v>
      </c>
      <c r="B799" s="49" t="s">
        <v>2372</v>
      </c>
      <c r="C799" s="79">
        <v>2126</v>
      </c>
      <c r="D799" s="29" t="s">
        <v>2807</v>
      </c>
      <c r="E799" s="29" t="s">
        <v>208</v>
      </c>
      <c r="F799" s="96"/>
      <c r="G799" s="29" t="s">
        <v>1966</v>
      </c>
      <c r="H799" s="534" t="str">
        <f t="shared" si="12"/>
        <v>Winnipeg</v>
      </c>
    </row>
    <row r="800" spans="1:8" ht="12.95" customHeight="1" x14ac:dyDescent="0.2">
      <c r="A800" s="41">
        <v>153</v>
      </c>
      <c r="B800" s="49" t="s">
        <v>319</v>
      </c>
      <c r="C800" s="79">
        <v>2127</v>
      </c>
      <c r="D800" s="29" t="s">
        <v>1881</v>
      </c>
      <c r="E800" s="29" t="s">
        <v>1806</v>
      </c>
      <c r="G800" s="29" t="s">
        <v>1743</v>
      </c>
      <c r="H800" s="534" t="str">
        <f t="shared" si="12"/>
        <v>Neepawa</v>
      </c>
    </row>
    <row r="801" spans="1:8" ht="12.95" customHeight="1" x14ac:dyDescent="0.2">
      <c r="A801" s="41">
        <v>197</v>
      </c>
      <c r="B801" s="49" t="s">
        <v>3155</v>
      </c>
      <c r="C801" s="79">
        <v>2128</v>
      </c>
      <c r="D801" s="29" t="s">
        <v>1882</v>
      </c>
      <c r="E801" s="29" t="s">
        <v>209</v>
      </c>
      <c r="G801" s="29" t="s">
        <v>2260</v>
      </c>
      <c r="H801" s="534" t="str">
        <f t="shared" si="12"/>
        <v>Altona</v>
      </c>
    </row>
    <row r="802" spans="1:8" ht="12.95" customHeight="1" x14ac:dyDescent="0.2">
      <c r="A802" s="41">
        <v>188</v>
      </c>
      <c r="B802" s="49" t="s">
        <v>1008</v>
      </c>
      <c r="C802" s="79">
        <v>2132</v>
      </c>
      <c r="D802" s="29" t="s">
        <v>1418</v>
      </c>
      <c r="E802" s="29" t="s">
        <v>210</v>
      </c>
      <c r="G802" s="29" t="s">
        <v>1966</v>
      </c>
      <c r="H802" s="534" t="str">
        <f t="shared" si="12"/>
        <v>Winnipeg</v>
      </c>
    </row>
    <row r="803" spans="1:8" ht="12.95" customHeight="1" x14ac:dyDescent="0.2">
      <c r="A803" s="41">
        <v>144</v>
      </c>
      <c r="B803" s="49" t="s">
        <v>1902</v>
      </c>
      <c r="C803" s="79">
        <v>2133</v>
      </c>
      <c r="D803" s="29" t="s">
        <v>1419</v>
      </c>
      <c r="E803" s="96" t="s">
        <v>2338</v>
      </c>
      <c r="F803" s="96"/>
      <c r="G803" s="29" t="s">
        <v>1629</v>
      </c>
      <c r="H803" s="534" t="str">
        <f t="shared" si="12"/>
        <v>Riverton</v>
      </c>
    </row>
    <row r="804" spans="1:8" ht="12.95" customHeight="1" x14ac:dyDescent="0.2">
      <c r="A804" s="41">
        <v>121</v>
      </c>
      <c r="B804" s="49" t="s">
        <v>286</v>
      </c>
      <c r="C804" s="79">
        <v>2134</v>
      </c>
      <c r="D804" s="29" t="s">
        <v>1420</v>
      </c>
      <c r="E804" s="29" t="s">
        <v>358</v>
      </c>
      <c r="F804" s="96" t="s">
        <v>3116</v>
      </c>
      <c r="G804" s="29" t="s">
        <v>1969</v>
      </c>
      <c r="H804" s="534" t="str">
        <f t="shared" si="12"/>
        <v>Portage la Prairie</v>
      </c>
    </row>
    <row r="805" spans="1:8" ht="12.95" customHeight="1" x14ac:dyDescent="0.2">
      <c r="A805" s="41">
        <v>135</v>
      </c>
      <c r="B805" s="49" t="s">
        <v>343</v>
      </c>
      <c r="C805" s="79">
        <v>2135</v>
      </c>
      <c r="D805" s="29" t="s">
        <v>1421</v>
      </c>
      <c r="E805" s="29" t="s">
        <v>1988</v>
      </c>
      <c r="G805" s="29" t="s">
        <v>175</v>
      </c>
      <c r="H805" s="534" t="str">
        <f t="shared" si="12"/>
        <v>Oxford House</v>
      </c>
    </row>
    <row r="806" spans="1:8" ht="12.95" customHeight="1" x14ac:dyDescent="0.2">
      <c r="A806" s="41">
        <v>196</v>
      </c>
      <c r="B806" s="49" t="s">
        <v>1443</v>
      </c>
      <c r="C806" s="79">
        <v>2136</v>
      </c>
      <c r="D806" s="29" t="s">
        <v>1422</v>
      </c>
      <c r="E806" s="29" t="s">
        <v>211</v>
      </c>
      <c r="G806" s="29" t="s">
        <v>1966</v>
      </c>
      <c r="H806" s="534" t="str">
        <f t="shared" si="12"/>
        <v>Winnipeg</v>
      </c>
    </row>
    <row r="807" spans="1:8" ht="12.95" customHeight="1" x14ac:dyDescent="0.2">
      <c r="A807" s="41">
        <v>136</v>
      </c>
      <c r="B807" s="49" t="s">
        <v>2374</v>
      </c>
      <c r="C807" s="79">
        <v>2138</v>
      </c>
      <c r="D807" s="29" t="s">
        <v>2800</v>
      </c>
      <c r="E807" s="29" t="s">
        <v>212</v>
      </c>
      <c r="G807" s="29" t="s">
        <v>1069</v>
      </c>
      <c r="H807" s="534" t="str">
        <f t="shared" si="12"/>
        <v>Lorette</v>
      </c>
    </row>
    <row r="808" spans="1:8" ht="12.95" customHeight="1" x14ac:dyDescent="0.2">
      <c r="A808" s="41">
        <v>156</v>
      </c>
      <c r="B808" s="49" t="s">
        <v>321</v>
      </c>
      <c r="C808" s="79">
        <v>2139</v>
      </c>
      <c r="D808" s="29" t="s">
        <v>976</v>
      </c>
      <c r="E808" s="29" t="s">
        <v>425</v>
      </c>
      <c r="G808" s="29" t="s">
        <v>1564</v>
      </c>
      <c r="H808" s="534" t="str">
        <f t="shared" si="12"/>
        <v>Oak River</v>
      </c>
    </row>
    <row r="809" spans="1:8" ht="12.95" customHeight="1" x14ac:dyDescent="0.2">
      <c r="A809" s="41">
        <v>163</v>
      </c>
      <c r="B809" s="49" t="s">
        <v>3126</v>
      </c>
      <c r="C809" s="79">
        <v>2140</v>
      </c>
      <c r="D809" s="29" t="s">
        <v>977</v>
      </c>
      <c r="E809" s="29" t="s">
        <v>2338</v>
      </c>
      <c r="G809" s="29" t="s">
        <v>1055</v>
      </c>
      <c r="H809" s="534" t="str">
        <f t="shared" si="12"/>
        <v>Killarney</v>
      </c>
    </row>
    <row r="810" spans="1:8" ht="12.95" customHeight="1" x14ac:dyDescent="0.2">
      <c r="A810" s="41">
        <v>155</v>
      </c>
      <c r="B810" s="49" t="s">
        <v>2376</v>
      </c>
      <c r="C810" s="79">
        <v>2143</v>
      </c>
      <c r="D810" s="29" t="s">
        <v>978</v>
      </c>
      <c r="E810" s="29" t="s">
        <v>213</v>
      </c>
      <c r="F810" s="96"/>
      <c r="G810" s="29" t="s">
        <v>2185</v>
      </c>
      <c r="H810" s="534" t="str">
        <f t="shared" si="12"/>
        <v>Warren</v>
      </c>
    </row>
    <row r="811" spans="1:8" ht="12.95" customHeight="1" x14ac:dyDescent="0.2">
      <c r="A811" s="41">
        <v>197</v>
      </c>
      <c r="B811" s="49" t="s">
        <v>3155</v>
      </c>
      <c r="C811" s="79">
        <v>2145</v>
      </c>
      <c r="D811" s="29" t="s">
        <v>979</v>
      </c>
      <c r="E811" s="29" t="s">
        <v>520</v>
      </c>
      <c r="G811" s="29" t="s">
        <v>1969</v>
      </c>
      <c r="H811" s="534" t="str">
        <f t="shared" si="12"/>
        <v>Portage la Prairie</v>
      </c>
    </row>
    <row r="812" spans="1:8" s="129" customFormat="1" ht="12.95" customHeight="1" x14ac:dyDescent="0.2">
      <c r="A812" s="41">
        <v>197</v>
      </c>
      <c r="B812" s="49" t="s">
        <v>3155</v>
      </c>
      <c r="C812" s="79">
        <v>2146</v>
      </c>
      <c r="D812" s="29" t="s">
        <v>980</v>
      </c>
      <c r="E812" s="29" t="s">
        <v>2030</v>
      </c>
      <c r="F812" s="29"/>
      <c r="G812" s="29" t="s">
        <v>76</v>
      </c>
      <c r="H812" s="534" t="str">
        <f t="shared" si="12"/>
        <v>Elma</v>
      </c>
    </row>
    <row r="813" spans="1:8" s="129" customFormat="1" ht="12.95" customHeight="1" x14ac:dyDescent="0.2">
      <c r="A813" s="41">
        <v>140</v>
      </c>
      <c r="B813" s="49" t="s">
        <v>2104</v>
      </c>
      <c r="C813" s="79">
        <v>2147</v>
      </c>
      <c r="D813" s="29" t="s">
        <v>2742</v>
      </c>
      <c r="E813" s="29" t="s">
        <v>214</v>
      </c>
      <c r="F813" s="29" t="s">
        <v>2825</v>
      </c>
      <c r="G813" s="29" t="s">
        <v>215</v>
      </c>
      <c r="H813" s="534" t="str">
        <f t="shared" si="12"/>
        <v>Saint-Claude</v>
      </c>
    </row>
    <row r="814" spans="1:8" ht="12.95" customHeight="1" x14ac:dyDescent="0.2">
      <c r="A814" s="41">
        <v>197</v>
      </c>
      <c r="B814" s="49" t="s">
        <v>3155</v>
      </c>
      <c r="C814" s="79">
        <v>2150</v>
      </c>
      <c r="D814" s="29" t="s">
        <v>981</v>
      </c>
      <c r="E814" s="29" t="s">
        <v>1721</v>
      </c>
      <c r="F814" s="29" t="s">
        <v>3166</v>
      </c>
      <c r="G814" s="29" t="s">
        <v>1622</v>
      </c>
      <c r="H814" s="534" t="str">
        <f t="shared" si="12"/>
        <v>Austin</v>
      </c>
    </row>
    <row r="815" spans="1:8" ht="12.95" customHeight="1" x14ac:dyDescent="0.2">
      <c r="A815" s="41">
        <v>107</v>
      </c>
      <c r="B815" s="49" t="s">
        <v>1939</v>
      </c>
      <c r="C815" s="79">
        <v>2151</v>
      </c>
      <c r="D815" s="29" t="s">
        <v>982</v>
      </c>
      <c r="E815" s="29" t="s">
        <v>2341</v>
      </c>
      <c r="G815" s="29" t="s">
        <v>1594</v>
      </c>
      <c r="H815" s="534" t="str">
        <f t="shared" si="12"/>
        <v>Wawanesa</v>
      </c>
    </row>
    <row r="816" spans="1:8" ht="12.95" customHeight="1" x14ac:dyDescent="0.2">
      <c r="A816" s="41">
        <v>186</v>
      </c>
      <c r="B816" s="49" t="s">
        <v>1002</v>
      </c>
      <c r="C816" s="79">
        <v>2152</v>
      </c>
      <c r="D816" s="29" t="s">
        <v>983</v>
      </c>
      <c r="E816" s="29" t="s">
        <v>216</v>
      </c>
      <c r="G816" s="29" t="s">
        <v>1966</v>
      </c>
      <c r="H816" s="534" t="str">
        <f t="shared" si="12"/>
        <v>Winnipeg</v>
      </c>
    </row>
    <row r="817" spans="1:8" ht="12.95" customHeight="1" x14ac:dyDescent="0.2">
      <c r="A817" s="41">
        <v>107</v>
      </c>
      <c r="B817" s="49" t="s">
        <v>1939</v>
      </c>
      <c r="C817" s="79">
        <v>2197</v>
      </c>
      <c r="D817" s="29" t="s">
        <v>984</v>
      </c>
      <c r="E817" s="29" t="s">
        <v>217</v>
      </c>
      <c r="G817" s="29" t="s">
        <v>668</v>
      </c>
      <c r="H817" s="534" t="str">
        <f t="shared" si="12"/>
        <v>Kola</v>
      </c>
    </row>
    <row r="818" spans="1:8" ht="12.95" customHeight="1" x14ac:dyDescent="0.2">
      <c r="A818" s="41">
        <v>135</v>
      </c>
      <c r="B818" s="49" t="s">
        <v>343</v>
      </c>
      <c r="C818" s="79">
        <v>2198</v>
      </c>
      <c r="D818" s="29" t="s">
        <v>985</v>
      </c>
      <c r="E818" s="29" t="s">
        <v>1988</v>
      </c>
      <c r="G818" s="29" t="s">
        <v>36</v>
      </c>
      <c r="H818" s="534" t="str">
        <f t="shared" si="12"/>
        <v>Nelson House</v>
      </c>
    </row>
    <row r="819" spans="1:8" ht="12.95" customHeight="1" x14ac:dyDescent="0.2">
      <c r="A819" s="41">
        <v>197</v>
      </c>
      <c r="B819" s="49" t="s">
        <v>3155</v>
      </c>
      <c r="C819" s="79">
        <v>2199</v>
      </c>
      <c r="D819" s="29" t="s">
        <v>3302</v>
      </c>
      <c r="E819" s="29" t="s">
        <v>3167</v>
      </c>
      <c r="G819" s="29" t="s">
        <v>218</v>
      </c>
      <c r="H819" s="534" t="str">
        <f t="shared" si="12"/>
        <v>Pine River</v>
      </c>
    </row>
    <row r="820" spans="1:8" ht="12.95" customHeight="1" x14ac:dyDescent="0.2">
      <c r="A820" s="41">
        <v>153</v>
      </c>
      <c r="B820" s="49" t="s">
        <v>319</v>
      </c>
      <c r="C820" s="79">
        <v>2202</v>
      </c>
      <c r="D820" s="29" t="s">
        <v>986</v>
      </c>
      <c r="E820" s="29" t="s">
        <v>219</v>
      </c>
      <c r="G820" s="29" t="s">
        <v>58</v>
      </c>
      <c r="H820" s="534" t="str">
        <f t="shared" si="12"/>
        <v>Carberry</v>
      </c>
    </row>
    <row r="821" spans="1:8" ht="12.95" customHeight="1" x14ac:dyDescent="0.2">
      <c r="A821" s="41">
        <v>140</v>
      </c>
      <c r="B821" s="49" t="s">
        <v>2104</v>
      </c>
      <c r="C821" s="79">
        <v>2211</v>
      </c>
      <c r="D821" s="29" t="s">
        <v>2754</v>
      </c>
      <c r="E821" s="29" t="s">
        <v>220</v>
      </c>
      <c r="G821" s="29" t="s">
        <v>1966</v>
      </c>
      <c r="H821" s="534" t="str">
        <f t="shared" si="12"/>
        <v>Winnipeg</v>
      </c>
    </row>
    <row r="822" spans="1:8" ht="12.95" customHeight="1" x14ac:dyDescent="0.2">
      <c r="A822" s="41">
        <v>144</v>
      </c>
      <c r="B822" s="49" t="s">
        <v>1902</v>
      </c>
      <c r="C822" s="79">
        <v>2212</v>
      </c>
      <c r="D822" s="29" t="s">
        <v>987</v>
      </c>
      <c r="E822" s="29" t="s">
        <v>221</v>
      </c>
      <c r="G822" s="29" t="s">
        <v>1750</v>
      </c>
      <c r="H822" s="534" t="str">
        <f t="shared" si="12"/>
        <v>Gimli</v>
      </c>
    </row>
    <row r="823" spans="1:8" ht="12.95" customHeight="1" x14ac:dyDescent="0.2">
      <c r="A823" s="41">
        <v>192</v>
      </c>
      <c r="B823" s="49" t="s">
        <v>1000</v>
      </c>
      <c r="C823" s="79">
        <v>2213</v>
      </c>
      <c r="D823" s="29" t="s">
        <v>988</v>
      </c>
      <c r="E823" s="29" t="s">
        <v>222</v>
      </c>
      <c r="G823" s="29" t="s">
        <v>223</v>
      </c>
      <c r="H823" s="534" t="str">
        <f t="shared" si="12"/>
        <v>St. Martin</v>
      </c>
    </row>
    <row r="824" spans="1:8" ht="12.95" customHeight="1" x14ac:dyDescent="0.2">
      <c r="A824" s="41">
        <v>197</v>
      </c>
      <c r="B824" s="49" t="s">
        <v>3155</v>
      </c>
      <c r="C824" s="79">
        <v>2218</v>
      </c>
      <c r="D824" s="29" t="s">
        <v>2932</v>
      </c>
      <c r="E824" s="29" t="s">
        <v>1777</v>
      </c>
      <c r="G824" s="29" t="s">
        <v>1622</v>
      </c>
      <c r="H824" s="534" t="str">
        <f t="shared" si="12"/>
        <v>Austin</v>
      </c>
    </row>
    <row r="825" spans="1:8" ht="12.95" customHeight="1" x14ac:dyDescent="0.2">
      <c r="A825" s="41">
        <v>107</v>
      </c>
      <c r="B825" s="49" t="s">
        <v>1939</v>
      </c>
      <c r="C825" s="79">
        <v>2219</v>
      </c>
      <c r="D825" s="29" t="s">
        <v>989</v>
      </c>
      <c r="E825" s="29" t="s">
        <v>2342</v>
      </c>
      <c r="G825" s="29" t="s">
        <v>224</v>
      </c>
      <c r="H825" s="534" t="str">
        <f t="shared" si="12"/>
        <v>Sperling</v>
      </c>
    </row>
    <row r="826" spans="1:8" ht="12.95" customHeight="1" x14ac:dyDescent="0.2">
      <c r="A826" s="41">
        <v>197</v>
      </c>
      <c r="B826" s="49" t="s">
        <v>3155</v>
      </c>
      <c r="C826" s="79">
        <v>2220</v>
      </c>
      <c r="D826" s="29" t="s">
        <v>990</v>
      </c>
      <c r="E826" s="29" t="s">
        <v>225</v>
      </c>
      <c r="F826" s="29" t="s">
        <v>3208</v>
      </c>
      <c r="G826" s="29" t="s">
        <v>1048</v>
      </c>
      <c r="H826" s="534" t="str">
        <f t="shared" si="12"/>
        <v>Plum Coulee</v>
      </c>
    </row>
    <row r="827" spans="1:8" ht="12.95" customHeight="1" x14ac:dyDescent="0.2">
      <c r="A827" s="41">
        <v>107</v>
      </c>
      <c r="B827" s="49" t="s">
        <v>1939</v>
      </c>
      <c r="C827" s="79">
        <v>2221</v>
      </c>
      <c r="D827" s="29" t="s">
        <v>2764</v>
      </c>
      <c r="E827" s="96" t="s">
        <v>2931</v>
      </c>
      <c r="F827" s="29" t="s">
        <v>3209</v>
      </c>
      <c r="G827" s="29" t="s">
        <v>1966</v>
      </c>
      <c r="H827" s="534" t="str">
        <f t="shared" si="12"/>
        <v>Winnipeg</v>
      </c>
    </row>
    <row r="828" spans="1:8" ht="12.95" customHeight="1" x14ac:dyDescent="0.2">
      <c r="A828" s="41">
        <v>174</v>
      </c>
      <c r="B828" s="49" t="s">
        <v>2375</v>
      </c>
      <c r="C828" s="79">
        <v>2229</v>
      </c>
      <c r="D828" s="29" t="s">
        <v>991</v>
      </c>
      <c r="E828" s="29" t="s">
        <v>2699</v>
      </c>
      <c r="G828" s="29" t="s">
        <v>1210</v>
      </c>
      <c r="H828" s="534" t="str">
        <f t="shared" si="12"/>
        <v>Mitchell</v>
      </c>
    </row>
    <row r="829" spans="1:8" ht="12.95" customHeight="1" x14ac:dyDescent="0.2">
      <c r="A829" s="41">
        <v>165</v>
      </c>
      <c r="B829" s="49" t="s">
        <v>1964</v>
      </c>
      <c r="C829" s="79">
        <v>2230</v>
      </c>
      <c r="D829" s="29" t="s">
        <v>992</v>
      </c>
      <c r="E829" s="29" t="s">
        <v>3168</v>
      </c>
      <c r="G829" s="29" t="s">
        <v>1966</v>
      </c>
      <c r="H829" s="534" t="str">
        <f t="shared" si="12"/>
        <v>Winnipeg</v>
      </c>
    </row>
    <row r="830" spans="1:8" ht="12.95" customHeight="1" x14ac:dyDescent="0.2">
      <c r="A830" s="41">
        <v>140</v>
      </c>
      <c r="B830" s="49" t="s">
        <v>2104</v>
      </c>
      <c r="C830" s="79">
        <v>2231</v>
      </c>
      <c r="D830" s="29" t="s">
        <v>2747</v>
      </c>
      <c r="E830" s="29" t="s">
        <v>226</v>
      </c>
      <c r="F830" s="96" t="s">
        <v>3210</v>
      </c>
      <c r="G830" s="29" t="s">
        <v>747</v>
      </c>
      <c r="H830" s="534" t="str">
        <f t="shared" si="12"/>
        <v>Shilo</v>
      </c>
    </row>
    <row r="831" spans="1:8" ht="12.95" customHeight="1" x14ac:dyDescent="0.2">
      <c r="A831" s="41">
        <v>192</v>
      </c>
      <c r="B831" s="29" t="s">
        <v>1000</v>
      </c>
      <c r="C831" s="79">
        <v>2232</v>
      </c>
      <c r="D831" s="29" t="s">
        <v>993</v>
      </c>
      <c r="E831" s="29" t="s">
        <v>227</v>
      </c>
      <c r="G831" s="29" t="s">
        <v>1191</v>
      </c>
      <c r="H831" s="534" t="str">
        <f t="shared" si="12"/>
        <v>Norway House</v>
      </c>
    </row>
    <row r="832" spans="1:8" ht="12.95" customHeight="1" x14ac:dyDescent="0.2">
      <c r="A832" s="41">
        <v>163</v>
      </c>
      <c r="B832" s="49" t="s">
        <v>3126</v>
      </c>
      <c r="C832" s="79">
        <v>2233</v>
      </c>
      <c r="D832" s="29" t="s">
        <v>994</v>
      </c>
      <c r="E832" s="29" t="s">
        <v>228</v>
      </c>
      <c r="F832" s="29" t="s">
        <v>1753</v>
      </c>
      <c r="G832" s="29" t="s">
        <v>1971</v>
      </c>
      <c r="H832" s="534" t="str">
        <f t="shared" si="12"/>
        <v>Brandon</v>
      </c>
    </row>
    <row r="833" spans="1:8" ht="12.95" customHeight="1" x14ac:dyDescent="0.2">
      <c r="A833" s="41">
        <v>176</v>
      </c>
      <c r="B833" s="49" t="s">
        <v>1938</v>
      </c>
      <c r="C833" s="79">
        <v>2235</v>
      </c>
      <c r="D833" s="29" t="s">
        <v>995</v>
      </c>
      <c r="E833" s="29" t="s">
        <v>229</v>
      </c>
      <c r="G833" s="29" t="s">
        <v>85</v>
      </c>
      <c r="H833" s="534" t="str">
        <f t="shared" si="12"/>
        <v>St. Norbert</v>
      </c>
    </row>
    <row r="834" spans="1:8" ht="12.95" customHeight="1" x14ac:dyDescent="0.2">
      <c r="A834" s="41">
        <v>153</v>
      </c>
      <c r="B834" s="49" t="s">
        <v>319</v>
      </c>
      <c r="C834" s="79">
        <v>2236</v>
      </c>
      <c r="D834" s="29" t="s">
        <v>996</v>
      </c>
      <c r="E834" s="29" t="s">
        <v>425</v>
      </c>
      <c r="G834" s="29" t="s">
        <v>1176</v>
      </c>
      <c r="H834" s="534" t="str">
        <f t="shared" si="12"/>
        <v>Birnie</v>
      </c>
    </row>
    <row r="835" spans="1:8" ht="12.95" customHeight="1" x14ac:dyDescent="0.2">
      <c r="A835" s="41">
        <v>197</v>
      </c>
      <c r="B835" s="49" t="s">
        <v>3155</v>
      </c>
      <c r="C835" s="79">
        <v>2237</v>
      </c>
      <c r="D835" s="29" t="s">
        <v>3459</v>
      </c>
      <c r="E835" s="29" t="s">
        <v>3169</v>
      </c>
      <c r="F835" s="96"/>
      <c r="G835" s="29" t="s">
        <v>1589</v>
      </c>
      <c r="H835" s="534" t="str">
        <f t="shared" si="12"/>
        <v>Steinbach</v>
      </c>
    </row>
    <row r="836" spans="1:8" ht="12.95" customHeight="1" x14ac:dyDescent="0.2">
      <c r="A836" s="41">
        <v>141</v>
      </c>
      <c r="B836" s="49" t="s">
        <v>324</v>
      </c>
      <c r="C836" s="79">
        <v>2238</v>
      </c>
      <c r="D836" s="29" t="s">
        <v>997</v>
      </c>
      <c r="E836" s="29" t="s">
        <v>37</v>
      </c>
      <c r="G836" s="29" t="s">
        <v>230</v>
      </c>
      <c r="H836" s="534" t="str">
        <f t="shared" si="12"/>
        <v>Margaret</v>
      </c>
    </row>
    <row r="837" spans="1:8" ht="12.95" customHeight="1" x14ac:dyDescent="0.2">
      <c r="A837" s="41">
        <v>107</v>
      </c>
      <c r="B837" s="49" t="s">
        <v>1939</v>
      </c>
      <c r="C837" s="79">
        <v>2243</v>
      </c>
      <c r="D837" s="29" t="s">
        <v>3129</v>
      </c>
      <c r="E837" s="29" t="s">
        <v>887</v>
      </c>
      <c r="F837" s="29" t="s">
        <v>231</v>
      </c>
      <c r="G837" s="29" t="s">
        <v>1060</v>
      </c>
      <c r="H837" s="534" t="str">
        <f t="shared" si="12"/>
        <v>Stonewall</v>
      </c>
    </row>
    <row r="838" spans="1:8" ht="12.95" customHeight="1" x14ac:dyDescent="0.2">
      <c r="A838" s="41">
        <v>197</v>
      </c>
      <c r="B838" s="49" t="s">
        <v>3155</v>
      </c>
      <c r="C838" s="79">
        <v>2246</v>
      </c>
      <c r="D838" s="29" t="s">
        <v>2935</v>
      </c>
      <c r="E838" s="29" t="s">
        <v>232</v>
      </c>
      <c r="G838" s="29" t="s">
        <v>1969</v>
      </c>
      <c r="H838" s="534" t="str">
        <f t="shared" ref="H838:H897" si="13">IF(OR(C838=1180,C838=1287,C838=1808,C838=1887),"Winnipeg",IF(G838=$G$1,$H$1,IF(G838=$G$2,$H$2,IF(G838="MACGREGOR","McGregor",IF(G838="N.-D.-DE-LOURDES","N.-D.-de-Lourdes",IF(G838="STE ROSE DU LAC","Ste Rose du Lac",IF(G838="PORTAGE LA PRAIRIE","Portage la Prairie",IF(G838="LAC DU BONNET","Lac du Bonnet",IF(G838="GOD'S LAKE NARROWS","God's Lake Narrows",IF(G838="MCCREARY","McCreary",PROPER(G838)))))))))))</f>
        <v>Portage la Prairie</v>
      </c>
    </row>
    <row r="839" spans="1:8" ht="12.95" customHeight="1" x14ac:dyDescent="0.2">
      <c r="A839" s="41">
        <v>197</v>
      </c>
      <c r="B839" s="49" t="s">
        <v>3155</v>
      </c>
      <c r="C839" s="79">
        <v>2247</v>
      </c>
      <c r="D839" s="29" t="s">
        <v>1934</v>
      </c>
      <c r="E839" s="29" t="s">
        <v>3460</v>
      </c>
      <c r="G839" s="29" t="s">
        <v>1966</v>
      </c>
      <c r="H839" s="534" t="str">
        <f t="shared" si="13"/>
        <v>Winnipeg</v>
      </c>
    </row>
    <row r="840" spans="1:8" ht="12.95" customHeight="1" x14ac:dyDescent="0.2">
      <c r="A840" s="41">
        <v>105</v>
      </c>
      <c r="B840" s="49" t="s">
        <v>287</v>
      </c>
      <c r="C840" s="79">
        <v>2248</v>
      </c>
      <c r="D840" s="29" t="s">
        <v>1935</v>
      </c>
      <c r="E840" s="29" t="s">
        <v>233</v>
      </c>
      <c r="G840" s="29" t="s">
        <v>1043</v>
      </c>
      <c r="H840" s="534" t="str">
        <f t="shared" si="13"/>
        <v>Winkler</v>
      </c>
    </row>
    <row r="841" spans="1:8" ht="12.95" customHeight="1" x14ac:dyDescent="0.2">
      <c r="A841" s="41">
        <v>176</v>
      </c>
      <c r="B841" s="49" t="s">
        <v>1938</v>
      </c>
      <c r="C841" s="79">
        <v>2254</v>
      </c>
      <c r="D841" s="29" t="s">
        <v>1936</v>
      </c>
      <c r="E841" s="29" t="s">
        <v>2556</v>
      </c>
      <c r="G841" s="29" t="s">
        <v>1966</v>
      </c>
      <c r="H841" s="534" t="str">
        <f t="shared" si="13"/>
        <v>Winnipeg</v>
      </c>
    </row>
    <row r="842" spans="1:8" ht="12.95" customHeight="1" x14ac:dyDescent="0.2">
      <c r="A842" s="41">
        <v>140</v>
      </c>
      <c r="B842" s="49" t="s">
        <v>2104</v>
      </c>
      <c r="C842" s="79">
        <v>2255</v>
      </c>
      <c r="D842" s="29" t="s">
        <v>2738</v>
      </c>
      <c r="E842" s="29" t="s">
        <v>888</v>
      </c>
      <c r="G842" s="29" t="s">
        <v>1966</v>
      </c>
      <c r="H842" s="534" t="str">
        <f t="shared" si="13"/>
        <v>Winnipeg</v>
      </c>
    </row>
    <row r="843" spans="1:8" ht="12.95" customHeight="1" x14ac:dyDescent="0.2">
      <c r="A843" s="41">
        <v>154</v>
      </c>
      <c r="B843" s="49" t="s">
        <v>2373</v>
      </c>
      <c r="C843" s="79">
        <v>2256</v>
      </c>
      <c r="D843" s="29" t="s">
        <v>1937</v>
      </c>
      <c r="E843" s="29" t="s">
        <v>1836</v>
      </c>
      <c r="F843" s="29" t="s">
        <v>2557</v>
      </c>
      <c r="G843" s="29" t="s">
        <v>1587</v>
      </c>
      <c r="H843" s="534" t="str">
        <f t="shared" si="13"/>
        <v>East Selkirk</v>
      </c>
    </row>
    <row r="844" spans="1:8" ht="12.95" customHeight="1" x14ac:dyDescent="0.2">
      <c r="A844" s="41">
        <v>118</v>
      </c>
      <c r="B844" s="49" t="s">
        <v>2372</v>
      </c>
      <c r="C844" s="79">
        <v>2259</v>
      </c>
      <c r="D844" s="29" t="s">
        <v>347</v>
      </c>
      <c r="E844" s="29" t="s">
        <v>1980</v>
      </c>
      <c r="G844" s="29" t="s">
        <v>1966</v>
      </c>
      <c r="H844" s="534" t="str">
        <f t="shared" si="13"/>
        <v>Winnipeg</v>
      </c>
    </row>
    <row r="845" spans="1:8" ht="12.95" customHeight="1" x14ac:dyDescent="0.2">
      <c r="A845" s="41">
        <v>114</v>
      </c>
      <c r="B845" s="49" t="s">
        <v>2371</v>
      </c>
      <c r="C845" s="79">
        <v>2260</v>
      </c>
      <c r="D845" s="29" t="s">
        <v>348</v>
      </c>
      <c r="E845" s="29" t="s">
        <v>1967</v>
      </c>
      <c r="G845" s="29" t="s">
        <v>1966</v>
      </c>
      <c r="H845" s="534" t="str">
        <f t="shared" si="13"/>
        <v>Winnipeg</v>
      </c>
    </row>
    <row r="846" spans="1:8" ht="12.95" customHeight="1" x14ac:dyDescent="0.2">
      <c r="A846" s="41">
        <v>197</v>
      </c>
      <c r="B846" s="49" t="s">
        <v>3155</v>
      </c>
      <c r="C846" s="79">
        <v>2263</v>
      </c>
      <c r="D846" s="29" t="s">
        <v>345</v>
      </c>
      <c r="E846" s="29" t="s">
        <v>3461</v>
      </c>
      <c r="F846" s="29" t="s">
        <v>3303</v>
      </c>
      <c r="G846" s="29" t="s">
        <v>1966</v>
      </c>
      <c r="H846" s="534" t="str">
        <f t="shared" si="13"/>
        <v>Winnipeg</v>
      </c>
    </row>
    <row r="847" spans="1:8" ht="12.95" customHeight="1" x14ac:dyDescent="0.2">
      <c r="A847" s="41">
        <v>197</v>
      </c>
      <c r="B847" s="49" t="s">
        <v>3155</v>
      </c>
      <c r="C847" s="79">
        <v>2264</v>
      </c>
      <c r="D847" s="29" t="s">
        <v>3130</v>
      </c>
      <c r="E847" s="29" t="s">
        <v>2327</v>
      </c>
      <c r="G847" s="29" t="s">
        <v>1553</v>
      </c>
      <c r="H847" s="534" t="str">
        <f t="shared" si="13"/>
        <v>Gladstone</v>
      </c>
    </row>
    <row r="848" spans="1:8" ht="12.95" customHeight="1" x14ac:dyDescent="0.2">
      <c r="A848" s="41">
        <v>197</v>
      </c>
      <c r="B848" s="49" t="s">
        <v>3155</v>
      </c>
      <c r="C848" s="79">
        <v>2265</v>
      </c>
      <c r="D848" s="29" t="s">
        <v>3131</v>
      </c>
      <c r="E848" s="29" t="s">
        <v>3462</v>
      </c>
      <c r="G848" s="29" t="s">
        <v>1210</v>
      </c>
      <c r="H848" s="534" t="str">
        <f t="shared" si="13"/>
        <v>Mitchell</v>
      </c>
    </row>
    <row r="849" spans="1:8" ht="12.95" customHeight="1" x14ac:dyDescent="0.2">
      <c r="A849" s="41">
        <v>140</v>
      </c>
      <c r="B849" s="49" t="s">
        <v>2104</v>
      </c>
      <c r="C849" s="79">
        <v>2267</v>
      </c>
      <c r="D849" s="29" t="s">
        <v>2743</v>
      </c>
      <c r="E849" s="29" t="s">
        <v>3211</v>
      </c>
      <c r="F849" s="29" t="s">
        <v>3212</v>
      </c>
      <c r="G849" s="29" t="s">
        <v>1994</v>
      </c>
      <c r="H849" s="534" t="str">
        <f t="shared" si="13"/>
        <v>Thompson</v>
      </c>
    </row>
    <row r="850" spans="1:8" ht="12.95" customHeight="1" x14ac:dyDescent="0.2">
      <c r="A850" s="41">
        <v>197</v>
      </c>
      <c r="B850" s="49" t="s">
        <v>3155</v>
      </c>
      <c r="C850" s="79">
        <v>2268</v>
      </c>
      <c r="D850" s="96" t="s">
        <v>884</v>
      </c>
      <c r="E850" s="29" t="s">
        <v>3132</v>
      </c>
      <c r="F850" s="96"/>
      <c r="G850" s="29" t="s">
        <v>1966</v>
      </c>
      <c r="H850" s="534" t="str">
        <f t="shared" si="13"/>
        <v>Winnipeg</v>
      </c>
    </row>
    <row r="851" spans="1:8" ht="12.95" customHeight="1" x14ac:dyDescent="0.2">
      <c r="A851" s="139">
        <v>197</v>
      </c>
      <c r="B851" s="144" t="s">
        <v>3155</v>
      </c>
      <c r="C851" s="139">
        <v>2272</v>
      </c>
      <c r="D851" s="71" t="s">
        <v>2693</v>
      </c>
      <c r="E851" s="71" t="s">
        <v>3133</v>
      </c>
      <c r="F851" s="71"/>
      <c r="G851" s="71" t="s">
        <v>1043</v>
      </c>
      <c r="H851" s="534" t="str">
        <f t="shared" si="13"/>
        <v>Winkler</v>
      </c>
    </row>
    <row r="852" spans="1:8" ht="12.95" customHeight="1" x14ac:dyDescent="0.2">
      <c r="A852" s="41">
        <v>197</v>
      </c>
      <c r="B852" s="49" t="s">
        <v>3155</v>
      </c>
      <c r="C852" s="79">
        <v>2273</v>
      </c>
      <c r="D852" s="29" t="s">
        <v>2728</v>
      </c>
      <c r="E852" s="29" t="s">
        <v>3304</v>
      </c>
      <c r="G852" s="29" t="s">
        <v>3305</v>
      </c>
      <c r="H852" s="534" t="str">
        <f t="shared" si="13"/>
        <v>Hordean</v>
      </c>
    </row>
    <row r="853" spans="1:8" ht="12.95" customHeight="1" x14ac:dyDescent="0.2">
      <c r="A853" s="41">
        <v>105</v>
      </c>
      <c r="B853" s="49" t="s">
        <v>287</v>
      </c>
      <c r="C853" s="79">
        <v>2275</v>
      </c>
      <c r="D853" s="29" t="s">
        <v>2763</v>
      </c>
      <c r="E853" s="29" t="s">
        <v>2832</v>
      </c>
      <c r="G853" s="29" t="s">
        <v>2831</v>
      </c>
      <c r="H853" s="534" t="str">
        <f t="shared" si="13"/>
        <v>Schanzenfeld</v>
      </c>
    </row>
    <row r="854" spans="1:8" ht="12.95" customHeight="1" x14ac:dyDescent="0.2">
      <c r="A854" s="41">
        <v>195</v>
      </c>
      <c r="B854" s="49" t="s">
        <v>965</v>
      </c>
      <c r="C854" s="79">
        <v>2276</v>
      </c>
      <c r="D854" s="29" t="s">
        <v>2788</v>
      </c>
      <c r="E854" s="29" t="s">
        <v>2025</v>
      </c>
      <c r="F854" s="29" t="s">
        <v>2839</v>
      </c>
      <c r="G854" s="29" t="s">
        <v>2026</v>
      </c>
      <c r="H854" s="534" t="str">
        <f t="shared" si="13"/>
        <v>Elie</v>
      </c>
    </row>
    <row r="855" spans="1:8" ht="12.95" customHeight="1" x14ac:dyDescent="0.2">
      <c r="A855" s="41">
        <v>135</v>
      </c>
      <c r="B855" s="49" t="s">
        <v>343</v>
      </c>
      <c r="C855" s="79">
        <v>2277</v>
      </c>
      <c r="D855" s="29" t="s">
        <v>2760</v>
      </c>
      <c r="E855" s="29" t="s">
        <v>2828</v>
      </c>
      <c r="F855" s="96"/>
      <c r="G855" s="29" t="s">
        <v>523</v>
      </c>
      <c r="H855" s="534" t="str">
        <f t="shared" si="13"/>
        <v>Opaskwayak</v>
      </c>
    </row>
    <row r="856" spans="1:8" ht="12.95" customHeight="1" x14ac:dyDescent="0.2">
      <c r="A856" s="41">
        <v>193</v>
      </c>
      <c r="B856" s="49" t="s">
        <v>1449</v>
      </c>
      <c r="C856" s="79">
        <v>2278</v>
      </c>
      <c r="D856" s="29" t="s">
        <v>2790</v>
      </c>
      <c r="E856" s="29" t="s">
        <v>2842</v>
      </c>
      <c r="G856" s="29" t="s">
        <v>2843</v>
      </c>
      <c r="H856" s="534" t="str">
        <f t="shared" si="13"/>
        <v>Rathwell</v>
      </c>
    </row>
    <row r="857" spans="1:8" ht="12.95" customHeight="1" x14ac:dyDescent="0.2">
      <c r="A857" s="41">
        <v>197</v>
      </c>
      <c r="B857" s="49" t="s">
        <v>3155</v>
      </c>
      <c r="C857" s="79">
        <v>2279</v>
      </c>
      <c r="D857" s="29" t="s">
        <v>2765</v>
      </c>
      <c r="E857" s="29" t="s">
        <v>2836</v>
      </c>
      <c r="G857" s="29" t="s">
        <v>1966</v>
      </c>
      <c r="H857" s="534" t="str">
        <f t="shared" si="13"/>
        <v>Winnipeg</v>
      </c>
    </row>
    <row r="858" spans="1:8" ht="12.95" customHeight="1" x14ac:dyDescent="0.2">
      <c r="A858" s="41">
        <v>174</v>
      </c>
      <c r="B858" s="49" t="s">
        <v>2375</v>
      </c>
      <c r="C858" s="79">
        <v>2282</v>
      </c>
      <c r="D858" s="29" t="s">
        <v>2881</v>
      </c>
      <c r="E858" s="29" t="s">
        <v>2888</v>
      </c>
      <c r="G858" s="29" t="s">
        <v>1589</v>
      </c>
      <c r="H858" s="534" t="str">
        <f t="shared" si="13"/>
        <v>Steinbach</v>
      </c>
    </row>
    <row r="859" spans="1:8" ht="12.95" customHeight="1" x14ac:dyDescent="0.2">
      <c r="A859" s="41">
        <v>127</v>
      </c>
      <c r="B859" s="49" t="s">
        <v>288</v>
      </c>
      <c r="C859" s="79">
        <v>2283</v>
      </c>
      <c r="D859" s="29" t="s">
        <v>2885</v>
      </c>
      <c r="E859" s="29" t="s">
        <v>2889</v>
      </c>
      <c r="F859" s="29" t="s">
        <v>1070</v>
      </c>
      <c r="G859" s="71" t="s">
        <v>1622</v>
      </c>
      <c r="H859" s="534" t="str">
        <f t="shared" si="13"/>
        <v>Austin</v>
      </c>
    </row>
    <row r="860" spans="1:8" ht="12.95" customHeight="1" x14ac:dyDescent="0.2">
      <c r="A860" s="41">
        <v>107</v>
      </c>
      <c r="B860" s="49" t="s">
        <v>1939</v>
      </c>
      <c r="C860" s="79">
        <v>2284</v>
      </c>
      <c r="D860" s="29" t="s">
        <v>2883</v>
      </c>
      <c r="E860" s="29" t="s">
        <v>3463</v>
      </c>
      <c r="G860" s="29" t="s">
        <v>1966</v>
      </c>
      <c r="H860" s="534" t="str">
        <f t="shared" si="13"/>
        <v>Winnipeg</v>
      </c>
    </row>
    <row r="861" spans="1:8" ht="12.95" customHeight="1" x14ac:dyDescent="0.2">
      <c r="A861" s="41">
        <v>105</v>
      </c>
      <c r="B861" s="49" t="s">
        <v>287</v>
      </c>
      <c r="C861" s="79">
        <v>2285</v>
      </c>
      <c r="D861" s="29" t="s">
        <v>2929</v>
      </c>
      <c r="E861" s="29" t="s">
        <v>2930</v>
      </c>
      <c r="G861" s="29" t="s">
        <v>1043</v>
      </c>
      <c r="H861" s="534" t="str">
        <f t="shared" si="13"/>
        <v>Winkler</v>
      </c>
    </row>
    <row r="862" spans="1:8" ht="12.95" customHeight="1" x14ac:dyDescent="0.2">
      <c r="A862" s="41">
        <v>185</v>
      </c>
      <c r="B862" s="49" t="s">
        <v>1474</v>
      </c>
      <c r="C862" s="79">
        <v>2286</v>
      </c>
      <c r="D862" s="29" t="s">
        <v>2880</v>
      </c>
      <c r="E862" s="29" t="s">
        <v>2886</v>
      </c>
      <c r="G862" s="29" t="s">
        <v>2260</v>
      </c>
      <c r="H862" s="534" t="str">
        <f t="shared" si="13"/>
        <v>Altona</v>
      </c>
    </row>
    <row r="863" spans="1:8" ht="12.95" customHeight="1" x14ac:dyDescent="0.2">
      <c r="A863" s="41">
        <v>197</v>
      </c>
      <c r="B863" s="49" t="s">
        <v>3155</v>
      </c>
      <c r="C863" s="79">
        <v>2287</v>
      </c>
      <c r="D863" s="29" t="s">
        <v>3213</v>
      </c>
      <c r="E863" s="29" t="s">
        <v>3214</v>
      </c>
      <c r="G863" s="29" t="s">
        <v>65</v>
      </c>
      <c r="H863" s="534" t="str">
        <f t="shared" si="13"/>
        <v>Crystal City</v>
      </c>
    </row>
    <row r="864" spans="1:8" ht="12.95" customHeight="1" x14ac:dyDescent="0.2">
      <c r="A864" s="41">
        <v>163</v>
      </c>
      <c r="B864" s="49" t="s">
        <v>3126</v>
      </c>
      <c r="C864" s="79">
        <v>2289</v>
      </c>
      <c r="D864" s="29" t="s">
        <v>3134</v>
      </c>
      <c r="E864" s="96" t="s">
        <v>3135</v>
      </c>
      <c r="F864" s="29" t="s">
        <v>3136</v>
      </c>
      <c r="G864" s="29" t="s">
        <v>1966</v>
      </c>
      <c r="H864" s="534" t="str">
        <f t="shared" si="13"/>
        <v>Winnipeg</v>
      </c>
    </row>
    <row r="865" spans="1:8" ht="12.95" customHeight="1" x14ac:dyDescent="0.2">
      <c r="A865" s="41">
        <v>185</v>
      </c>
      <c r="B865" s="49" t="s">
        <v>1474</v>
      </c>
      <c r="C865" s="79">
        <v>2290</v>
      </c>
      <c r="D865" s="29" t="s">
        <v>3137</v>
      </c>
      <c r="E865" s="29" t="s">
        <v>3138</v>
      </c>
      <c r="G865" s="29" t="s">
        <v>1827</v>
      </c>
      <c r="H865" s="534" t="str">
        <f t="shared" si="13"/>
        <v>Dominion City</v>
      </c>
    </row>
    <row r="866" spans="1:8" ht="12.95" customHeight="1" x14ac:dyDescent="0.2">
      <c r="A866" s="41">
        <v>107</v>
      </c>
      <c r="B866" s="49" t="s">
        <v>1939</v>
      </c>
      <c r="C866" s="79">
        <v>2291</v>
      </c>
      <c r="D866" s="29" t="s">
        <v>3464</v>
      </c>
      <c r="E866" s="29" t="s">
        <v>3465</v>
      </c>
      <c r="G866" s="29" t="s">
        <v>1966</v>
      </c>
      <c r="H866" s="534" t="str">
        <f t="shared" si="13"/>
        <v>Winnipeg</v>
      </c>
    </row>
    <row r="867" spans="1:8" ht="12.95" customHeight="1" x14ac:dyDescent="0.2">
      <c r="A867" s="41">
        <v>107</v>
      </c>
      <c r="B867" s="49" t="s">
        <v>1939</v>
      </c>
      <c r="C867" s="79">
        <v>2293</v>
      </c>
      <c r="D867" s="29" t="s">
        <v>3139</v>
      </c>
      <c r="E867" s="29" t="s">
        <v>3140</v>
      </c>
      <c r="G867" s="29" t="s">
        <v>1966</v>
      </c>
      <c r="H867" s="534" t="str">
        <f t="shared" si="13"/>
        <v>Winnipeg</v>
      </c>
    </row>
    <row r="868" spans="1:8" ht="12.95" customHeight="1" x14ac:dyDescent="0.2">
      <c r="A868" s="41">
        <v>118</v>
      </c>
      <c r="B868" s="49" t="s">
        <v>2372</v>
      </c>
      <c r="C868" s="79">
        <v>2294</v>
      </c>
      <c r="D868" s="29" t="s">
        <v>3170</v>
      </c>
      <c r="E868" s="29" t="s">
        <v>3171</v>
      </c>
      <c r="G868" s="29" t="s">
        <v>1966</v>
      </c>
      <c r="H868" s="534" t="str">
        <f t="shared" si="13"/>
        <v>Winnipeg</v>
      </c>
    </row>
    <row r="869" spans="1:8" ht="12.95" customHeight="1" x14ac:dyDescent="0.2">
      <c r="A869" s="41">
        <v>197</v>
      </c>
      <c r="B869" s="49" t="s">
        <v>3155</v>
      </c>
      <c r="C869" s="79">
        <v>2296</v>
      </c>
      <c r="D869" s="29" t="s">
        <v>3172</v>
      </c>
      <c r="E869" s="29" t="s">
        <v>3173</v>
      </c>
      <c r="F869" s="96" t="s">
        <v>3174</v>
      </c>
      <c r="G869" s="29" t="s">
        <v>3175</v>
      </c>
      <c r="H869" s="534" t="str">
        <f t="shared" si="13"/>
        <v>Marquette</v>
      </c>
    </row>
    <row r="870" spans="1:8" ht="12.95" customHeight="1" x14ac:dyDescent="0.2">
      <c r="A870" s="41">
        <v>156</v>
      </c>
      <c r="B870" s="49" t="s">
        <v>321</v>
      </c>
      <c r="C870" s="79">
        <v>2297</v>
      </c>
      <c r="D870" s="29" t="s">
        <v>3176</v>
      </c>
      <c r="E870" s="29" t="s">
        <v>1064</v>
      </c>
      <c r="G870" s="29" t="s">
        <v>3177</v>
      </c>
      <c r="H870" s="534" t="str">
        <f t="shared" si="13"/>
        <v>Newdale</v>
      </c>
    </row>
    <row r="871" spans="1:8" ht="12.95" customHeight="1" x14ac:dyDescent="0.2">
      <c r="A871" s="41">
        <v>118</v>
      </c>
      <c r="B871" s="49" t="s">
        <v>2372</v>
      </c>
      <c r="C871" s="79">
        <v>2298</v>
      </c>
      <c r="D871" s="29" t="s">
        <v>3178</v>
      </c>
      <c r="E871" s="29" t="s">
        <v>3466</v>
      </c>
      <c r="F871" s="96"/>
      <c r="G871" s="29" t="s">
        <v>1966</v>
      </c>
      <c r="H871" s="534" t="str">
        <f t="shared" si="13"/>
        <v>Winnipeg</v>
      </c>
    </row>
    <row r="872" spans="1:8" ht="12.95" customHeight="1" x14ac:dyDescent="0.2">
      <c r="A872" s="41">
        <v>155</v>
      </c>
      <c r="B872" s="49" t="s">
        <v>2376</v>
      </c>
      <c r="C872" s="79">
        <v>2299</v>
      </c>
      <c r="D872" s="29" t="s">
        <v>3179</v>
      </c>
      <c r="E872" s="29" t="s">
        <v>3180</v>
      </c>
      <c r="F872" s="29" t="s">
        <v>3181</v>
      </c>
      <c r="G872" s="29" t="s">
        <v>1795</v>
      </c>
      <c r="H872" s="534" t="str">
        <f t="shared" si="13"/>
        <v>Rosser</v>
      </c>
    </row>
    <row r="873" spans="1:8" ht="12.95" customHeight="1" x14ac:dyDescent="0.2">
      <c r="A873" s="41">
        <v>197</v>
      </c>
      <c r="B873" s="49" t="s">
        <v>3155</v>
      </c>
      <c r="C873" s="79">
        <v>2300</v>
      </c>
      <c r="D873" s="29" t="s">
        <v>3182</v>
      </c>
      <c r="E873" s="29" t="s">
        <v>3467</v>
      </c>
      <c r="G873" s="29" t="s">
        <v>1043</v>
      </c>
      <c r="H873" s="534" t="str">
        <f t="shared" si="13"/>
        <v>Winkler</v>
      </c>
    </row>
    <row r="874" spans="1:8" ht="12.95" customHeight="1" x14ac:dyDescent="0.2">
      <c r="A874" s="41">
        <v>176</v>
      </c>
      <c r="B874" s="49" t="s">
        <v>1938</v>
      </c>
      <c r="C874" s="79">
        <v>2301</v>
      </c>
      <c r="D874" s="29" t="s">
        <v>3183</v>
      </c>
      <c r="E874" s="29" t="s">
        <v>3184</v>
      </c>
      <c r="G874" s="29" t="s">
        <v>1966</v>
      </c>
      <c r="H874" s="534" t="str">
        <f t="shared" si="13"/>
        <v>Winnipeg</v>
      </c>
    </row>
    <row r="875" spans="1:8" ht="12.95" customHeight="1" x14ac:dyDescent="0.2">
      <c r="A875" s="41">
        <v>188</v>
      </c>
      <c r="B875" s="49" t="s">
        <v>1008</v>
      </c>
      <c r="C875" s="79">
        <v>2302</v>
      </c>
      <c r="D875" s="29" t="s">
        <v>3215</v>
      </c>
      <c r="E875" s="29" t="s">
        <v>3216</v>
      </c>
      <c r="G875" s="29" t="s">
        <v>1966</v>
      </c>
      <c r="H875" s="534" t="str">
        <f t="shared" si="13"/>
        <v>Winnipeg</v>
      </c>
    </row>
    <row r="876" spans="1:8" ht="12.95" customHeight="1" x14ac:dyDescent="0.2">
      <c r="A876" s="41">
        <v>118</v>
      </c>
      <c r="B876" s="49" t="s">
        <v>2372</v>
      </c>
      <c r="C876" s="79">
        <v>2303</v>
      </c>
      <c r="D876" s="29" t="s">
        <v>3217</v>
      </c>
      <c r="E876" s="29" t="s">
        <v>3218</v>
      </c>
      <c r="G876" s="29" t="s">
        <v>1966</v>
      </c>
      <c r="H876" s="534" t="str">
        <f t="shared" si="13"/>
        <v>Winnipeg</v>
      </c>
    </row>
    <row r="877" spans="1:8" ht="12.95" customHeight="1" x14ac:dyDescent="0.2">
      <c r="A877" s="41">
        <v>188</v>
      </c>
      <c r="B877" s="49" t="s">
        <v>1008</v>
      </c>
      <c r="C877" s="79">
        <v>2304</v>
      </c>
      <c r="D877" s="29" t="s">
        <v>3219</v>
      </c>
      <c r="E877" s="96" t="s">
        <v>3220</v>
      </c>
      <c r="F877" s="96"/>
      <c r="G877" s="29" t="s">
        <v>1966</v>
      </c>
      <c r="H877" s="534" t="str">
        <f t="shared" si="13"/>
        <v>Winnipeg</v>
      </c>
    </row>
    <row r="878" spans="1:8" ht="12.95" customHeight="1" x14ac:dyDescent="0.2">
      <c r="A878" s="41">
        <v>163</v>
      </c>
      <c r="B878" s="49" t="s">
        <v>3126</v>
      </c>
      <c r="C878" s="79">
        <v>2305</v>
      </c>
      <c r="D878" s="29" t="s">
        <v>3221</v>
      </c>
      <c r="E878" s="29" t="s">
        <v>306</v>
      </c>
      <c r="G878" s="29" t="s">
        <v>1966</v>
      </c>
      <c r="H878" s="534" t="str">
        <f t="shared" si="13"/>
        <v>Winnipeg</v>
      </c>
    </row>
    <row r="879" spans="1:8" ht="12.95" customHeight="1" x14ac:dyDescent="0.2">
      <c r="A879" s="41">
        <v>118</v>
      </c>
      <c r="B879" s="49" t="s">
        <v>2372</v>
      </c>
      <c r="C879" s="79">
        <v>2306</v>
      </c>
      <c r="D879" s="96" t="s">
        <v>3222</v>
      </c>
      <c r="E879" s="29" t="s">
        <v>1170</v>
      </c>
      <c r="G879" s="29" t="s">
        <v>1966</v>
      </c>
      <c r="H879" s="534" t="str">
        <f t="shared" si="13"/>
        <v>Winnipeg</v>
      </c>
    </row>
    <row r="880" spans="1:8" ht="12.95" customHeight="1" x14ac:dyDescent="0.2">
      <c r="A880" s="41">
        <v>197</v>
      </c>
      <c r="B880" s="49" t="s">
        <v>3155</v>
      </c>
      <c r="C880" s="79">
        <v>2307</v>
      </c>
      <c r="D880" s="29" t="s">
        <v>3223</v>
      </c>
      <c r="E880" s="29" t="s">
        <v>3224</v>
      </c>
      <c r="G880" s="29" t="s">
        <v>1971</v>
      </c>
      <c r="H880" s="534" t="str">
        <f t="shared" si="13"/>
        <v>Brandon</v>
      </c>
    </row>
    <row r="881" spans="1:8" ht="12.95" customHeight="1" x14ac:dyDescent="0.2">
      <c r="A881" s="41">
        <v>107</v>
      </c>
      <c r="B881" s="49" t="s">
        <v>1939</v>
      </c>
      <c r="C881" s="79">
        <v>2308</v>
      </c>
      <c r="D881" s="29" t="s">
        <v>3225</v>
      </c>
      <c r="E881" s="29" t="s">
        <v>3468</v>
      </c>
      <c r="G881" s="71" t="s">
        <v>1966</v>
      </c>
      <c r="H881" s="534" t="str">
        <f t="shared" si="13"/>
        <v>Winnipeg</v>
      </c>
    </row>
    <row r="882" spans="1:8" ht="12.95" customHeight="1" x14ac:dyDescent="0.2">
      <c r="A882" s="41">
        <v>186</v>
      </c>
      <c r="B882" s="49" t="s">
        <v>1002</v>
      </c>
      <c r="C882" s="79">
        <v>2310</v>
      </c>
      <c r="D882" s="29" t="s">
        <v>3226</v>
      </c>
      <c r="E882" s="29" t="s">
        <v>3306</v>
      </c>
      <c r="G882" s="29" t="s">
        <v>1966</v>
      </c>
      <c r="H882" s="534" t="str">
        <f t="shared" si="13"/>
        <v>Winnipeg</v>
      </c>
    </row>
    <row r="883" spans="1:8" ht="12.95" customHeight="1" x14ac:dyDescent="0.2">
      <c r="A883" s="41">
        <v>107</v>
      </c>
      <c r="B883" s="49" t="s">
        <v>1939</v>
      </c>
      <c r="C883" s="79">
        <v>2311</v>
      </c>
      <c r="D883" s="29" t="s">
        <v>3227</v>
      </c>
      <c r="E883" s="29" t="s">
        <v>3228</v>
      </c>
      <c r="G883" s="29" t="s">
        <v>1966</v>
      </c>
      <c r="H883" s="534" t="str">
        <f t="shared" si="13"/>
        <v>Winnipeg</v>
      </c>
    </row>
    <row r="884" spans="1:8" ht="12.95" customHeight="1" x14ac:dyDescent="0.2">
      <c r="A884" s="41">
        <v>195</v>
      </c>
      <c r="B884" s="49" t="s">
        <v>965</v>
      </c>
      <c r="C884" s="79">
        <v>2312</v>
      </c>
      <c r="D884" s="29" t="s">
        <v>3229</v>
      </c>
      <c r="E884" s="29" t="s">
        <v>2025</v>
      </c>
      <c r="F884" s="96" t="s">
        <v>2839</v>
      </c>
      <c r="G884" s="29" t="s">
        <v>2026</v>
      </c>
      <c r="H884" s="534" t="str">
        <f t="shared" si="13"/>
        <v>Elie</v>
      </c>
    </row>
    <row r="885" spans="1:8" ht="12.95" customHeight="1" x14ac:dyDescent="0.2">
      <c r="A885" s="41">
        <v>194</v>
      </c>
      <c r="B885" s="49" t="s">
        <v>1006</v>
      </c>
      <c r="C885" s="79">
        <v>2313</v>
      </c>
      <c r="D885" s="29" t="s">
        <v>3230</v>
      </c>
      <c r="E885" s="29" t="s">
        <v>3231</v>
      </c>
      <c r="F885" s="29" t="s">
        <v>3232</v>
      </c>
      <c r="G885" s="29" t="s">
        <v>3233</v>
      </c>
      <c r="H885" s="534" t="str">
        <f t="shared" si="13"/>
        <v>Foxwarren</v>
      </c>
    </row>
    <row r="886" spans="1:8" ht="12.95" customHeight="1" x14ac:dyDescent="0.2">
      <c r="A886" s="41">
        <v>191</v>
      </c>
      <c r="B886" s="49" t="s">
        <v>1445</v>
      </c>
      <c r="C886" s="79">
        <v>2314</v>
      </c>
      <c r="D886" s="29" t="s">
        <v>3307</v>
      </c>
      <c r="E886" s="29" t="s">
        <v>3308</v>
      </c>
      <c r="G886" s="29" t="s">
        <v>3309</v>
      </c>
      <c r="H886" s="534" t="str">
        <f t="shared" si="13"/>
        <v>Carroll</v>
      </c>
    </row>
    <row r="887" spans="1:8" ht="12.95" customHeight="1" x14ac:dyDescent="0.2">
      <c r="A887" s="41">
        <v>135</v>
      </c>
      <c r="B887" s="49" t="s">
        <v>343</v>
      </c>
      <c r="C887" s="79">
        <v>2315</v>
      </c>
      <c r="D887" s="29" t="s">
        <v>3469</v>
      </c>
      <c r="E887" s="29" t="s">
        <v>3470</v>
      </c>
      <c r="G887" s="29" t="s">
        <v>3471</v>
      </c>
      <c r="H887" s="534" t="str">
        <f t="shared" si="13"/>
        <v>Fisher River</v>
      </c>
    </row>
    <row r="888" spans="1:8" ht="12.95" customHeight="1" x14ac:dyDescent="0.2">
      <c r="A888" s="41">
        <v>105</v>
      </c>
      <c r="B888" s="49" t="s">
        <v>287</v>
      </c>
      <c r="C888" s="79">
        <v>2316</v>
      </c>
      <c r="D888" s="29" t="s">
        <v>3472</v>
      </c>
      <c r="E888" s="29" t="s">
        <v>3473</v>
      </c>
      <c r="F888" s="29" t="s">
        <v>3474</v>
      </c>
      <c r="G888" s="29" t="s">
        <v>1043</v>
      </c>
      <c r="H888" s="534" t="str">
        <f t="shared" si="13"/>
        <v>Winkler</v>
      </c>
    </row>
    <row r="889" spans="1:8" ht="12.95" customHeight="1" x14ac:dyDescent="0.2">
      <c r="A889" s="41">
        <v>197</v>
      </c>
      <c r="B889" s="49" t="s">
        <v>3155</v>
      </c>
      <c r="C889" s="79">
        <v>2317</v>
      </c>
      <c r="D889" s="29" t="s">
        <v>3475</v>
      </c>
      <c r="E889" s="29" t="s">
        <v>3476</v>
      </c>
      <c r="G889" s="29" t="s">
        <v>1966</v>
      </c>
      <c r="H889" s="534" t="str">
        <f t="shared" si="13"/>
        <v>Winnipeg</v>
      </c>
    </row>
    <row r="890" spans="1:8" ht="12.95" customHeight="1" x14ac:dyDescent="0.2">
      <c r="A890" s="41">
        <v>197</v>
      </c>
      <c r="B890" s="49" t="s">
        <v>3155</v>
      </c>
      <c r="C890" s="79">
        <v>2318</v>
      </c>
      <c r="D890" s="29" t="s">
        <v>3356</v>
      </c>
      <c r="E890" s="29" t="s">
        <v>3477</v>
      </c>
      <c r="G890" s="29" t="s">
        <v>1210</v>
      </c>
      <c r="H890" s="534" t="str">
        <f t="shared" si="13"/>
        <v>Mitchell</v>
      </c>
    </row>
    <row r="891" spans="1:8" ht="12.95" customHeight="1" x14ac:dyDescent="0.2">
      <c r="A891" s="41">
        <v>174</v>
      </c>
      <c r="B891" s="29" t="s">
        <v>2375</v>
      </c>
      <c r="C891" s="79">
        <v>2319</v>
      </c>
      <c r="D891" s="29" t="s">
        <v>3478</v>
      </c>
      <c r="E891" s="29" t="s">
        <v>3479</v>
      </c>
      <c r="G891" s="29" t="s">
        <v>1761</v>
      </c>
      <c r="H891" s="534" t="str">
        <f t="shared" si="13"/>
        <v>Niverville</v>
      </c>
    </row>
    <row r="892" spans="1:8" ht="12.95" customHeight="1" x14ac:dyDescent="0.2">
      <c r="A892" s="41">
        <v>153</v>
      </c>
      <c r="B892" s="29" t="s">
        <v>319</v>
      </c>
      <c r="C892" s="79">
        <v>2320</v>
      </c>
      <c r="D892" s="29" t="s">
        <v>3480</v>
      </c>
      <c r="E892" s="29" t="s">
        <v>1784</v>
      </c>
      <c r="G892" s="29" t="s">
        <v>1743</v>
      </c>
      <c r="H892" s="534" t="str">
        <f t="shared" si="13"/>
        <v>Neepawa</v>
      </c>
    </row>
    <row r="893" spans="1:8" ht="12.95" customHeight="1" x14ac:dyDescent="0.2">
      <c r="A893" s="41">
        <v>119</v>
      </c>
      <c r="B893" s="29" t="s">
        <v>322</v>
      </c>
      <c r="C893" s="79">
        <v>2321</v>
      </c>
      <c r="D893" s="29" t="s">
        <v>3481</v>
      </c>
      <c r="E893" s="29" t="s">
        <v>3482</v>
      </c>
      <c r="F893" s="29" t="s">
        <v>3483</v>
      </c>
      <c r="G893" s="29" t="s">
        <v>1971</v>
      </c>
      <c r="H893" s="534" t="str">
        <f t="shared" si="13"/>
        <v>Brandon</v>
      </c>
    </row>
    <row r="894" spans="1:8" ht="12.95" customHeight="1" x14ac:dyDescent="0.2">
      <c r="A894" s="41">
        <v>188</v>
      </c>
      <c r="B894" s="29" t="s">
        <v>1008</v>
      </c>
      <c r="C894" s="79">
        <v>2322</v>
      </c>
      <c r="D894" s="29" t="s">
        <v>3484</v>
      </c>
      <c r="E894" s="29" t="s">
        <v>3485</v>
      </c>
      <c r="G894" s="29" t="s">
        <v>1966</v>
      </c>
      <c r="H894" s="534" t="str">
        <f t="shared" si="13"/>
        <v>Winnipeg</v>
      </c>
    </row>
    <row r="895" spans="1:8" ht="12.95" customHeight="1" x14ac:dyDescent="0.2">
      <c r="A895" s="41">
        <v>197</v>
      </c>
      <c r="B895" s="29" t="s">
        <v>3155</v>
      </c>
      <c r="C895" s="79">
        <v>2323</v>
      </c>
      <c r="D895" s="29" t="s">
        <v>3486</v>
      </c>
      <c r="E895" s="29" t="s">
        <v>3487</v>
      </c>
      <c r="G895" s="29" t="s">
        <v>1971</v>
      </c>
      <c r="H895" s="534" t="str">
        <f t="shared" si="13"/>
        <v>Brandon</v>
      </c>
    </row>
    <row r="896" spans="1:8" ht="12.95" customHeight="1" x14ac:dyDescent="0.2">
      <c r="A896" s="41">
        <v>197</v>
      </c>
      <c r="B896" s="29" t="s">
        <v>3155</v>
      </c>
      <c r="C896" s="79">
        <v>2324</v>
      </c>
      <c r="D896" s="29" t="s">
        <v>3488</v>
      </c>
      <c r="E896" s="29" t="s">
        <v>3489</v>
      </c>
      <c r="G896" s="29" t="s">
        <v>3490</v>
      </c>
      <c r="H896" s="534" t="str">
        <f t="shared" si="13"/>
        <v>Giroux</v>
      </c>
    </row>
    <row r="897" spans="1:8" ht="12.95" customHeight="1" x14ac:dyDescent="0.2">
      <c r="A897" s="41">
        <v>197</v>
      </c>
      <c r="B897" s="29" t="s">
        <v>3155</v>
      </c>
      <c r="C897" s="79">
        <v>2326</v>
      </c>
      <c r="D897" s="29" t="s">
        <v>3491</v>
      </c>
      <c r="E897" s="29" t="s">
        <v>3492</v>
      </c>
      <c r="G897" s="29" t="s">
        <v>1966</v>
      </c>
      <c r="H897" s="534" t="str">
        <f t="shared" si="13"/>
        <v>Winnipeg</v>
      </c>
    </row>
    <row r="898" spans="1:8" ht="12.95" customHeight="1" x14ac:dyDescent="0.2">
      <c r="A898" s="41"/>
      <c r="B898" s="29"/>
      <c r="C898" s="79"/>
    </row>
    <row r="899" spans="1:8" ht="12.95" customHeight="1" x14ac:dyDescent="0.2">
      <c r="A899" s="41"/>
      <c r="B899" s="29"/>
      <c r="C899" s="79"/>
    </row>
    <row r="900" spans="1:8" ht="12.95" customHeight="1" x14ac:dyDescent="0.2">
      <c r="A900" s="41"/>
      <c r="B900" s="29"/>
      <c r="C900" s="79"/>
    </row>
    <row r="901" spans="1:8" ht="12.95" customHeight="1" x14ac:dyDescent="0.2">
      <c r="A901" s="41"/>
      <c r="B901" s="29"/>
      <c r="C901" s="79"/>
    </row>
    <row r="902" spans="1:8" ht="12.95" customHeight="1" x14ac:dyDescent="0.2">
      <c r="A902" s="41"/>
      <c r="B902" s="29"/>
      <c r="C902" s="79"/>
    </row>
    <row r="903" spans="1:8" ht="12.95" customHeight="1" x14ac:dyDescent="0.2">
      <c r="A903" s="41"/>
      <c r="B903" s="29"/>
      <c r="C903" s="79"/>
    </row>
    <row r="904" spans="1:8" ht="12.95" customHeight="1" x14ac:dyDescent="0.2">
      <c r="A904" s="41"/>
      <c r="B904" s="29"/>
      <c r="C904" s="79"/>
    </row>
    <row r="905" spans="1:8" ht="12.95" customHeight="1" x14ac:dyDescent="0.2">
      <c r="A905" s="41"/>
      <c r="B905" s="29"/>
      <c r="C905" s="79"/>
    </row>
    <row r="906" spans="1:8" ht="12.95" customHeight="1" x14ac:dyDescent="0.2">
      <c r="A906" s="41"/>
      <c r="B906" s="29"/>
      <c r="C906" s="79"/>
    </row>
    <row r="907" spans="1:8" ht="12.95" customHeight="1" x14ac:dyDescent="0.2">
      <c r="A907" s="41"/>
      <c r="B907" s="29"/>
      <c r="C907" s="79"/>
    </row>
    <row r="908" spans="1:8" ht="12.95" customHeight="1" x14ac:dyDescent="0.2">
      <c r="A908" s="41"/>
      <c r="B908" s="29"/>
      <c r="C908" s="79"/>
    </row>
    <row r="909" spans="1:8" ht="12.95" customHeight="1" x14ac:dyDescent="0.2">
      <c r="A909" s="41"/>
      <c r="B909" s="29"/>
      <c r="C909" s="79"/>
    </row>
    <row r="910" spans="1:8" ht="12.95" customHeight="1" x14ac:dyDescent="0.2">
      <c r="A910" s="41"/>
      <c r="B910" s="29"/>
      <c r="C910" s="79"/>
    </row>
    <row r="911" spans="1:8" ht="12.95" customHeight="1" x14ac:dyDescent="0.2">
      <c r="A911" s="41"/>
      <c r="B911" s="29"/>
      <c r="C911" s="79"/>
    </row>
    <row r="912" spans="1:8" ht="12.95" customHeight="1" x14ac:dyDescent="0.2">
      <c r="A912" s="41"/>
      <c r="B912" s="29"/>
      <c r="C912" s="79"/>
    </row>
    <row r="913" spans="1:3" ht="12.95" customHeight="1" x14ac:dyDescent="0.2">
      <c r="A913" s="41"/>
      <c r="B913" s="29"/>
      <c r="C913" s="79"/>
    </row>
    <row r="914" spans="1:3" ht="12.95" customHeight="1" x14ac:dyDescent="0.2">
      <c r="A914" s="29"/>
      <c r="B914" s="29"/>
      <c r="C914" s="79"/>
    </row>
    <row r="915" spans="1:3" x14ac:dyDescent="0.2">
      <c r="C915" s="79"/>
    </row>
    <row r="916" spans="1:3" x14ac:dyDescent="0.2">
      <c r="C916" s="79"/>
    </row>
    <row r="917" spans="1:3" x14ac:dyDescent="0.2">
      <c r="C917" s="79"/>
    </row>
    <row r="918" spans="1:3" x14ac:dyDescent="0.2">
      <c r="C918" s="79"/>
    </row>
    <row r="919" spans="1:3" x14ac:dyDescent="0.2">
      <c r="C919" s="79"/>
    </row>
    <row r="920" spans="1:3" x14ac:dyDescent="0.2">
      <c r="C920" s="79"/>
    </row>
    <row r="921" spans="1:3" x14ac:dyDescent="0.2">
      <c r="C921" s="79"/>
    </row>
    <row r="922" spans="1:3" x14ac:dyDescent="0.2">
      <c r="C922" s="79"/>
    </row>
    <row r="923" spans="1:3" x14ac:dyDescent="0.2">
      <c r="C923" s="79"/>
    </row>
    <row r="924" spans="1:3" x14ac:dyDescent="0.2">
      <c r="C924" s="79"/>
    </row>
    <row r="925" spans="1:3" x14ac:dyDescent="0.2">
      <c r="C925" s="79"/>
    </row>
    <row r="926" spans="1:3" x14ac:dyDescent="0.2">
      <c r="C926" s="79"/>
    </row>
    <row r="927" spans="1:3" x14ac:dyDescent="0.2">
      <c r="C927" s="79"/>
    </row>
    <row r="928" spans="1:3" x14ac:dyDescent="0.2">
      <c r="C928" s="79"/>
    </row>
  </sheetData>
  <phoneticPr fontId="10" type="noConversion"/>
  <printOptions headings="1"/>
  <pageMargins left="0.25" right="0.25" top="1" bottom="1" header="0.5" footer="0.5"/>
  <pageSetup paperSize="5" scale="90" orientation="landscape" horizontalDpi="4294967292"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H67"/>
  <sheetViews>
    <sheetView workbookViewId="0">
      <pane ySplit="1" topLeftCell="A2" activePane="bottomLeft" state="frozen"/>
      <selection pane="bottomLeft" activeCell="B2" sqref="B2"/>
    </sheetView>
  </sheetViews>
  <sheetFormatPr defaultColWidth="9.140625" defaultRowHeight="12.75" x14ac:dyDescent="0.2"/>
  <cols>
    <col min="1" max="1" width="6.85546875" style="5" bestFit="1" customWidth="1"/>
    <col min="2" max="2" width="39.28515625" style="1" bestFit="1" customWidth="1"/>
    <col min="3" max="3" width="29.140625" style="1" bestFit="1" customWidth="1"/>
    <col min="4" max="4" width="38.42578125" style="1" bestFit="1" customWidth="1"/>
    <col min="5" max="5" width="25.7109375" style="5" customWidth="1"/>
    <col min="6" max="16384" width="9.140625" style="1"/>
  </cols>
  <sheetData>
    <row r="1" spans="1:8" x14ac:dyDescent="0.2">
      <c r="A1" s="6" t="s">
        <v>1469</v>
      </c>
      <c r="B1" s="3" t="s">
        <v>318</v>
      </c>
      <c r="C1" s="2" t="s">
        <v>2098</v>
      </c>
      <c r="D1" s="3"/>
      <c r="E1" s="6" t="s">
        <v>1452</v>
      </c>
    </row>
    <row r="2" spans="1:8" x14ac:dyDescent="0.2">
      <c r="A2" s="5" t="s">
        <v>2107</v>
      </c>
      <c r="B2" s="1" t="s">
        <v>319</v>
      </c>
      <c r="C2" s="4" t="s">
        <v>2326</v>
      </c>
      <c r="D2" s="4" t="s">
        <v>2144</v>
      </c>
      <c r="E2" s="5">
        <v>31</v>
      </c>
    </row>
    <row r="3" spans="1:8" x14ac:dyDescent="0.2">
      <c r="A3" s="6" t="s">
        <v>648</v>
      </c>
      <c r="B3" s="2" t="s">
        <v>1474</v>
      </c>
      <c r="C3" s="4" t="s">
        <v>2327</v>
      </c>
      <c r="D3" s="4" t="s">
        <v>2364</v>
      </c>
      <c r="E3" s="10" t="s">
        <v>1453</v>
      </c>
      <c r="F3" s="14" t="s">
        <v>2092</v>
      </c>
      <c r="H3" s="11"/>
    </row>
    <row r="4" spans="1:8" x14ac:dyDescent="0.2">
      <c r="A4" s="5" t="s">
        <v>2108</v>
      </c>
      <c r="B4" s="1" t="s">
        <v>322</v>
      </c>
      <c r="C4" s="1" t="s">
        <v>315</v>
      </c>
      <c r="D4" s="4" t="s">
        <v>2151</v>
      </c>
      <c r="E4" s="5">
        <v>40</v>
      </c>
    </row>
    <row r="5" spans="1:8" x14ac:dyDescent="0.2">
      <c r="A5" s="5" t="s">
        <v>2109</v>
      </c>
      <c r="B5" s="1" t="s">
        <v>2104</v>
      </c>
      <c r="C5" s="4" t="s">
        <v>2641</v>
      </c>
      <c r="D5" s="4" t="s">
        <v>2159</v>
      </c>
      <c r="E5" s="5">
        <v>49</v>
      </c>
    </row>
    <row r="6" spans="1:8" x14ac:dyDescent="0.2">
      <c r="A6" s="5" t="s">
        <v>2110</v>
      </c>
      <c r="B6" s="1" t="s">
        <v>1902</v>
      </c>
      <c r="C6" s="4" t="s">
        <v>2328</v>
      </c>
      <c r="D6" s="4" t="s">
        <v>2368</v>
      </c>
      <c r="E6" s="5">
        <v>22</v>
      </c>
    </row>
    <row r="7" spans="1:8" x14ac:dyDescent="0.2">
      <c r="A7" s="5" t="s">
        <v>2111</v>
      </c>
      <c r="B7" s="1" t="s">
        <v>2161</v>
      </c>
      <c r="C7" s="4" t="s">
        <v>811</v>
      </c>
      <c r="D7" s="4" t="s">
        <v>812</v>
      </c>
      <c r="E7" s="5">
        <v>46</v>
      </c>
    </row>
    <row r="8" spans="1:8" x14ac:dyDescent="0.2">
      <c r="A8" s="5" t="s">
        <v>2112</v>
      </c>
      <c r="B8" s="1" t="s">
        <v>323</v>
      </c>
      <c r="C8" s="4" t="s">
        <v>2329</v>
      </c>
      <c r="D8" s="4" t="s">
        <v>2152</v>
      </c>
      <c r="E8" s="5">
        <v>41</v>
      </c>
    </row>
    <row r="9" spans="1:8" x14ac:dyDescent="0.2">
      <c r="A9" s="6" t="s">
        <v>649</v>
      </c>
      <c r="B9" s="3" t="s">
        <v>1000</v>
      </c>
      <c r="C9" s="1" t="s">
        <v>317</v>
      </c>
      <c r="D9" s="4" t="s">
        <v>2158</v>
      </c>
      <c r="E9" s="5" t="s">
        <v>1454</v>
      </c>
      <c r="F9" s="13" t="s">
        <v>1455</v>
      </c>
      <c r="G9" s="12"/>
      <c r="H9" s="11"/>
    </row>
    <row r="10" spans="1:8" x14ac:dyDescent="0.2">
      <c r="A10" s="5" t="s">
        <v>2113</v>
      </c>
      <c r="B10" s="1" t="s">
        <v>287</v>
      </c>
      <c r="C10" s="1" t="s">
        <v>313</v>
      </c>
      <c r="D10" s="4" t="s">
        <v>2141</v>
      </c>
      <c r="E10" s="5">
        <v>26</v>
      </c>
      <c r="F10" s="11"/>
      <c r="G10" s="12"/>
      <c r="H10" s="11"/>
    </row>
    <row r="11" spans="1:8" x14ac:dyDescent="0.2">
      <c r="A11" s="5" t="s">
        <v>2114</v>
      </c>
      <c r="B11" s="1" t="s">
        <v>2375</v>
      </c>
      <c r="C11" s="4" t="s">
        <v>2330</v>
      </c>
      <c r="D11" s="4" t="s">
        <v>2642</v>
      </c>
      <c r="E11" s="5">
        <v>15</v>
      </c>
      <c r="F11" s="11"/>
      <c r="G11" s="12"/>
      <c r="H11" s="11"/>
    </row>
    <row r="12" spans="1:8" x14ac:dyDescent="0.2">
      <c r="A12" s="5" t="s">
        <v>2115</v>
      </c>
      <c r="B12" s="1" t="s">
        <v>2376</v>
      </c>
      <c r="C12" s="4" t="s">
        <v>1468</v>
      </c>
      <c r="D12" s="4" t="s">
        <v>2367</v>
      </c>
      <c r="E12" s="5">
        <v>21</v>
      </c>
    </row>
    <row r="13" spans="1:8" x14ac:dyDescent="0.2">
      <c r="A13" s="5" t="s">
        <v>2116</v>
      </c>
      <c r="B13" s="1" t="s">
        <v>1429</v>
      </c>
      <c r="C13" s="4" t="s">
        <v>2331</v>
      </c>
      <c r="D13" s="4" t="s">
        <v>2156</v>
      </c>
      <c r="E13" s="5">
        <v>45</v>
      </c>
    </row>
    <row r="14" spans="1:8" x14ac:dyDescent="0.2">
      <c r="A14" s="5" t="s">
        <v>2117</v>
      </c>
      <c r="B14" s="1" t="s">
        <v>1903</v>
      </c>
      <c r="C14" s="4" t="s">
        <v>2332</v>
      </c>
      <c r="D14" s="4" t="s">
        <v>2369</v>
      </c>
      <c r="E14" s="5">
        <v>23</v>
      </c>
    </row>
    <row r="15" spans="1:8" x14ac:dyDescent="0.2">
      <c r="A15" s="5" t="s">
        <v>2118</v>
      </c>
      <c r="B15" s="1" t="s">
        <v>2373</v>
      </c>
      <c r="C15" s="1" t="s">
        <v>310</v>
      </c>
      <c r="D15" s="4" t="s">
        <v>2406</v>
      </c>
      <c r="E15" s="5">
        <v>11</v>
      </c>
    </row>
    <row r="16" spans="1:8" x14ac:dyDescent="0.2">
      <c r="A16" s="6" t="s">
        <v>1001</v>
      </c>
      <c r="B16" s="3" t="s">
        <v>1002</v>
      </c>
      <c r="C16" s="1" t="s">
        <v>307</v>
      </c>
      <c r="D16" s="4" t="s">
        <v>398</v>
      </c>
      <c r="E16" s="5" t="s">
        <v>1456</v>
      </c>
    </row>
    <row r="17" spans="1:5" x14ac:dyDescent="0.2">
      <c r="A17" s="6" t="s">
        <v>1003</v>
      </c>
      <c r="B17" s="3" t="s">
        <v>1004</v>
      </c>
      <c r="C17" s="4" t="s">
        <v>265</v>
      </c>
      <c r="D17" s="4" t="s">
        <v>266</v>
      </c>
      <c r="E17" s="5" t="s">
        <v>1457</v>
      </c>
    </row>
    <row r="18" spans="1:5" x14ac:dyDescent="0.2">
      <c r="A18" s="5" t="s">
        <v>2119</v>
      </c>
      <c r="B18" s="4" t="s">
        <v>1653</v>
      </c>
      <c r="C18" s="4" t="s">
        <v>268</v>
      </c>
      <c r="D18" s="4" t="s">
        <v>432</v>
      </c>
      <c r="E18" s="5">
        <v>2355</v>
      </c>
    </row>
    <row r="19" spans="1:5" x14ac:dyDescent="0.2">
      <c r="A19" s="6" t="s">
        <v>1005</v>
      </c>
      <c r="B19" s="3" t="s">
        <v>1006</v>
      </c>
      <c r="C19" s="4" t="s">
        <v>2333</v>
      </c>
      <c r="D19" s="4" t="s">
        <v>1891</v>
      </c>
      <c r="E19" s="5" t="s">
        <v>1458</v>
      </c>
    </row>
    <row r="20" spans="1:5" x14ac:dyDescent="0.2">
      <c r="A20" s="6" t="s">
        <v>1007</v>
      </c>
      <c r="B20" s="3" t="s">
        <v>1008</v>
      </c>
      <c r="C20" s="1" t="s">
        <v>306</v>
      </c>
      <c r="D20" s="4" t="s">
        <v>397</v>
      </c>
      <c r="E20" s="5" t="s">
        <v>1459</v>
      </c>
    </row>
    <row r="21" spans="1:5" x14ac:dyDescent="0.2">
      <c r="A21" s="5" t="s">
        <v>2120</v>
      </c>
      <c r="B21" s="1" t="s">
        <v>288</v>
      </c>
      <c r="C21" s="4" t="s">
        <v>2334</v>
      </c>
      <c r="D21" s="4" t="s">
        <v>2143</v>
      </c>
      <c r="E21" s="5">
        <v>30</v>
      </c>
    </row>
    <row r="22" spans="1:5" x14ac:dyDescent="0.2">
      <c r="A22" s="5" t="s">
        <v>650</v>
      </c>
      <c r="B22" s="4" t="s">
        <v>286</v>
      </c>
      <c r="C22" s="1" t="s">
        <v>312</v>
      </c>
      <c r="D22" s="4" t="s">
        <v>2139</v>
      </c>
      <c r="E22" s="5">
        <v>24</v>
      </c>
    </row>
    <row r="23" spans="1:5" x14ac:dyDescent="0.2">
      <c r="A23" s="6" t="s">
        <v>1009</v>
      </c>
      <c r="B23" s="3" t="s">
        <v>965</v>
      </c>
      <c r="C23" s="4" t="s">
        <v>267</v>
      </c>
      <c r="D23" s="4" t="s">
        <v>2140</v>
      </c>
      <c r="E23" s="5" t="s">
        <v>2090</v>
      </c>
    </row>
    <row r="24" spans="1:5" x14ac:dyDescent="0.2">
      <c r="A24" s="6" t="s">
        <v>1448</v>
      </c>
      <c r="B24" s="3" t="s">
        <v>1449</v>
      </c>
      <c r="C24" s="4" t="s">
        <v>2335</v>
      </c>
      <c r="D24" s="4" t="s">
        <v>1649</v>
      </c>
      <c r="E24" s="5" t="s">
        <v>2091</v>
      </c>
    </row>
    <row r="25" spans="1:5" x14ac:dyDescent="0.2">
      <c r="A25" s="6" t="s">
        <v>966</v>
      </c>
      <c r="B25" s="3" t="s">
        <v>1441</v>
      </c>
      <c r="C25" s="4" t="s">
        <v>2643</v>
      </c>
      <c r="D25" s="4" t="s">
        <v>2365</v>
      </c>
      <c r="E25" s="5" t="s">
        <v>2093</v>
      </c>
    </row>
    <row r="26" spans="1:5" x14ac:dyDescent="0.2">
      <c r="A26" s="6" t="s">
        <v>1442</v>
      </c>
      <c r="B26" s="3" t="s">
        <v>1443</v>
      </c>
      <c r="C26" s="1" t="s">
        <v>308</v>
      </c>
      <c r="D26" s="4" t="s">
        <v>2344</v>
      </c>
      <c r="E26" s="5" t="s">
        <v>2095</v>
      </c>
    </row>
    <row r="27" spans="1:5" x14ac:dyDescent="0.2">
      <c r="A27" s="5" t="s">
        <v>651</v>
      </c>
      <c r="B27" s="1" t="s">
        <v>321</v>
      </c>
      <c r="C27" s="4" t="s">
        <v>2336</v>
      </c>
      <c r="D27" s="4" t="s">
        <v>2150</v>
      </c>
      <c r="E27" s="5">
        <v>39</v>
      </c>
    </row>
    <row r="28" spans="1:5" x14ac:dyDescent="0.2">
      <c r="A28" s="5" t="s">
        <v>289</v>
      </c>
      <c r="B28" s="1" t="s">
        <v>2374</v>
      </c>
      <c r="C28" s="1" t="s">
        <v>1450</v>
      </c>
      <c r="D28" s="4" t="s">
        <v>1451</v>
      </c>
      <c r="E28" s="5">
        <v>14</v>
      </c>
    </row>
    <row r="29" spans="1:5" x14ac:dyDescent="0.2">
      <c r="A29" s="5" t="s">
        <v>652</v>
      </c>
      <c r="B29" s="1" t="s">
        <v>2372</v>
      </c>
      <c r="C29" s="1" t="s">
        <v>309</v>
      </c>
      <c r="D29" s="4" t="s">
        <v>2405</v>
      </c>
      <c r="E29" s="5">
        <v>10</v>
      </c>
    </row>
    <row r="30" spans="1:5" x14ac:dyDescent="0.2">
      <c r="A30" s="6" t="s">
        <v>1444</v>
      </c>
      <c r="B30" s="3" t="s">
        <v>1445</v>
      </c>
      <c r="C30" s="4" t="s">
        <v>2097</v>
      </c>
      <c r="D30" s="4" t="s">
        <v>2154</v>
      </c>
      <c r="E30" s="5" t="s">
        <v>2094</v>
      </c>
    </row>
    <row r="31" spans="1:5" x14ac:dyDescent="0.2">
      <c r="A31" s="5" t="s">
        <v>653</v>
      </c>
      <c r="B31" s="4" t="s">
        <v>2371</v>
      </c>
      <c r="C31" s="1" t="s">
        <v>303</v>
      </c>
      <c r="D31" s="4" t="s">
        <v>1892</v>
      </c>
      <c r="E31" s="5">
        <v>2</v>
      </c>
    </row>
    <row r="32" spans="1:5" x14ac:dyDescent="0.2">
      <c r="A32" s="6" t="s">
        <v>1446</v>
      </c>
      <c r="B32" s="3" t="s">
        <v>1447</v>
      </c>
      <c r="C32" s="4" t="s">
        <v>2337</v>
      </c>
      <c r="D32" s="4" t="s">
        <v>2361</v>
      </c>
      <c r="E32" s="5" t="s">
        <v>2096</v>
      </c>
    </row>
    <row r="33" spans="1:5" x14ac:dyDescent="0.2">
      <c r="A33" s="5" t="s">
        <v>654</v>
      </c>
      <c r="B33" s="1" t="s">
        <v>320</v>
      </c>
      <c r="C33" s="4" t="s">
        <v>2644</v>
      </c>
      <c r="D33" s="4" t="s">
        <v>2147</v>
      </c>
      <c r="E33" s="5">
        <v>35</v>
      </c>
    </row>
    <row r="34" spans="1:5" x14ac:dyDescent="0.2">
      <c r="A34" s="5" t="s">
        <v>656</v>
      </c>
      <c r="B34" s="1" t="s">
        <v>324</v>
      </c>
      <c r="C34" s="4" t="s">
        <v>2338</v>
      </c>
      <c r="D34" s="4" t="s">
        <v>2155</v>
      </c>
      <c r="E34" s="5">
        <v>44</v>
      </c>
    </row>
    <row r="35" spans="1:5" x14ac:dyDescent="0.2">
      <c r="A35" s="5" t="s">
        <v>655</v>
      </c>
      <c r="B35" s="1" t="s">
        <v>2160</v>
      </c>
      <c r="C35" s="4" t="s">
        <v>2339</v>
      </c>
      <c r="D35" s="4" t="s">
        <v>2340</v>
      </c>
      <c r="E35" s="5">
        <v>32</v>
      </c>
    </row>
    <row r="36" spans="1:5" x14ac:dyDescent="0.2">
      <c r="A36" s="5" t="s">
        <v>998</v>
      </c>
      <c r="B36" s="1" t="s">
        <v>2162</v>
      </c>
      <c r="C36" s="1" t="s">
        <v>316</v>
      </c>
      <c r="D36" s="4" t="s">
        <v>2157</v>
      </c>
      <c r="E36" s="5">
        <v>47</v>
      </c>
    </row>
    <row r="37" spans="1:5" x14ac:dyDescent="0.2">
      <c r="A37" s="5" t="s">
        <v>999</v>
      </c>
      <c r="B37" s="4" t="s">
        <v>2370</v>
      </c>
      <c r="C37" s="1" t="s">
        <v>302</v>
      </c>
      <c r="D37" s="4" t="s">
        <v>436</v>
      </c>
      <c r="E37" s="5">
        <v>1</v>
      </c>
    </row>
    <row r="38" spans="1:5" x14ac:dyDescent="0.2">
      <c r="A38" s="5" t="s">
        <v>2400</v>
      </c>
      <c r="B38" s="1" t="s">
        <v>2105</v>
      </c>
      <c r="C38" s="4" t="s">
        <v>2341</v>
      </c>
      <c r="D38" s="4" t="s">
        <v>1650</v>
      </c>
      <c r="E38" s="5">
        <v>2155</v>
      </c>
    </row>
    <row r="39" spans="1:5" x14ac:dyDescent="0.2">
      <c r="A39" s="5" t="s">
        <v>2401</v>
      </c>
      <c r="B39" s="1" t="s">
        <v>2106</v>
      </c>
      <c r="C39" s="4" t="s">
        <v>2342</v>
      </c>
      <c r="D39" s="4" t="s">
        <v>433</v>
      </c>
      <c r="E39" s="5">
        <v>2408</v>
      </c>
    </row>
    <row r="40" spans="1:5" x14ac:dyDescent="0.2">
      <c r="A40" s="5">
        <v>1</v>
      </c>
      <c r="B40" s="3" t="s">
        <v>2100</v>
      </c>
      <c r="C40" s="1" t="s">
        <v>297</v>
      </c>
      <c r="D40" s="4" t="s">
        <v>2361</v>
      </c>
    </row>
    <row r="41" spans="1:5" x14ac:dyDescent="0.2">
      <c r="A41" s="5">
        <v>1</v>
      </c>
      <c r="B41" s="3" t="s">
        <v>2403</v>
      </c>
      <c r="C41" s="1" t="s">
        <v>328</v>
      </c>
      <c r="D41" s="4" t="s">
        <v>2154</v>
      </c>
    </row>
    <row r="42" spans="1:5" x14ac:dyDescent="0.2">
      <c r="A42" s="5">
        <v>1</v>
      </c>
      <c r="B42" s="3" t="s">
        <v>293</v>
      </c>
      <c r="C42" s="1" t="s">
        <v>304</v>
      </c>
      <c r="D42" s="4" t="s">
        <v>1030</v>
      </c>
    </row>
    <row r="43" spans="1:5" x14ac:dyDescent="0.2">
      <c r="A43" s="5">
        <v>1</v>
      </c>
      <c r="B43" s="3" t="s">
        <v>1464</v>
      </c>
      <c r="C43" s="4" t="s">
        <v>1890</v>
      </c>
      <c r="D43" s="4" t="s">
        <v>1891</v>
      </c>
    </row>
    <row r="44" spans="1:5" x14ac:dyDescent="0.2">
      <c r="A44" s="5">
        <v>1</v>
      </c>
      <c r="B44" s="3" t="s">
        <v>426</v>
      </c>
      <c r="C44" s="1" t="s">
        <v>298</v>
      </c>
      <c r="D44" s="4" t="s">
        <v>2362</v>
      </c>
    </row>
    <row r="45" spans="1:5" x14ac:dyDescent="0.2">
      <c r="A45" s="5">
        <v>1</v>
      </c>
      <c r="B45" s="3" t="s">
        <v>2134</v>
      </c>
      <c r="C45" s="1" t="s">
        <v>330</v>
      </c>
      <c r="D45" s="4" t="s">
        <v>1651</v>
      </c>
    </row>
    <row r="46" spans="1:5" x14ac:dyDescent="0.2">
      <c r="A46" s="5">
        <v>1</v>
      </c>
      <c r="B46" s="2" t="s">
        <v>1889</v>
      </c>
      <c r="C46" s="1" t="s">
        <v>314</v>
      </c>
      <c r="D46" s="4" t="s">
        <v>2145</v>
      </c>
    </row>
    <row r="47" spans="1:5" x14ac:dyDescent="0.2">
      <c r="A47" s="5">
        <v>1</v>
      </c>
      <c r="B47" s="3" t="s">
        <v>1461</v>
      </c>
      <c r="C47" s="1" t="s">
        <v>301</v>
      </c>
      <c r="D47" s="4" t="s">
        <v>2146</v>
      </c>
    </row>
    <row r="48" spans="1:5" x14ac:dyDescent="0.2">
      <c r="A48" s="5">
        <v>1</v>
      </c>
      <c r="B48" s="3" t="s">
        <v>295</v>
      </c>
      <c r="C48" s="1" t="s">
        <v>306</v>
      </c>
      <c r="D48" s="4" t="s">
        <v>397</v>
      </c>
    </row>
    <row r="49" spans="1:4" x14ac:dyDescent="0.2">
      <c r="A49" s="5">
        <v>1</v>
      </c>
      <c r="B49" s="3" t="s">
        <v>2404</v>
      </c>
      <c r="C49" s="1" t="s">
        <v>317</v>
      </c>
      <c r="D49" s="4" t="s">
        <v>2158</v>
      </c>
    </row>
    <row r="50" spans="1:4" x14ac:dyDescent="0.2">
      <c r="A50" s="5">
        <v>1</v>
      </c>
      <c r="B50" s="3" t="s">
        <v>1462</v>
      </c>
      <c r="C50" s="1" t="s">
        <v>325</v>
      </c>
      <c r="D50" s="4" t="s">
        <v>2148</v>
      </c>
    </row>
    <row r="51" spans="1:4" x14ac:dyDescent="0.2">
      <c r="A51" s="5">
        <v>1</v>
      </c>
      <c r="B51" s="3" t="s">
        <v>1039</v>
      </c>
      <c r="C51" s="1" t="s">
        <v>2132</v>
      </c>
      <c r="D51" s="4" t="s">
        <v>435</v>
      </c>
    </row>
    <row r="52" spans="1:4" x14ac:dyDescent="0.2">
      <c r="A52" s="5">
        <v>1</v>
      </c>
      <c r="B52" s="3" t="s">
        <v>1037</v>
      </c>
      <c r="C52" s="1" t="s">
        <v>332</v>
      </c>
      <c r="D52" s="4" t="s">
        <v>431</v>
      </c>
    </row>
    <row r="53" spans="1:4" x14ac:dyDescent="0.2">
      <c r="A53" s="5">
        <v>1</v>
      </c>
      <c r="B53" s="3" t="s">
        <v>430</v>
      </c>
      <c r="C53" s="4" t="s">
        <v>1035</v>
      </c>
      <c r="D53" s="4" t="s">
        <v>2140</v>
      </c>
    </row>
    <row r="54" spans="1:4" x14ac:dyDescent="0.2">
      <c r="A54" s="5">
        <v>1</v>
      </c>
      <c r="B54" s="3" t="s">
        <v>429</v>
      </c>
      <c r="C54" s="1" t="s">
        <v>301</v>
      </c>
      <c r="D54" s="4" t="s">
        <v>2365</v>
      </c>
    </row>
    <row r="55" spans="1:4" x14ac:dyDescent="0.2">
      <c r="A55" s="5">
        <v>1</v>
      </c>
      <c r="B55" s="3" t="s">
        <v>1460</v>
      </c>
      <c r="C55" s="1" t="s">
        <v>325</v>
      </c>
      <c r="D55" s="4" t="s">
        <v>2142</v>
      </c>
    </row>
    <row r="56" spans="1:4" x14ac:dyDescent="0.2">
      <c r="A56" s="5">
        <v>1</v>
      </c>
      <c r="B56" s="3" t="s">
        <v>1463</v>
      </c>
      <c r="C56" s="1" t="s">
        <v>326</v>
      </c>
      <c r="D56" s="4" t="s">
        <v>2149</v>
      </c>
    </row>
    <row r="57" spans="1:4" x14ac:dyDescent="0.2">
      <c r="A57" s="5">
        <v>1</v>
      </c>
      <c r="B57" s="3" t="s">
        <v>2133</v>
      </c>
      <c r="C57" s="1" t="s">
        <v>329</v>
      </c>
      <c r="D57" s="4" t="s">
        <v>1649</v>
      </c>
    </row>
    <row r="58" spans="1:4" x14ac:dyDescent="0.2">
      <c r="A58" s="5">
        <v>1</v>
      </c>
      <c r="B58" s="3" t="s">
        <v>427</v>
      </c>
      <c r="C58" s="1" t="s">
        <v>299</v>
      </c>
      <c r="D58" s="4" t="s">
        <v>2363</v>
      </c>
    </row>
    <row r="59" spans="1:4" x14ac:dyDescent="0.2">
      <c r="A59" s="5">
        <v>1</v>
      </c>
      <c r="B59" s="3" t="s">
        <v>428</v>
      </c>
      <c r="C59" s="1" t="s">
        <v>300</v>
      </c>
      <c r="D59" s="4" t="s">
        <v>2364</v>
      </c>
    </row>
    <row r="60" spans="1:4" x14ac:dyDescent="0.2">
      <c r="A60" s="5">
        <v>1</v>
      </c>
      <c r="B60" s="3" t="s">
        <v>2099</v>
      </c>
      <c r="C60" s="1" t="s">
        <v>308</v>
      </c>
      <c r="D60" s="4" t="s">
        <v>2344</v>
      </c>
    </row>
    <row r="61" spans="1:4" x14ac:dyDescent="0.2">
      <c r="A61" s="5">
        <v>1</v>
      </c>
      <c r="B61" s="3" t="s">
        <v>1036</v>
      </c>
      <c r="C61" s="1" t="s">
        <v>331</v>
      </c>
      <c r="D61" s="4" t="s">
        <v>1652</v>
      </c>
    </row>
    <row r="62" spans="1:4" x14ac:dyDescent="0.2">
      <c r="A62" s="5">
        <v>1</v>
      </c>
      <c r="B62" s="3" t="s">
        <v>2402</v>
      </c>
      <c r="C62" s="1" t="s">
        <v>327</v>
      </c>
      <c r="D62" s="4" t="s">
        <v>2153</v>
      </c>
    </row>
    <row r="63" spans="1:4" x14ac:dyDescent="0.2">
      <c r="A63" s="5">
        <v>1</v>
      </c>
      <c r="B63" s="3" t="s">
        <v>1038</v>
      </c>
      <c r="C63" s="1" t="s">
        <v>333</v>
      </c>
      <c r="D63" s="4" t="s">
        <v>434</v>
      </c>
    </row>
    <row r="64" spans="1:4" x14ac:dyDescent="0.2">
      <c r="A64" s="5">
        <v>1</v>
      </c>
      <c r="B64" s="3" t="s">
        <v>294</v>
      </c>
      <c r="C64" s="1" t="s">
        <v>305</v>
      </c>
      <c r="D64" s="4" t="s">
        <v>1031</v>
      </c>
    </row>
    <row r="65" spans="1:4" x14ac:dyDescent="0.2">
      <c r="A65" s="5">
        <v>1</v>
      </c>
      <c r="B65" s="3" t="s">
        <v>296</v>
      </c>
      <c r="C65" s="1" t="s">
        <v>307</v>
      </c>
      <c r="D65" s="4" t="s">
        <v>398</v>
      </c>
    </row>
    <row r="66" spans="1:4" x14ac:dyDescent="0.2">
      <c r="A66" s="5">
        <v>1</v>
      </c>
      <c r="B66" s="2" t="s">
        <v>1887</v>
      </c>
      <c r="C66" s="1" t="s">
        <v>311</v>
      </c>
      <c r="D66" s="4" t="s">
        <v>2083</v>
      </c>
    </row>
    <row r="67" spans="1:4" x14ac:dyDescent="0.2">
      <c r="A67" s="5">
        <v>1</v>
      </c>
      <c r="B67" s="2" t="s">
        <v>1888</v>
      </c>
      <c r="C67" s="1" t="s">
        <v>325</v>
      </c>
      <c r="D67" s="4" t="s">
        <v>2366</v>
      </c>
    </row>
  </sheetData>
  <phoneticPr fontId="10" type="noConversion"/>
  <pageMargins left="0.75" right="0.75" top="1" bottom="1" header="0.5" footer="0.5"/>
  <pageSetup scale="85" orientation="landscape" horizontalDpi="4294967292"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06"/>
  <sheetViews>
    <sheetView topLeftCell="A311" workbookViewId="0">
      <selection activeCell="B5" sqref="B5:F406"/>
    </sheetView>
  </sheetViews>
  <sheetFormatPr defaultColWidth="9.140625" defaultRowHeight="12" x14ac:dyDescent="0.2"/>
  <cols>
    <col min="1" max="1" width="9.140625" style="29"/>
    <col min="2" max="2" width="9.42578125" style="29" bestFit="1" customWidth="1"/>
    <col min="3" max="3" width="9.140625" style="29"/>
    <col min="4" max="5" width="5.7109375" style="29" customWidth="1"/>
    <col min="6" max="16384" width="9.140625" style="29"/>
  </cols>
  <sheetData>
    <row r="2" spans="2:6" x14ac:dyDescent="0.2">
      <c r="B2" s="459" t="s">
        <v>3105</v>
      </c>
    </row>
    <row r="4" spans="2:6" x14ac:dyDescent="0.2">
      <c r="B4" s="77" t="s">
        <v>3143</v>
      </c>
      <c r="F4" s="29" t="s">
        <v>3144</v>
      </c>
    </row>
    <row r="5" spans="2:6" x14ac:dyDescent="0.2">
      <c r="B5" s="487">
        <f>B6-0.001</f>
        <v>-0.10100000000000001</v>
      </c>
      <c r="C5" s="468">
        <f t="shared" ref="C5:C36" si="0">B6*100</f>
        <v>-10</v>
      </c>
      <c r="D5" s="49">
        <v>10</v>
      </c>
      <c r="E5" s="49">
        <v>0</v>
      </c>
      <c r="F5" s="29" t="str">
        <f>CONCATENATE("(",D5,",",E5," %)")</f>
        <v>(10,0 %)</v>
      </c>
    </row>
    <row r="6" spans="2:6" x14ac:dyDescent="0.2">
      <c r="B6" s="461">
        <v>-0.1</v>
      </c>
      <c r="C6" s="29">
        <f t="shared" si="0"/>
        <v>-9.9</v>
      </c>
      <c r="D6" s="29" t="str">
        <f>LEFT(RIGHT(C6,3),1)</f>
        <v>9</v>
      </c>
      <c r="E6" s="29" t="str">
        <f>RIGHT(C6,1)</f>
        <v>9</v>
      </c>
      <c r="F6" s="29" t="str">
        <f>CONCATENATE("(",D6,",",E6," %)")</f>
        <v>(9,9 %)</v>
      </c>
    </row>
    <row r="7" spans="2:6" x14ac:dyDescent="0.2">
      <c r="B7" s="461">
        <f>B6+0.001</f>
        <v>-9.9000000000000005E-2</v>
      </c>
      <c r="C7" s="29">
        <f t="shared" si="0"/>
        <v>-9.8000000000000007</v>
      </c>
      <c r="D7" s="29" t="str">
        <f>LEFT(RIGHT(C7,3),1)</f>
        <v>9</v>
      </c>
      <c r="E7" s="29" t="str">
        <f>RIGHT(C7,1)</f>
        <v>8</v>
      </c>
      <c r="F7" s="29" t="str">
        <f>CONCATENATE("(",D7,",",E7," %)")</f>
        <v>(9,8 %)</v>
      </c>
    </row>
    <row r="8" spans="2:6" x14ac:dyDescent="0.2">
      <c r="B8" s="461">
        <f t="shared" ref="B8:B57" si="1">B7+0.001</f>
        <v>-9.8000000000000004E-2</v>
      </c>
      <c r="C8" s="29">
        <f t="shared" si="0"/>
        <v>-9.7000000000000011</v>
      </c>
      <c r="D8" s="29" t="str">
        <f t="shared" ref="D8:D66" si="2">LEFT(RIGHT(C8,3),1)</f>
        <v>9</v>
      </c>
      <c r="E8" s="29" t="str">
        <f t="shared" ref="E8:E56" si="3">RIGHT(C8,1)</f>
        <v>7</v>
      </c>
      <c r="F8" s="29" t="str">
        <f t="shared" ref="F8:F25" si="4">CONCATENATE("(",D8,",",E8," %)")</f>
        <v>(9,7 %)</v>
      </c>
    </row>
    <row r="9" spans="2:6" x14ac:dyDescent="0.2">
      <c r="B9" s="461">
        <f t="shared" si="1"/>
        <v>-9.7000000000000003E-2</v>
      </c>
      <c r="C9" s="29">
        <f t="shared" si="0"/>
        <v>-9.6</v>
      </c>
      <c r="D9" s="29" t="str">
        <f t="shared" si="2"/>
        <v>9</v>
      </c>
      <c r="E9" s="29" t="str">
        <f t="shared" si="3"/>
        <v>6</v>
      </c>
      <c r="F9" s="29" t="str">
        <f t="shared" si="4"/>
        <v>(9,6 %)</v>
      </c>
    </row>
    <row r="10" spans="2:6" x14ac:dyDescent="0.2">
      <c r="B10" s="461">
        <f t="shared" si="1"/>
        <v>-9.6000000000000002E-2</v>
      </c>
      <c r="C10" s="29">
        <f t="shared" si="0"/>
        <v>-9.5</v>
      </c>
      <c r="D10" s="29" t="str">
        <f t="shared" si="2"/>
        <v>9</v>
      </c>
      <c r="E10" s="29" t="str">
        <f t="shared" si="3"/>
        <v>5</v>
      </c>
      <c r="F10" s="29" t="str">
        <f t="shared" si="4"/>
        <v>(9,5 %)</v>
      </c>
    </row>
    <row r="11" spans="2:6" x14ac:dyDescent="0.2">
      <c r="B11" s="461">
        <f t="shared" si="1"/>
        <v>-9.5000000000000001E-2</v>
      </c>
      <c r="C11" s="29">
        <f t="shared" si="0"/>
        <v>-9.4</v>
      </c>
      <c r="D11" s="29" t="str">
        <f t="shared" si="2"/>
        <v>9</v>
      </c>
      <c r="E11" s="29" t="str">
        <f t="shared" si="3"/>
        <v>4</v>
      </c>
      <c r="F11" s="29" t="str">
        <f t="shared" si="4"/>
        <v>(9,4 %)</v>
      </c>
    </row>
    <row r="12" spans="2:6" x14ac:dyDescent="0.2">
      <c r="B12" s="461">
        <f t="shared" si="1"/>
        <v>-9.4E-2</v>
      </c>
      <c r="C12" s="29">
        <f t="shared" si="0"/>
        <v>-9.3000000000000007</v>
      </c>
      <c r="D12" s="29" t="str">
        <f t="shared" si="2"/>
        <v>9</v>
      </c>
      <c r="E12" s="29" t="str">
        <f t="shared" si="3"/>
        <v>3</v>
      </c>
      <c r="F12" s="29" t="str">
        <f t="shared" si="4"/>
        <v>(9,3 %)</v>
      </c>
    </row>
    <row r="13" spans="2:6" x14ac:dyDescent="0.2">
      <c r="B13" s="461">
        <f t="shared" si="1"/>
        <v>-9.2999999999999999E-2</v>
      </c>
      <c r="C13" s="29">
        <f t="shared" si="0"/>
        <v>-9.1999999999999993</v>
      </c>
      <c r="D13" s="29" t="str">
        <f t="shared" si="2"/>
        <v>9</v>
      </c>
      <c r="E13" s="29" t="str">
        <f t="shared" si="3"/>
        <v>2</v>
      </c>
      <c r="F13" s="29" t="str">
        <f t="shared" si="4"/>
        <v>(9,2 %)</v>
      </c>
    </row>
    <row r="14" spans="2:6" x14ac:dyDescent="0.2">
      <c r="B14" s="461">
        <f t="shared" si="1"/>
        <v>-9.1999999999999998E-2</v>
      </c>
      <c r="C14" s="29">
        <f t="shared" si="0"/>
        <v>-9.1</v>
      </c>
      <c r="D14" s="29" t="str">
        <f t="shared" si="2"/>
        <v>9</v>
      </c>
      <c r="E14" s="29" t="str">
        <f t="shared" si="3"/>
        <v>1</v>
      </c>
      <c r="F14" s="29" t="str">
        <f t="shared" si="4"/>
        <v>(9,1 %)</v>
      </c>
    </row>
    <row r="15" spans="2:6" x14ac:dyDescent="0.2">
      <c r="B15" s="461">
        <f t="shared" si="1"/>
        <v>-9.0999999999999998E-2</v>
      </c>
      <c r="C15" s="29">
        <f t="shared" si="0"/>
        <v>-9</v>
      </c>
      <c r="D15" s="29">
        <v>9</v>
      </c>
      <c r="E15" s="29">
        <v>0</v>
      </c>
      <c r="F15" s="29" t="str">
        <f t="shared" si="4"/>
        <v>(9,0 %)</v>
      </c>
    </row>
    <row r="16" spans="2:6" x14ac:dyDescent="0.2">
      <c r="B16" s="461">
        <f t="shared" si="1"/>
        <v>-0.09</v>
      </c>
      <c r="C16" s="29">
        <f t="shared" si="0"/>
        <v>-8.9</v>
      </c>
      <c r="D16" s="29" t="str">
        <f t="shared" si="2"/>
        <v>8</v>
      </c>
      <c r="E16" s="29" t="str">
        <f t="shared" si="3"/>
        <v>9</v>
      </c>
      <c r="F16" s="29" t="str">
        <f t="shared" si="4"/>
        <v>(8,9 %)</v>
      </c>
    </row>
    <row r="17" spans="2:6" x14ac:dyDescent="0.2">
      <c r="B17" s="461">
        <f t="shared" si="1"/>
        <v>-8.8999999999999996E-2</v>
      </c>
      <c r="C17" s="29">
        <f t="shared" si="0"/>
        <v>-8.7999999999999989</v>
      </c>
      <c r="D17" s="29" t="str">
        <f t="shared" si="2"/>
        <v>8</v>
      </c>
      <c r="E17" s="29" t="str">
        <f t="shared" si="3"/>
        <v>8</v>
      </c>
      <c r="F17" s="29" t="str">
        <f t="shared" si="4"/>
        <v>(8,8 %)</v>
      </c>
    </row>
    <row r="18" spans="2:6" x14ac:dyDescent="0.2">
      <c r="B18" s="461">
        <f t="shared" si="1"/>
        <v>-8.7999999999999995E-2</v>
      </c>
      <c r="C18" s="29">
        <f t="shared" si="0"/>
        <v>-8.6999999999999993</v>
      </c>
      <c r="D18" s="29" t="str">
        <f t="shared" si="2"/>
        <v>8</v>
      </c>
      <c r="E18" s="29" t="str">
        <f t="shared" si="3"/>
        <v>7</v>
      </c>
      <c r="F18" s="29" t="str">
        <f t="shared" si="4"/>
        <v>(8,7 %)</v>
      </c>
    </row>
    <row r="19" spans="2:6" x14ac:dyDescent="0.2">
      <c r="B19" s="461">
        <f t="shared" si="1"/>
        <v>-8.6999999999999994E-2</v>
      </c>
      <c r="C19" s="29">
        <f t="shared" si="0"/>
        <v>-8.6</v>
      </c>
      <c r="D19" s="29" t="str">
        <f t="shared" si="2"/>
        <v>8</v>
      </c>
      <c r="E19" s="29" t="str">
        <f t="shared" si="3"/>
        <v>6</v>
      </c>
      <c r="F19" s="29" t="str">
        <f t="shared" si="4"/>
        <v>(8,6 %)</v>
      </c>
    </row>
    <row r="20" spans="2:6" x14ac:dyDescent="0.2">
      <c r="B20" s="461">
        <f t="shared" si="1"/>
        <v>-8.5999999999999993E-2</v>
      </c>
      <c r="C20" s="29">
        <f t="shared" si="0"/>
        <v>-8.5</v>
      </c>
      <c r="D20" s="29" t="str">
        <f t="shared" si="2"/>
        <v>8</v>
      </c>
      <c r="E20" s="29" t="str">
        <f t="shared" si="3"/>
        <v>5</v>
      </c>
      <c r="F20" s="29" t="str">
        <f t="shared" si="4"/>
        <v>(8,5 %)</v>
      </c>
    </row>
    <row r="21" spans="2:6" x14ac:dyDescent="0.2">
      <c r="B21" s="461">
        <f t="shared" si="1"/>
        <v>-8.4999999999999992E-2</v>
      </c>
      <c r="C21" s="29">
        <f t="shared" si="0"/>
        <v>-8.3999999999999986</v>
      </c>
      <c r="D21" s="29" t="str">
        <f t="shared" si="2"/>
        <v>8</v>
      </c>
      <c r="E21" s="29" t="str">
        <f t="shared" si="3"/>
        <v>4</v>
      </c>
      <c r="F21" s="29" t="str">
        <f t="shared" si="4"/>
        <v>(8,4 %)</v>
      </c>
    </row>
    <row r="22" spans="2:6" x14ac:dyDescent="0.2">
      <c r="B22" s="461">
        <f t="shared" si="1"/>
        <v>-8.3999999999999991E-2</v>
      </c>
      <c r="C22" s="29">
        <f t="shared" si="0"/>
        <v>-8.2999999999999989</v>
      </c>
      <c r="D22" s="29" t="str">
        <f t="shared" si="2"/>
        <v>8</v>
      </c>
      <c r="E22" s="29" t="str">
        <f t="shared" si="3"/>
        <v>3</v>
      </c>
      <c r="F22" s="29" t="str">
        <f t="shared" si="4"/>
        <v>(8,3 %)</v>
      </c>
    </row>
    <row r="23" spans="2:6" x14ac:dyDescent="0.2">
      <c r="B23" s="461">
        <f t="shared" si="1"/>
        <v>-8.299999999999999E-2</v>
      </c>
      <c r="C23" s="29">
        <f t="shared" si="0"/>
        <v>-8.1999999999999993</v>
      </c>
      <c r="D23" s="29" t="str">
        <f t="shared" si="2"/>
        <v>8</v>
      </c>
      <c r="E23" s="29" t="str">
        <f t="shared" si="3"/>
        <v>2</v>
      </c>
      <c r="F23" s="29" t="str">
        <f t="shared" si="4"/>
        <v>(8,2 %)</v>
      </c>
    </row>
    <row r="24" spans="2:6" x14ac:dyDescent="0.2">
      <c r="B24" s="461">
        <f t="shared" si="1"/>
        <v>-8.199999999999999E-2</v>
      </c>
      <c r="C24" s="29">
        <f t="shared" si="0"/>
        <v>-8.1</v>
      </c>
      <c r="D24" s="29" t="str">
        <f t="shared" si="2"/>
        <v>8</v>
      </c>
      <c r="E24" s="29" t="str">
        <f t="shared" si="3"/>
        <v>1</v>
      </c>
      <c r="F24" s="29" t="str">
        <f t="shared" si="4"/>
        <v>(8,1 %)</v>
      </c>
    </row>
    <row r="25" spans="2:6" x14ac:dyDescent="0.2">
      <c r="B25" s="461">
        <f t="shared" si="1"/>
        <v>-8.0999999999999989E-2</v>
      </c>
      <c r="C25" s="29">
        <f t="shared" si="0"/>
        <v>-7.9999999999999991</v>
      </c>
      <c r="D25" s="29">
        <v>8</v>
      </c>
      <c r="E25" s="29">
        <v>0</v>
      </c>
      <c r="F25" s="29" t="str">
        <f t="shared" si="4"/>
        <v>(8,0 %)</v>
      </c>
    </row>
    <row r="26" spans="2:6" x14ac:dyDescent="0.2">
      <c r="B26" s="461">
        <f t="shared" si="1"/>
        <v>-7.9999999999999988E-2</v>
      </c>
      <c r="C26" s="29">
        <f t="shared" si="0"/>
        <v>-7.8999999999999986</v>
      </c>
      <c r="D26" s="29" t="str">
        <f t="shared" si="2"/>
        <v>7</v>
      </c>
      <c r="E26" s="29" t="str">
        <f t="shared" si="3"/>
        <v>9</v>
      </c>
      <c r="F26" s="29" t="str">
        <f t="shared" ref="F26:F57" si="5">CONCATENATE("(",D26,",",E26," %)")</f>
        <v>(7,9 %)</v>
      </c>
    </row>
    <row r="27" spans="2:6" x14ac:dyDescent="0.2">
      <c r="B27" s="461">
        <f t="shared" si="1"/>
        <v>-7.8999999999999987E-2</v>
      </c>
      <c r="C27" s="29">
        <f t="shared" si="0"/>
        <v>-7.7999999999999989</v>
      </c>
      <c r="D27" s="29" t="str">
        <f t="shared" si="2"/>
        <v>7</v>
      </c>
      <c r="E27" s="29" t="str">
        <f t="shared" si="3"/>
        <v>8</v>
      </c>
      <c r="F27" s="29" t="str">
        <f t="shared" si="5"/>
        <v>(7,8 %)</v>
      </c>
    </row>
    <row r="28" spans="2:6" x14ac:dyDescent="0.2">
      <c r="B28" s="461">
        <f t="shared" si="1"/>
        <v>-7.7999999999999986E-2</v>
      </c>
      <c r="C28" s="29">
        <f t="shared" si="0"/>
        <v>-7.6999999999999984</v>
      </c>
      <c r="D28" s="29" t="str">
        <f t="shared" si="2"/>
        <v>7</v>
      </c>
      <c r="E28" s="29" t="str">
        <f t="shared" si="3"/>
        <v>7</v>
      </c>
      <c r="F28" s="29" t="str">
        <f t="shared" si="5"/>
        <v>(7,7 %)</v>
      </c>
    </row>
    <row r="29" spans="2:6" x14ac:dyDescent="0.2">
      <c r="B29" s="461">
        <f t="shared" si="1"/>
        <v>-7.6999999999999985E-2</v>
      </c>
      <c r="C29" s="29">
        <f t="shared" si="0"/>
        <v>-7.5999999999999988</v>
      </c>
      <c r="D29" s="29" t="str">
        <f t="shared" si="2"/>
        <v>7</v>
      </c>
      <c r="E29" s="29" t="str">
        <f t="shared" si="3"/>
        <v>6</v>
      </c>
      <c r="F29" s="29" t="str">
        <f t="shared" si="5"/>
        <v>(7,6 %)</v>
      </c>
    </row>
    <row r="30" spans="2:6" x14ac:dyDescent="0.2">
      <c r="B30" s="461">
        <f t="shared" si="1"/>
        <v>-7.5999999999999984E-2</v>
      </c>
      <c r="C30" s="29">
        <f t="shared" si="0"/>
        <v>-7.4999999999999982</v>
      </c>
      <c r="D30" s="29" t="str">
        <f t="shared" si="2"/>
        <v>7</v>
      </c>
      <c r="E30" s="29" t="str">
        <f t="shared" si="3"/>
        <v>5</v>
      </c>
      <c r="F30" s="29" t="str">
        <f t="shared" si="5"/>
        <v>(7,5 %)</v>
      </c>
    </row>
    <row r="31" spans="2:6" x14ac:dyDescent="0.2">
      <c r="B31" s="461">
        <f t="shared" si="1"/>
        <v>-7.4999999999999983E-2</v>
      </c>
      <c r="C31" s="29">
        <f t="shared" si="0"/>
        <v>-7.3999999999999986</v>
      </c>
      <c r="D31" s="29" t="str">
        <f t="shared" si="2"/>
        <v>7</v>
      </c>
      <c r="E31" s="29" t="str">
        <f t="shared" si="3"/>
        <v>4</v>
      </c>
      <c r="F31" s="29" t="str">
        <f t="shared" si="5"/>
        <v>(7,4 %)</v>
      </c>
    </row>
    <row r="32" spans="2:6" x14ac:dyDescent="0.2">
      <c r="B32" s="461">
        <f t="shared" si="1"/>
        <v>-7.3999999999999982E-2</v>
      </c>
      <c r="C32" s="29">
        <f t="shared" si="0"/>
        <v>-7.299999999999998</v>
      </c>
      <c r="D32" s="29" t="str">
        <f t="shared" si="2"/>
        <v>7</v>
      </c>
      <c r="E32" s="29" t="str">
        <f t="shared" si="3"/>
        <v>3</v>
      </c>
      <c r="F32" s="29" t="str">
        <f t="shared" si="5"/>
        <v>(7,3 %)</v>
      </c>
    </row>
    <row r="33" spans="2:6" x14ac:dyDescent="0.2">
      <c r="B33" s="461">
        <f t="shared" si="1"/>
        <v>-7.2999999999999982E-2</v>
      </c>
      <c r="C33" s="29">
        <f t="shared" si="0"/>
        <v>-7.1999999999999984</v>
      </c>
      <c r="D33" s="29" t="str">
        <f t="shared" si="2"/>
        <v>7</v>
      </c>
      <c r="E33" s="29" t="str">
        <f t="shared" si="3"/>
        <v>2</v>
      </c>
      <c r="F33" s="29" t="str">
        <f t="shared" si="5"/>
        <v>(7,2 %)</v>
      </c>
    </row>
    <row r="34" spans="2:6" x14ac:dyDescent="0.2">
      <c r="B34" s="461">
        <f t="shared" si="1"/>
        <v>-7.1999999999999981E-2</v>
      </c>
      <c r="C34" s="29">
        <f t="shared" si="0"/>
        <v>-7.0999999999999979</v>
      </c>
      <c r="D34" s="29" t="str">
        <f t="shared" si="2"/>
        <v>7</v>
      </c>
      <c r="E34" s="29" t="str">
        <f t="shared" si="3"/>
        <v>1</v>
      </c>
      <c r="F34" s="29" t="str">
        <f t="shared" si="5"/>
        <v>(7,1 %)</v>
      </c>
    </row>
    <row r="35" spans="2:6" x14ac:dyDescent="0.2">
      <c r="B35" s="461">
        <f t="shared" si="1"/>
        <v>-7.099999999999998E-2</v>
      </c>
      <c r="C35" s="29">
        <f t="shared" si="0"/>
        <v>-6.9999999999999982</v>
      </c>
      <c r="D35" s="29">
        <v>7</v>
      </c>
      <c r="E35" s="29">
        <v>0</v>
      </c>
      <c r="F35" s="29" t="str">
        <f t="shared" si="5"/>
        <v>(7,0 %)</v>
      </c>
    </row>
    <row r="36" spans="2:6" x14ac:dyDescent="0.2">
      <c r="B36" s="461">
        <f t="shared" si="1"/>
        <v>-6.9999999999999979E-2</v>
      </c>
      <c r="C36" s="29">
        <f t="shared" si="0"/>
        <v>-6.8999999999999977</v>
      </c>
      <c r="D36" s="29" t="str">
        <f t="shared" si="2"/>
        <v>6</v>
      </c>
      <c r="E36" s="29" t="str">
        <f t="shared" si="3"/>
        <v>9</v>
      </c>
      <c r="F36" s="29" t="str">
        <f t="shared" si="5"/>
        <v>(6,9 %)</v>
      </c>
    </row>
    <row r="37" spans="2:6" x14ac:dyDescent="0.2">
      <c r="B37" s="461">
        <f t="shared" si="1"/>
        <v>-6.8999999999999978E-2</v>
      </c>
      <c r="C37" s="29">
        <f t="shared" ref="C37:C68" si="6">B38*100</f>
        <v>-6.799999999999998</v>
      </c>
      <c r="D37" s="29" t="str">
        <f t="shared" si="2"/>
        <v>6</v>
      </c>
      <c r="E37" s="29" t="str">
        <f t="shared" si="3"/>
        <v>8</v>
      </c>
      <c r="F37" s="29" t="str">
        <f t="shared" si="5"/>
        <v>(6,8 %)</v>
      </c>
    </row>
    <row r="38" spans="2:6" x14ac:dyDescent="0.2">
      <c r="B38" s="461">
        <f t="shared" si="1"/>
        <v>-6.7999999999999977E-2</v>
      </c>
      <c r="C38" s="29">
        <f t="shared" si="6"/>
        <v>-6.6999999999999975</v>
      </c>
      <c r="D38" s="29" t="str">
        <f t="shared" si="2"/>
        <v>6</v>
      </c>
      <c r="E38" s="29" t="str">
        <f t="shared" si="3"/>
        <v>7</v>
      </c>
      <c r="F38" s="29" t="str">
        <f t="shared" si="5"/>
        <v>(6,7 %)</v>
      </c>
    </row>
    <row r="39" spans="2:6" x14ac:dyDescent="0.2">
      <c r="B39" s="461">
        <f t="shared" si="1"/>
        <v>-6.6999999999999976E-2</v>
      </c>
      <c r="C39" s="29">
        <f t="shared" si="6"/>
        <v>-6.5999999999999979</v>
      </c>
      <c r="D39" s="29" t="str">
        <f t="shared" si="2"/>
        <v>6</v>
      </c>
      <c r="E39" s="29" t="str">
        <f t="shared" si="3"/>
        <v>6</v>
      </c>
      <c r="F39" s="29" t="str">
        <f t="shared" si="5"/>
        <v>(6,6 %)</v>
      </c>
    </row>
    <row r="40" spans="2:6" x14ac:dyDescent="0.2">
      <c r="B40" s="461">
        <f t="shared" si="1"/>
        <v>-6.5999999999999975E-2</v>
      </c>
      <c r="C40" s="29">
        <f t="shared" si="6"/>
        <v>-6.4999999999999973</v>
      </c>
      <c r="D40" s="29" t="str">
        <f t="shared" si="2"/>
        <v>6</v>
      </c>
      <c r="E40" s="29" t="str">
        <f t="shared" si="3"/>
        <v>5</v>
      </c>
      <c r="F40" s="29" t="str">
        <f t="shared" si="5"/>
        <v>(6,5 %)</v>
      </c>
    </row>
    <row r="41" spans="2:6" x14ac:dyDescent="0.2">
      <c r="B41" s="461">
        <f t="shared" si="1"/>
        <v>-6.4999999999999974E-2</v>
      </c>
      <c r="C41" s="29">
        <f t="shared" si="6"/>
        <v>-6.3999999999999977</v>
      </c>
      <c r="D41" s="29" t="str">
        <f t="shared" si="2"/>
        <v>6</v>
      </c>
      <c r="E41" s="29" t="str">
        <f t="shared" si="3"/>
        <v>4</v>
      </c>
      <c r="F41" s="29" t="str">
        <f t="shared" si="5"/>
        <v>(6,4 %)</v>
      </c>
    </row>
    <row r="42" spans="2:6" x14ac:dyDescent="0.2">
      <c r="B42" s="461">
        <f t="shared" si="1"/>
        <v>-6.3999999999999974E-2</v>
      </c>
      <c r="C42" s="29">
        <f t="shared" si="6"/>
        <v>-6.2999999999999972</v>
      </c>
      <c r="D42" s="29" t="str">
        <f t="shared" si="2"/>
        <v>6</v>
      </c>
      <c r="E42" s="29" t="str">
        <f t="shared" si="3"/>
        <v>3</v>
      </c>
      <c r="F42" s="29" t="str">
        <f t="shared" si="5"/>
        <v>(6,3 %)</v>
      </c>
    </row>
    <row r="43" spans="2:6" x14ac:dyDescent="0.2">
      <c r="B43" s="461">
        <f t="shared" si="1"/>
        <v>-6.2999999999999973E-2</v>
      </c>
      <c r="C43" s="29">
        <f t="shared" si="6"/>
        <v>-6.1999999999999975</v>
      </c>
      <c r="D43" s="29" t="str">
        <f t="shared" si="2"/>
        <v>6</v>
      </c>
      <c r="E43" s="29" t="str">
        <f t="shared" si="3"/>
        <v>2</v>
      </c>
      <c r="F43" s="29" t="str">
        <f t="shared" si="5"/>
        <v>(6,2 %)</v>
      </c>
    </row>
    <row r="44" spans="2:6" x14ac:dyDescent="0.2">
      <c r="B44" s="461">
        <f t="shared" si="1"/>
        <v>-6.1999999999999972E-2</v>
      </c>
      <c r="C44" s="29">
        <f t="shared" si="6"/>
        <v>-6.099999999999997</v>
      </c>
      <c r="D44" s="29" t="str">
        <f t="shared" si="2"/>
        <v>6</v>
      </c>
      <c r="E44" s="29" t="str">
        <f t="shared" si="3"/>
        <v>1</v>
      </c>
      <c r="F44" s="29" t="str">
        <f t="shared" si="5"/>
        <v>(6,1 %)</v>
      </c>
    </row>
    <row r="45" spans="2:6" x14ac:dyDescent="0.2">
      <c r="B45" s="461">
        <f t="shared" si="1"/>
        <v>-6.0999999999999971E-2</v>
      </c>
      <c r="C45" s="29">
        <f t="shared" si="6"/>
        <v>-5.9999999999999973</v>
      </c>
      <c r="D45" s="29">
        <v>6</v>
      </c>
      <c r="E45" s="29">
        <v>0</v>
      </c>
      <c r="F45" s="29" t="str">
        <f t="shared" si="5"/>
        <v>(6,0 %)</v>
      </c>
    </row>
    <row r="46" spans="2:6" x14ac:dyDescent="0.2">
      <c r="B46" s="461">
        <f t="shared" si="1"/>
        <v>-5.999999999999997E-2</v>
      </c>
      <c r="C46" s="29">
        <f t="shared" si="6"/>
        <v>-5.8999999999999968</v>
      </c>
      <c r="D46" s="29" t="str">
        <f t="shared" si="2"/>
        <v>5</v>
      </c>
      <c r="E46" s="29" t="str">
        <f t="shared" si="3"/>
        <v>9</v>
      </c>
      <c r="F46" s="29" t="str">
        <f t="shared" si="5"/>
        <v>(5,9 %)</v>
      </c>
    </row>
    <row r="47" spans="2:6" x14ac:dyDescent="0.2">
      <c r="B47" s="461">
        <f t="shared" si="1"/>
        <v>-5.8999999999999969E-2</v>
      </c>
      <c r="C47" s="29">
        <f t="shared" si="6"/>
        <v>-5.7999999999999972</v>
      </c>
      <c r="D47" s="29" t="str">
        <f t="shared" si="2"/>
        <v>5</v>
      </c>
      <c r="E47" s="29" t="str">
        <f t="shared" si="3"/>
        <v>8</v>
      </c>
      <c r="F47" s="29" t="str">
        <f t="shared" si="5"/>
        <v>(5,8 %)</v>
      </c>
    </row>
    <row r="48" spans="2:6" x14ac:dyDescent="0.2">
      <c r="B48" s="461">
        <f t="shared" si="1"/>
        <v>-5.7999999999999968E-2</v>
      </c>
      <c r="C48" s="29">
        <f t="shared" si="6"/>
        <v>-5.6999999999999966</v>
      </c>
      <c r="D48" s="29" t="str">
        <f t="shared" si="2"/>
        <v>5</v>
      </c>
      <c r="E48" s="29" t="str">
        <f t="shared" si="3"/>
        <v>7</v>
      </c>
      <c r="F48" s="29" t="str">
        <f t="shared" si="5"/>
        <v>(5,7 %)</v>
      </c>
    </row>
    <row r="49" spans="2:6" x14ac:dyDescent="0.2">
      <c r="B49" s="461">
        <f t="shared" si="1"/>
        <v>-5.6999999999999967E-2</v>
      </c>
      <c r="C49" s="29">
        <f t="shared" si="6"/>
        <v>-5.599999999999997</v>
      </c>
      <c r="D49" s="29" t="str">
        <f t="shared" si="2"/>
        <v>5</v>
      </c>
      <c r="E49" s="29" t="str">
        <f t="shared" si="3"/>
        <v>6</v>
      </c>
      <c r="F49" s="29" t="str">
        <f t="shared" si="5"/>
        <v>(5,6 %)</v>
      </c>
    </row>
    <row r="50" spans="2:6" x14ac:dyDescent="0.2">
      <c r="B50" s="461">
        <f t="shared" si="1"/>
        <v>-5.5999999999999966E-2</v>
      </c>
      <c r="C50" s="29">
        <f t="shared" si="6"/>
        <v>-5.4999999999999964</v>
      </c>
      <c r="D50" s="29" t="str">
        <f t="shared" si="2"/>
        <v>5</v>
      </c>
      <c r="E50" s="29" t="str">
        <f t="shared" si="3"/>
        <v>5</v>
      </c>
      <c r="F50" s="29" t="str">
        <f t="shared" si="5"/>
        <v>(5,5 %)</v>
      </c>
    </row>
    <row r="51" spans="2:6" x14ac:dyDescent="0.2">
      <c r="B51" s="461">
        <f t="shared" si="1"/>
        <v>-5.4999999999999966E-2</v>
      </c>
      <c r="C51" s="29">
        <f t="shared" si="6"/>
        <v>-5.3999999999999968</v>
      </c>
      <c r="D51" s="29" t="str">
        <f t="shared" si="2"/>
        <v>5</v>
      </c>
      <c r="E51" s="29" t="str">
        <f t="shared" si="3"/>
        <v>4</v>
      </c>
      <c r="F51" s="29" t="str">
        <f t="shared" si="5"/>
        <v>(5,4 %)</v>
      </c>
    </row>
    <row r="52" spans="2:6" x14ac:dyDescent="0.2">
      <c r="B52" s="461">
        <f t="shared" si="1"/>
        <v>-5.3999999999999965E-2</v>
      </c>
      <c r="C52" s="29">
        <f t="shared" si="6"/>
        <v>-5.2999999999999963</v>
      </c>
      <c r="D52" s="29" t="str">
        <f t="shared" si="2"/>
        <v>5</v>
      </c>
      <c r="E52" s="29" t="str">
        <f t="shared" si="3"/>
        <v>3</v>
      </c>
      <c r="F52" s="29" t="str">
        <f t="shared" si="5"/>
        <v>(5,3 %)</v>
      </c>
    </row>
    <row r="53" spans="2:6" x14ac:dyDescent="0.2">
      <c r="B53" s="461">
        <f t="shared" si="1"/>
        <v>-5.2999999999999964E-2</v>
      </c>
      <c r="C53" s="29">
        <f t="shared" si="6"/>
        <v>-5.1999999999999966</v>
      </c>
      <c r="D53" s="29" t="str">
        <f t="shared" si="2"/>
        <v>5</v>
      </c>
      <c r="E53" s="29" t="str">
        <f t="shared" si="3"/>
        <v>2</v>
      </c>
      <c r="F53" s="29" t="str">
        <f t="shared" si="5"/>
        <v>(5,2 %)</v>
      </c>
    </row>
    <row r="54" spans="2:6" x14ac:dyDescent="0.2">
      <c r="B54" s="461">
        <f t="shared" si="1"/>
        <v>-5.1999999999999963E-2</v>
      </c>
      <c r="C54" s="29">
        <f t="shared" si="6"/>
        <v>-5.0999999999999961</v>
      </c>
      <c r="D54" s="29" t="str">
        <f t="shared" si="2"/>
        <v>5</v>
      </c>
      <c r="E54" s="29" t="str">
        <f t="shared" si="3"/>
        <v>1</v>
      </c>
      <c r="F54" s="29" t="str">
        <f t="shared" si="5"/>
        <v>(5,1 %)</v>
      </c>
    </row>
    <row r="55" spans="2:6" x14ac:dyDescent="0.2">
      <c r="B55" s="461">
        <f t="shared" si="1"/>
        <v>-5.0999999999999962E-2</v>
      </c>
      <c r="C55" s="29">
        <f t="shared" si="6"/>
        <v>-4.9999999999999964</v>
      </c>
      <c r="D55" s="29">
        <v>5</v>
      </c>
      <c r="E55" s="29">
        <v>0</v>
      </c>
      <c r="F55" s="29" t="str">
        <f t="shared" si="5"/>
        <v>(5,0 %)</v>
      </c>
    </row>
    <row r="56" spans="2:6" x14ac:dyDescent="0.2">
      <c r="B56" s="461">
        <f t="shared" si="1"/>
        <v>-4.9999999999999961E-2</v>
      </c>
      <c r="C56" s="29">
        <f t="shared" si="6"/>
        <v>-4.8999999999999959</v>
      </c>
      <c r="D56" s="29" t="str">
        <f t="shared" si="2"/>
        <v>4</v>
      </c>
      <c r="E56" s="29" t="str">
        <f t="shared" si="3"/>
        <v>9</v>
      </c>
      <c r="F56" s="29" t="str">
        <f t="shared" si="5"/>
        <v>(4,9 %)</v>
      </c>
    </row>
    <row r="57" spans="2:6" x14ac:dyDescent="0.2">
      <c r="B57" s="461">
        <f t="shared" si="1"/>
        <v>-4.899999999999996E-2</v>
      </c>
      <c r="C57" s="29">
        <f t="shared" si="6"/>
        <v>-4.7999999999999963</v>
      </c>
      <c r="D57" s="29" t="str">
        <f t="shared" si="2"/>
        <v>4</v>
      </c>
      <c r="E57" s="29" t="str">
        <f t="shared" ref="E57:E64" si="7">RIGHT(C57,1)</f>
        <v>8</v>
      </c>
      <c r="F57" s="29" t="str">
        <f t="shared" si="5"/>
        <v>(4,8 %)</v>
      </c>
    </row>
    <row r="58" spans="2:6" x14ac:dyDescent="0.2">
      <c r="B58" s="461">
        <f t="shared" ref="B58:B121" si="8">B57+0.001</f>
        <v>-4.7999999999999959E-2</v>
      </c>
      <c r="C58" s="29">
        <f t="shared" si="6"/>
        <v>-4.6999999999999957</v>
      </c>
      <c r="D58" s="29" t="str">
        <f t="shared" si="2"/>
        <v>4</v>
      </c>
      <c r="E58" s="29" t="str">
        <f t="shared" si="7"/>
        <v>7</v>
      </c>
      <c r="F58" s="29" t="str">
        <f t="shared" ref="F58:F89" si="9">CONCATENATE("(",D58,",",E58," %)")</f>
        <v>(4,7 %)</v>
      </c>
    </row>
    <row r="59" spans="2:6" x14ac:dyDescent="0.2">
      <c r="B59" s="461">
        <f t="shared" si="8"/>
        <v>-4.6999999999999958E-2</v>
      </c>
      <c r="C59" s="29">
        <f t="shared" si="6"/>
        <v>-4.5999999999999961</v>
      </c>
      <c r="D59" s="29" t="str">
        <f t="shared" si="2"/>
        <v>4</v>
      </c>
      <c r="E59" s="29" t="str">
        <f t="shared" si="7"/>
        <v>6</v>
      </c>
      <c r="F59" s="29" t="str">
        <f t="shared" si="9"/>
        <v>(4,6 %)</v>
      </c>
    </row>
    <row r="60" spans="2:6" x14ac:dyDescent="0.2">
      <c r="B60" s="461">
        <f t="shared" si="8"/>
        <v>-4.5999999999999958E-2</v>
      </c>
      <c r="C60" s="29">
        <f t="shared" si="6"/>
        <v>-4.4999999999999956</v>
      </c>
      <c r="D60" s="29" t="str">
        <f t="shared" si="2"/>
        <v>4</v>
      </c>
      <c r="E60" s="29" t="str">
        <f t="shared" si="7"/>
        <v>5</v>
      </c>
      <c r="F60" s="29" t="str">
        <f t="shared" si="9"/>
        <v>(4,5 %)</v>
      </c>
    </row>
    <row r="61" spans="2:6" x14ac:dyDescent="0.2">
      <c r="B61" s="461">
        <f t="shared" si="8"/>
        <v>-4.4999999999999957E-2</v>
      </c>
      <c r="C61" s="29">
        <f t="shared" si="6"/>
        <v>-4.3999999999999959</v>
      </c>
      <c r="D61" s="29" t="str">
        <f t="shared" si="2"/>
        <v>4</v>
      </c>
      <c r="E61" s="29" t="str">
        <f t="shared" si="7"/>
        <v>4</v>
      </c>
      <c r="F61" s="29" t="str">
        <f t="shared" si="9"/>
        <v>(4,4 %)</v>
      </c>
    </row>
    <row r="62" spans="2:6" x14ac:dyDescent="0.2">
      <c r="B62" s="461">
        <f t="shared" si="8"/>
        <v>-4.3999999999999956E-2</v>
      </c>
      <c r="C62" s="29">
        <f t="shared" si="6"/>
        <v>-4.2999999999999954</v>
      </c>
      <c r="D62" s="29" t="str">
        <f t="shared" si="2"/>
        <v>4</v>
      </c>
      <c r="E62" s="29" t="str">
        <f t="shared" si="7"/>
        <v>3</v>
      </c>
      <c r="F62" s="29" t="str">
        <f t="shared" si="9"/>
        <v>(4,3 %)</v>
      </c>
    </row>
    <row r="63" spans="2:6" x14ac:dyDescent="0.2">
      <c r="B63" s="461">
        <f t="shared" si="8"/>
        <v>-4.2999999999999955E-2</v>
      </c>
      <c r="C63" s="29">
        <f t="shared" si="6"/>
        <v>-4.1999999999999957</v>
      </c>
      <c r="D63" s="29" t="str">
        <f t="shared" si="2"/>
        <v>4</v>
      </c>
      <c r="E63" s="29" t="str">
        <f t="shared" si="7"/>
        <v>2</v>
      </c>
      <c r="F63" s="29" t="str">
        <f t="shared" si="9"/>
        <v>(4,2 %)</v>
      </c>
    </row>
    <row r="64" spans="2:6" x14ac:dyDescent="0.2">
      <c r="B64" s="461">
        <f t="shared" si="8"/>
        <v>-4.1999999999999954E-2</v>
      </c>
      <c r="C64" s="29">
        <f t="shared" si="6"/>
        <v>-4.0999999999999952</v>
      </c>
      <c r="D64" s="29" t="str">
        <f t="shared" si="2"/>
        <v>4</v>
      </c>
      <c r="E64" s="29" t="str">
        <f t="shared" si="7"/>
        <v>1</v>
      </c>
      <c r="F64" s="29" t="str">
        <f t="shared" si="9"/>
        <v>(4,1 %)</v>
      </c>
    </row>
    <row r="65" spans="2:6" x14ac:dyDescent="0.2">
      <c r="B65" s="461">
        <f t="shared" si="8"/>
        <v>-4.0999999999999953E-2</v>
      </c>
      <c r="C65" s="29">
        <f t="shared" si="6"/>
        <v>-3.9999999999999951</v>
      </c>
      <c r="D65" s="29">
        <v>4</v>
      </c>
      <c r="E65" s="29">
        <v>0</v>
      </c>
      <c r="F65" s="29" t="str">
        <f t="shared" si="9"/>
        <v>(4,0 %)</v>
      </c>
    </row>
    <row r="66" spans="2:6" x14ac:dyDescent="0.2">
      <c r="B66" s="461">
        <f t="shared" si="8"/>
        <v>-3.9999999999999952E-2</v>
      </c>
      <c r="C66" s="29">
        <f t="shared" si="6"/>
        <v>-3.899999999999995</v>
      </c>
      <c r="D66" s="29" t="str">
        <f t="shared" si="2"/>
        <v>3</v>
      </c>
      <c r="E66" s="29" t="str">
        <f t="shared" ref="E66" si="10">RIGHT(C66,1)</f>
        <v>9</v>
      </c>
      <c r="F66" s="29" t="str">
        <f t="shared" si="9"/>
        <v>(3,9 %)</v>
      </c>
    </row>
    <row r="67" spans="2:6" x14ac:dyDescent="0.2">
      <c r="B67" s="461">
        <f t="shared" ref="B67:B69" si="11">B66+0.001</f>
        <v>-3.8999999999999951E-2</v>
      </c>
      <c r="C67" s="29">
        <f t="shared" si="6"/>
        <v>-3.7999999999999949</v>
      </c>
      <c r="D67" s="49">
        <v>3</v>
      </c>
      <c r="E67" s="49">
        <v>8</v>
      </c>
      <c r="F67" s="29" t="str">
        <f t="shared" si="9"/>
        <v>(3,8 %)</v>
      </c>
    </row>
    <row r="68" spans="2:6" x14ac:dyDescent="0.2">
      <c r="B68" s="461">
        <f t="shared" si="11"/>
        <v>-3.799999999999995E-2</v>
      </c>
      <c r="C68" s="29">
        <f t="shared" si="6"/>
        <v>-3.6999999999999948</v>
      </c>
      <c r="D68" s="49">
        <v>3</v>
      </c>
      <c r="E68" s="49">
        <v>7</v>
      </c>
      <c r="F68" s="29" t="str">
        <f t="shared" si="9"/>
        <v>(3,7 %)</v>
      </c>
    </row>
    <row r="69" spans="2:6" x14ac:dyDescent="0.2">
      <c r="B69" s="461">
        <f t="shared" si="11"/>
        <v>-3.699999999999995E-2</v>
      </c>
      <c r="C69" s="29">
        <f t="shared" ref="C69:C104" si="12">B70*100</f>
        <v>-3.5999999999999948</v>
      </c>
      <c r="D69" s="49">
        <v>3</v>
      </c>
      <c r="E69" s="49">
        <v>6</v>
      </c>
      <c r="F69" s="29" t="str">
        <f t="shared" si="9"/>
        <v>(3,6 %)</v>
      </c>
    </row>
    <row r="70" spans="2:6" x14ac:dyDescent="0.2">
      <c r="B70" s="461">
        <f t="shared" si="8"/>
        <v>-3.5999999999999949E-2</v>
      </c>
      <c r="C70" s="29">
        <f t="shared" si="12"/>
        <v>-3.4999999999999947</v>
      </c>
      <c r="D70" s="49">
        <v>3</v>
      </c>
      <c r="E70" s="49">
        <v>5</v>
      </c>
      <c r="F70" s="29" t="str">
        <f t="shared" si="9"/>
        <v>(3,5 %)</v>
      </c>
    </row>
    <row r="71" spans="2:6" x14ac:dyDescent="0.2">
      <c r="B71" s="461">
        <f t="shared" si="8"/>
        <v>-3.4999999999999948E-2</v>
      </c>
      <c r="C71" s="29">
        <f t="shared" si="12"/>
        <v>-3.3999999999999946</v>
      </c>
      <c r="D71" s="49">
        <v>3</v>
      </c>
      <c r="E71" s="49">
        <v>4</v>
      </c>
      <c r="F71" s="29" t="str">
        <f t="shared" si="9"/>
        <v>(3,4 %)</v>
      </c>
    </row>
    <row r="72" spans="2:6" x14ac:dyDescent="0.2">
      <c r="B72" s="461">
        <f t="shared" si="8"/>
        <v>-3.3999999999999947E-2</v>
      </c>
      <c r="C72" s="29">
        <f t="shared" si="12"/>
        <v>-3.2999999999999945</v>
      </c>
      <c r="D72" s="49">
        <v>3</v>
      </c>
      <c r="E72" s="49">
        <v>3</v>
      </c>
      <c r="F72" s="29" t="str">
        <f t="shared" si="9"/>
        <v>(3,3 %)</v>
      </c>
    </row>
    <row r="73" spans="2:6" x14ac:dyDescent="0.2">
      <c r="B73" s="461">
        <f t="shared" si="8"/>
        <v>-3.2999999999999946E-2</v>
      </c>
      <c r="C73" s="29">
        <f t="shared" si="12"/>
        <v>-3.1999999999999944</v>
      </c>
      <c r="D73" s="49">
        <v>3</v>
      </c>
      <c r="E73" s="49">
        <v>2</v>
      </c>
      <c r="F73" s="29" t="str">
        <f t="shared" si="9"/>
        <v>(3,2 %)</v>
      </c>
    </row>
    <row r="74" spans="2:6" x14ac:dyDescent="0.2">
      <c r="B74" s="461">
        <f t="shared" si="8"/>
        <v>-3.1999999999999945E-2</v>
      </c>
      <c r="C74" s="29">
        <f t="shared" si="12"/>
        <v>-3.0999999999999943</v>
      </c>
      <c r="D74" s="49">
        <v>3</v>
      </c>
      <c r="E74" s="49">
        <v>1</v>
      </c>
      <c r="F74" s="29" t="str">
        <f t="shared" si="9"/>
        <v>(3,1 %)</v>
      </c>
    </row>
    <row r="75" spans="2:6" x14ac:dyDescent="0.2">
      <c r="B75" s="461">
        <f t="shared" si="8"/>
        <v>-3.0999999999999944E-2</v>
      </c>
      <c r="C75" s="29">
        <f t="shared" si="12"/>
        <v>-2.9999999999999942</v>
      </c>
      <c r="D75" s="49">
        <v>3</v>
      </c>
      <c r="E75" s="49">
        <v>0</v>
      </c>
      <c r="F75" s="29" t="str">
        <f t="shared" si="9"/>
        <v>(3,0 %)</v>
      </c>
    </row>
    <row r="76" spans="2:6" x14ac:dyDescent="0.2">
      <c r="B76" s="461">
        <f t="shared" si="8"/>
        <v>-2.9999999999999943E-2</v>
      </c>
      <c r="C76" s="468">
        <f t="shared" si="12"/>
        <v>-2.8999999999999941</v>
      </c>
      <c r="D76" s="49">
        <v>2</v>
      </c>
      <c r="E76" s="49">
        <v>9</v>
      </c>
      <c r="F76" s="29" t="str">
        <f t="shared" si="9"/>
        <v>(2,9 %)</v>
      </c>
    </row>
    <row r="77" spans="2:6" x14ac:dyDescent="0.2">
      <c r="B77" s="461">
        <f t="shared" si="8"/>
        <v>-2.8999999999999942E-2</v>
      </c>
      <c r="C77" s="29">
        <f t="shared" si="12"/>
        <v>-2.799999999999994</v>
      </c>
      <c r="D77" s="49">
        <v>2</v>
      </c>
      <c r="E77" s="49">
        <v>8</v>
      </c>
      <c r="F77" s="29" t="str">
        <f t="shared" si="9"/>
        <v>(2,8 %)</v>
      </c>
    </row>
    <row r="78" spans="2:6" x14ac:dyDescent="0.2">
      <c r="B78" s="461">
        <f t="shared" si="8"/>
        <v>-2.7999999999999942E-2</v>
      </c>
      <c r="C78" s="29">
        <f t="shared" si="12"/>
        <v>-2.699999999999994</v>
      </c>
      <c r="D78" s="49">
        <v>2</v>
      </c>
      <c r="E78" s="49">
        <v>7</v>
      </c>
      <c r="F78" s="29" t="str">
        <f t="shared" si="9"/>
        <v>(2,7 %)</v>
      </c>
    </row>
    <row r="79" spans="2:6" x14ac:dyDescent="0.2">
      <c r="B79" s="461">
        <f t="shared" si="8"/>
        <v>-2.6999999999999941E-2</v>
      </c>
      <c r="C79" s="29">
        <f t="shared" si="12"/>
        <v>-2.5999999999999939</v>
      </c>
      <c r="D79" s="49">
        <v>2</v>
      </c>
      <c r="E79" s="49">
        <v>6</v>
      </c>
      <c r="F79" s="29" t="str">
        <f t="shared" si="9"/>
        <v>(2,6 %)</v>
      </c>
    </row>
    <row r="80" spans="2:6" x14ac:dyDescent="0.2">
      <c r="B80" s="461">
        <f t="shared" si="8"/>
        <v>-2.599999999999994E-2</v>
      </c>
      <c r="C80" s="29">
        <f t="shared" si="12"/>
        <v>-2.4999999999999938</v>
      </c>
      <c r="D80" s="49">
        <v>2</v>
      </c>
      <c r="E80" s="49">
        <v>5</v>
      </c>
      <c r="F80" s="29" t="str">
        <f t="shared" si="9"/>
        <v>(2,5 %)</v>
      </c>
    </row>
    <row r="81" spans="2:6" x14ac:dyDescent="0.2">
      <c r="B81" s="461">
        <f t="shared" si="8"/>
        <v>-2.4999999999999939E-2</v>
      </c>
      <c r="C81" s="29">
        <f t="shared" si="12"/>
        <v>-2.3999999999999937</v>
      </c>
      <c r="D81" s="49">
        <v>2</v>
      </c>
      <c r="E81" s="49">
        <v>4</v>
      </c>
      <c r="F81" s="29" t="str">
        <f t="shared" si="9"/>
        <v>(2,4 %)</v>
      </c>
    </row>
    <row r="82" spans="2:6" x14ac:dyDescent="0.2">
      <c r="B82" s="461">
        <f t="shared" si="8"/>
        <v>-2.3999999999999938E-2</v>
      </c>
      <c r="C82" s="29">
        <f t="shared" si="12"/>
        <v>-2.2999999999999936</v>
      </c>
      <c r="D82" s="49">
        <v>2</v>
      </c>
      <c r="E82" s="49">
        <v>3</v>
      </c>
      <c r="F82" s="29" t="str">
        <f t="shared" si="9"/>
        <v>(2,3 %)</v>
      </c>
    </row>
    <row r="83" spans="2:6" x14ac:dyDescent="0.2">
      <c r="B83" s="461">
        <f t="shared" si="8"/>
        <v>-2.2999999999999937E-2</v>
      </c>
      <c r="C83" s="29">
        <f t="shared" si="12"/>
        <v>-2.1999999999999935</v>
      </c>
      <c r="D83" s="49">
        <v>2</v>
      </c>
      <c r="E83" s="49">
        <v>2</v>
      </c>
      <c r="F83" s="29" t="str">
        <f t="shared" si="9"/>
        <v>(2,2 %)</v>
      </c>
    </row>
    <row r="84" spans="2:6" x14ac:dyDescent="0.2">
      <c r="B84" s="461">
        <f t="shared" si="8"/>
        <v>-2.1999999999999936E-2</v>
      </c>
      <c r="C84" s="29">
        <f t="shared" si="12"/>
        <v>-2.0999999999999934</v>
      </c>
      <c r="D84" s="49">
        <v>2</v>
      </c>
      <c r="E84" s="49">
        <v>1</v>
      </c>
      <c r="F84" s="29" t="str">
        <f t="shared" si="9"/>
        <v>(2,1 %)</v>
      </c>
    </row>
    <row r="85" spans="2:6" x14ac:dyDescent="0.2">
      <c r="B85" s="461">
        <f t="shared" si="8"/>
        <v>-2.0999999999999935E-2</v>
      </c>
      <c r="C85" s="29">
        <f t="shared" si="12"/>
        <v>-1.9999999999999933</v>
      </c>
      <c r="D85" s="49">
        <v>2</v>
      </c>
      <c r="E85" s="49">
        <v>0</v>
      </c>
      <c r="F85" s="29" t="str">
        <f t="shared" si="9"/>
        <v>(2,0 %)</v>
      </c>
    </row>
    <row r="86" spans="2:6" x14ac:dyDescent="0.2">
      <c r="B86" s="461">
        <f t="shared" si="8"/>
        <v>-1.9999999999999934E-2</v>
      </c>
      <c r="C86" s="29">
        <f t="shared" si="12"/>
        <v>-1.8999999999999932</v>
      </c>
      <c r="D86" s="49">
        <v>1</v>
      </c>
      <c r="E86" s="49" t="str">
        <f>RIGHT(C86,1)</f>
        <v>9</v>
      </c>
      <c r="F86" s="29" t="str">
        <f t="shared" si="9"/>
        <v>(1,9 %)</v>
      </c>
    </row>
    <row r="87" spans="2:6" x14ac:dyDescent="0.2">
      <c r="B87" s="461">
        <f t="shared" si="8"/>
        <v>-1.8999999999999934E-2</v>
      </c>
      <c r="C87" s="29">
        <f t="shared" si="12"/>
        <v>-1.7999999999999932</v>
      </c>
      <c r="D87" s="49">
        <v>1</v>
      </c>
      <c r="E87" s="49">
        <v>8</v>
      </c>
      <c r="F87" s="29" t="str">
        <f t="shared" si="9"/>
        <v>(1,8 %)</v>
      </c>
    </row>
    <row r="88" spans="2:6" x14ac:dyDescent="0.2">
      <c r="B88" s="461">
        <f t="shared" si="8"/>
        <v>-1.7999999999999933E-2</v>
      </c>
      <c r="C88" s="29">
        <f t="shared" si="12"/>
        <v>-1.6999999999999931</v>
      </c>
      <c r="D88" s="49">
        <v>1</v>
      </c>
      <c r="E88" s="49">
        <v>7</v>
      </c>
      <c r="F88" s="29" t="str">
        <f t="shared" si="9"/>
        <v>(1,7 %)</v>
      </c>
    </row>
    <row r="89" spans="2:6" x14ac:dyDescent="0.2">
      <c r="B89" s="461">
        <f t="shared" si="8"/>
        <v>-1.6999999999999932E-2</v>
      </c>
      <c r="C89" s="29">
        <f t="shared" si="12"/>
        <v>-1.599999999999993</v>
      </c>
      <c r="D89" s="49">
        <v>1</v>
      </c>
      <c r="E89" s="49">
        <v>6</v>
      </c>
      <c r="F89" s="29" t="str">
        <f t="shared" si="9"/>
        <v>(1,6 %)</v>
      </c>
    </row>
    <row r="90" spans="2:6" x14ac:dyDescent="0.2">
      <c r="B90" s="461">
        <f t="shared" si="8"/>
        <v>-1.5999999999999931E-2</v>
      </c>
      <c r="C90" s="29">
        <f t="shared" si="12"/>
        <v>-1.4999999999999929</v>
      </c>
      <c r="D90" s="49">
        <v>1</v>
      </c>
      <c r="E90" s="49">
        <v>5</v>
      </c>
      <c r="F90" s="29" t="str">
        <f t="shared" ref="F90:F104" si="13">CONCATENATE("(",D90,",",E90," %)")</f>
        <v>(1,5 %)</v>
      </c>
    </row>
    <row r="91" spans="2:6" x14ac:dyDescent="0.2">
      <c r="B91" s="461">
        <f t="shared" si="8"/>
        <v>-1.499999999999993E-2</v>
      </c>
      <c r="C91" s="29">
        <f t="shared" si="12"/>
        <v>-1.3999999999999928</v>
      </c>
      <c r="D91" s="49">
        <v>1</v>
      </c>
      <c r="E91" s="49">
        <v>4</v>
      </c>
      <c r="F91" s="29" t="str">
        <f t="shared" si="13"/>
        <v>(1,4 %)</v>
      </c>
    </row>
    <row r="92" spans="2:6" x14ac:dyDescent="0.2">
      <c r="B92" s="461">
        <f t="shared" si="8"/>
        <v>-1.3999999999999929E-2</v>
      </c>
      <c r="C92" s="29">
        <f t="shared" si="12"/>
        <v>-1.2999999999999927</v>
      </c>
      <c r="D92" s="49">
        <v>1</v>
      </c>
      <c r="E92" s="49">
        <v>3</v>
      </c>
      <c r="F92" s="29" t="str">
        <f t="shared" si="13"/>
        <v>(1,3 %)</v>
      </c>
    </row>
    <row r="93" spans="2:6" x14ac:dyDescent="0.2">
      <c r="B93" s="461">
        <f t="shared" si="8"/>
        <v>-1.2999999999999928E-2</v>
      </c>
      <c r="C93" s="29">
        <f t="shared" si="12"/>
        <v>-1.1999999999999926</v>
      </c>
      <c r="D93" s="49">
        <v>1</v>
      </c>
      <c r="E93" s="49">
        <v>2</v>
      </c>
      <c r="F93" s="29" t="str">
        <f t="shared" si="13"/>
        <v>(1,2 %)</v>
      </c>
    </row>
    <row r="94" spans="2:6" x14ac:dyDescent="0.2">
      <c r="B94" s="461">
        <f t="shared" si="8"/>
        <v>-1.1999999999999927E-2</v>
      </c>
      <c r="C94" s="29">
        <f t="shared" si="12"/>
        <v>-1.0999999999999925</v>
      </c>
      <c r="D94" s="49">
        <v>1</v>
      </c>
      <c r="E94" s="49">
        <v>1</v>
      </c>
      <c r="F94" s="29" t="str">
        <f t="shared" si="13"/>
        <v>(1,1 %)</v>
      </c>
    </row>
    <row r="95" spans="2:6" x14ac:dyDescent="0.2">
      <c r="B95" s="461">
        <f t="shared" si="8"/>
        <v>-1.0999999999999927E-2</v>
      </c>
      <c r="C95" s="29">
        <f t="shared" si="12"/>
        <v>-0.99999999999999256</v>
      </c>
      <c r="D95" s="49">
        <v>1</v>
      </c>
      <c r="E95" s="49">
        <v>0</v>
      </c>
      <c r="F95" s="29" t="str">
        <f t="shared" si="13"/>
        <v>(1,0 %)</v>
      </c>
    </row>
    <row r="96" spans="2:6" x14ac:dyDescent="0.2">
      <c r="B96" s="461">
        <f t="shared" si="8"/>
        <v>-9.9999999999999256E-3</v>
      </c>
      <c r="C96" s="29">
        <f t="shared" si="12"/>
        <v>-0.89999999999999247</v>
      </c>
      <c r="D96" s="49">
        <v>0</v>
      </c>
      <c r="E96" s="49">
        <v>9</v>
      </c>
      <c r="F96" s="29" t="str">
        <f t="shared" si="13"/>
        <v>(0,9 %)</v>
      </c>
    </row>
    <row r="97" spans="2:6" x14ac:dyDescent="0.2">
      <c r="B97" s="461">
        <f t="shared" si="8"/>
        <v>-8.9999999999999247E-3</v>
      </c>
      <c r="C97" s="29">
        <f t="shared" si="12"/>
        <v>-0.79999999999999238</v>
      </c>
      <c r="D97" s="49">
        <v>0</v>
      </c>
      <c r="E97" s="49">
        <v>8</v>
      </c>
      <c r="F97" s="29" t="str">
        <f t="shared" si="13"/>
        <v>(0,8 %)</v>
      </c>
    </row>
    <row r="98" spans="2:6" x14ac:dyDescent="0.2">
      <c r="B98" s="461">
        <f t="shared" si="8"/>
        <v>-7.9999999999999238E-3</v>
      </c>
      <c r="C98" s="29">
        <f t="shared" si="12"/>
        <v>-0.69999999999999241</v>
      </c>
      <c r="D98" s="49">
        <v>0</v>
      </c>
      <c r="E98" s="49">
        <v>7</v>
      </c>
      <c r="F98" s="29" t="str">
        <f t="shared" si="13"/>
        <v>(0,7 %)</v>
      </c>
    </row>
    <row r="99" spans="2:6" x14ac:dyDescent="0.2">
      <c r="B99" s="461">
        <f t="shared" si="8"/>
        <v>-6.9999999999999238E-3</v>
      </c>
      <c r="C99" s="29">
        <f t="shared" si="12"/>
        <v>-0.59999999999999243</v>
      </c>
      <c r="D99" s="49">
        <v>0</v>
      </c>
      <c r="E99" s="49">
        <v>6</v>
      </c>
      <c r="F99" s="29" t="str">
        <f t="shared" si="13"/>
        <v>(0,6 %)</v>
      </c>
    </row>
    <row r="100" spans="2:6" x14ac:dyDescent="0.2">
      <c r="B100" s="461">
        <f t="shared" si="8"/>
        <v>-5.9999999999999238E-3</v>
      </c>
      <c r="C100" s="29">
        <f t="shared" si="12"/>
        <v>-0.49999999999999239</v>
      </c>
      <c r="D100" s="49">
        <v>0</v>
      </c>
      <c r="E100" s="49">
        <v>5</v>
      </c>
      <c r="F100" s="29" t="str">
        <f t="shared" si="13"/>
        <v>(0,5 %)</v>
      </c>
    </row>
    <row r="101" spans="2:6" x14ac:dyDescent="0.2">
      <c r="B101" s="461">
        <f t="shared" si="8"/>
        <v>-4.9999999999999238E-3</v>
      </c>
      <c r="C101" s="29">
        <f t="shared" si="12"/>
        <v>-0.39999999999999236</v>
      </c>
      <c r="D101" s="49">
        <v>0</v>
      </c>
      <c r="E101" s="49">
        <v>4</v>
      </c>
      <c r="F101" s="29" t="str">
        <f t="shared" si="13"/>
        <v>(0,4 %)</v>
      </c>
    </row>
    <row r="102" spans="2:6" x14ac:dyDescent="0.2">
      <c r="B102" s="461">
        <f t="shared" si="8"/>
        <v>-3.9999999999999238E-3</v>
      </c>
      <c r="C102" s="29">
        <f t="shared" si="12"/>
        <v>-0.29999999999999238</v>
      </c>
      <c r="D102" s="49">
        <v>0</v>
      </c>
      <c r="E102" s="49">
        <v>3</v>
      </c>
      <c r="F102" s="29" t="str">
        <f t="shared" si="13"/>
        <v>(0,3 %)</v>
      </c>
    </row>
    <row r="103" spans="2:6" x14ac:dyDescent="0.2">
      <c r="B103" s="461">
        <f t="shared" si="8"/>
        <v>-2.9999999999999237E-3</v>
      </c>
      <c r="C103" s="29">
        <f t="shared" si="12"/>
        <v>-0.19999999999999238</v>
      </c>
      <c r="D103" s="49">
        <v>0</v>
      </c>
      <c r="E103" s="49">
        <v>2</v>
      </c>
      <c r="F103" s="29" t="str">
        <f t="shared" si="13"/>
        <v>(0,2 %)</v>
      </c>
    </row>
    <row r="104" spans="2:6" x14ac:dyDescent="0.2">
      <c r="B104" s="461">
        <f t="shared" si="8"/>
        <v>-1.9999999999999237E-3</v>
      </c>
      <c r="C104" s="29">
        <f t="shared" si="12"/>
        <v>-9.9999999999992373E-2</v>
      </c>
      <c r="D104" s="49">
        <v>0</v>
      </c>
      <c r="E104" s="49">
        <v>1</v>
      </c>
      <c r="F104" s="29" t="str">
        <f t="shared" si="13"/>
        <v>(0,1 %)</v>
      </c>
    </row>
    <row r="105" spans="2:6" x14ac:dyDescent="0.2">
      <c r="B105" s="461">
        <f t="shared" si="8"/>
        <v>-9.9999999999992369E-4</v>
      </c>
      <c r="D105" s="29">
        <v>0</v>
      </c>
      <c r="E105" s="29">
        <v>0</v>
      </c>
      <c r="F105" s="29" t="str">
        <f t="shared" ref="F105:F136" si="14">CONCATENATE(D105,",",E105," %")</f>
        <v>0,0 %</v>
      </c>
    </row>
    <row r="106" spans="2:6" x14ac:dyDescent="0.2">
      <c r="B106" s="461">
        <f t="shared" si="8"/>
        <v>7.6327832942979512E-17</v>
      </c>
      <c r="C106" s="29">
        <f t="shared" ref="C106:C137" si="15">B107*100</f>
        <v>0.10000000000000764</v>
      </c>
      <c r="D106" s="29" t="str">
        <f t="shared" ref="D106:D114" si="16">LEFT(RIGHT(C106,3),1)</f>
        <v>0</v>
      </c>
      <c r="E106" s="29">
        <v>1</v>
      </c>
      <c r="F106" s="29" t="str">
        <f t="shared" si="14"/>
        <v>0,1 %</v>
      </c>
    </row>
    <row r="107" spans="2:6" x14ac:dyDescent="0.2">
      <c r="B107" s="461">
        <f t="shared" si="8"/>
        <v>1.0000000000000763E-3</v>
      </c>
      <c r="C107" s="29">
        <f t="shared" si="15"/>
        <v>0.20000000000000764</v>
      </c>
      <c r="D107" s="29" t="str">
        <f t="shared" si="16"/>
        <v>0</v>
      </c>
      <c r="E107" s="29">
        <v>2</v>
      </c>
      <c r="F107" s="29" t="str">
        <f t="shared" si="14"/>
        <v>0,2 %</v>
      </c>
    </row>
    <row r="108" spans="2:6" x14ac:dyDescent="0.2">
      <c r="B108" s="461">
        <f t="shared" si="8"/>
        <v>2.0000000000000764E-3</v>
      </c>
      <c r="C108" s="29">
        <f t="shared" si="15"/>
        <v>0.30000000000000765</v>
      </c>
      <c r="D108" s="29" t="str">
        <f t="shared" si="16"/>
        <v>0</v>
      </c>
      <c r="E108" s="29">
        <v>3</v>
      </c>
      <c r="F108" s="29" t="str">
        <f t="shared" si="14"/>
        <v>0,3 %</v>
      </c>
    </row>
    <row r="109" spans="2:6" x14ac:dyDescent="0.2">
      <c r="B109" s="461">
        <f t="shared" si="8"/>
        <v>3.0000000000000764E-3</v>
      </c>
      <c r="C109" s="29">
        <f t="shared" si="15"/>
        <v>0.40000000000000763</v>
      </c>
      <c r="D109" s="29" t="str">
        <f t="shared" si="16"/>
        <v>0</v>
      </c>
      <c r="E109" s="29">
        <v>4</v>
      </c>
      <c r="F109" s="29" t="str">
        <f t="shared" si="14"/>
        <v>0,4 %</v>
      </c>
    </row>
    <row r="110" spans="2:6" x14ac:dyDescent="0.2">
      <c r="B110" s="461">
        <f t="shared" si="8"/>
        <v>4.0000000000000764E-3</v>
      </c>
      <c r="C110" s="29">
        <f t="shared" si="15"/>
        <v>0.50000000000000766</v>
      </c>
      <c r="D110" s="29" t="str">
        <f t="shared" si="16"/>
        <v>0</v>
      </c>
      <c r="E110" s="29">
        <v>5</v>
      </c>
      <c r="F110" s="29" t="str">
        <f t="shared" si="14"/>
        <v>0,5 %</v>
      </c>
    </row>
    <row r="111" spans="2:6" x14ac:dyDescent="0.2">
      <c r="B111" s="461">
        <f t="shared" si="8"/>
        <v>5.0000000000000764E-3</v>
      </c>
      <c r="C111" s="29">
        <f t="shared" si="15"/>
        <v>0.60000000000000764</v>
      </c>
      <c r="D111" s="29" t="str">
        <f t="shared" si="16"/>
        <v>0</v>
      </c>
      <c r="E111" s="29">
        <v>6</v>
      </c>
      <c r="F111" s="29" t="str">
        <f t="shared" si="14"/>
        <v>0,6 %</v>
      </c>
    </row>
    <row r="112" spans="2:6" x14ac:dyDescent="0.2">
      <c r="B112" s="461">
        <f t="shared" si="8"/>
        <v>6.0000000000000765E-3</v>
      </c>
      <c r="C112" s="29">
        <f t="shared" si="15"/>
        <v>0.70000000000000762</v>
      </c>
      <c r="D112" s="29" t="str">
        <f t="shared" si="16"/>
        <v>0</v>
      </c>
      <c r="E112" s="29">
        <v>7</v>
      </c>
      <c r="F112" s="29" t="str">
        <f t="shared" si="14"/>
        <v>0,7 %</v>
      </c>
    </row>
    <row r="113" spans="2:6" x14ac:dyDescent="0.2">
      <c r="B113" s="461">
        <f t="shared" si="8"/>
        <v>7.0000000000000765E-3</v>
      </c>
      <c r="C113" s="29">
        <f t="shared" si="15"/>
        <v>0.80000000000000759</v>
      </c>
      <c r="D113" s="29" t="str">
        <f t="shared" si="16"/>
        <v>0</v>
      </c>
      <c r="E113" s="29">
        <v>8</v>
      </c>
      <c r="F113" s="29" t="str">
        <f t="shared" si="14"/>
        <v>0,8 %</v>
      </c>
    </row>
    <row r="114" spans="2:6" x14ac:dyDescent="0.2">
      <c r="B114" s="461">
        <f t="shared" si="8"/>
        <v>8.0000000000000765E-3</v>
      </c>
      <c r="C114" s="29">
        <f t="shared" si="15"/>
        <v>0.90000000000000768</v>
      </c>
      <c r="D114" s="29" t="str">
        <f t="shared" si="16"/>
        <v>0</v>
      </c>
      <c r="E114" s="29">
        <v>9</v>
      </c>
      <c r="F114" s="29" t="str">
        <f t="shared" si="14"/>
        <v>0,9 %</v>
      </c>
    </row>
    <row r="115" spans="2:6" x14ac:dyDescent="0.2">
      <c r="B115" s="461">
        <f t="shared" si="8"/>
        <v>9.0000000000000774E-3</v>
      </c>
      <c r="C115" s="29">
        <f t="shared" si="15"/>
        <v>1.0000000000000078</v>
      </c>
      <c r="D115" s="29">
        <v>1</v>
      </c>
      <c r="E115" s="29">
        <v>0</v>
      </c>
      <c r="F115" s="29" t="str">
        <f t="shared" si="14"/>
        <v>1,0 %</v>
      </c>
    </row>
    <row r="116" spans="2:6" x14ac:dyDescent="0.2">
      <c r="B116" s="461">
        <f t="shared" si="8"/>
        <v>1.0000000000000078E-2</v>
      </c>
      <c r="C116" s="468">
        <f t="shared" si="15"/>
        <v>1.1000000000000079</v>
      </c>
      <c r="D116" s="77">
        <v>1</v>
      </c>
      <c r="E116" s="29">
        <v>1</v>
      </c>
      <c r="F116" s="29" t="str">
        <f t="shared" si="14"/>
        <v>1,1 %</v>
      </c>
    </row>
    <row r="117" spans="2:6" x14ac:dyDescent="0.2">
      <c r="B117" s="461">
        <f t="shared" si="8"/>
        <v>1.1000000000000079E-2</v>
      </c>
      <c r="C117" s="29">
        <f t="shared" si="15"/>
        <v>1.2000000000000079</v>
      </c>
      <c r="D117" s="29">
        <v>1</v>
      </c>
      <c r="E117" s="29">
        <v>2</v>
      </c>
      <c r="F117" s="29" t="str">
        <f t="shared" si="14"/>
        <v>1,2 %</v>
      </c>
    </row>
    <row r="118" spans="2:6" x14ac:dyDescent="0.2">
      <c r="B118" s="461">
        <f t="shared" si="8"/>
        <v>1.200000000000008E-2</v>
      </c>
      <c r="C118" s="29">
        <f t="shared" si="15"/>
        <v>1.300000000000008</v>
      </c>
      <c r="D118" s="29">
        <v>1</v>
      </c>
      <c r="E118" s="29">
        <v>3</v>
      </c>
      <c r="F118" s="29" t="str">
        <f t="shared" si="14"/>
        <v>1,3 %</v>
      </c>
    </row>
    <row r="119" spans="2:6" x14ac:dyDescent="0.2">
      <c r="B119" s="461">
        <f t="shared" si="8"/>
        <v>1.3000000000000081E-2</v>
      </c>
      <c r="C119" s="29">
        <f t="shared" si="15"/>
        <v>1.4000000000000081</v>
      </c>
      <c r="D119" s="29">
        <v>1</v>
      </c>
      <c r="E119" s="29">
        <v>4</v>
      </c>
      <c r="F119" s="29" t="str">
        <f t="shared" si="14"/>
        <v>1,4 %</v>
      </c>
    </row>
    <row r="120" spans="2:6" x14ac:dyDescent="0.2">
      <c r="B120" s="461">
        <f t="shared" si="8"/>
        <v>1.4000000000000082E-2</v>
      </c>
      <c r="C120" s="29">
        <f t="shared" si="15"/>
        <v>1.5000000000000082</v>
      </c>
      <c r="D120" s="29">
        <v>1</v>
      </c>
      <c r="E120" s="29">
        <v>5</v>
      </c>
      <c r="F120" s="29" t="str">
        <f t="shared" si="14"/>
        <v>1,5 %</v>
      </c>
    </row>
    <row r="121" spans="2:6" x14ac:dyDescent="0.2">
      <c r="B121" s="461">
        <f t="shared" si="8"/>
        <v>1.5000000000000083E-2</v>
      </c>
      <c r="C121" s="29">
        <f t="shared" si="15"/>
        <v>1.6000000000000083</v>
      </c>
      <c r="D121" s="29">
        <v>1</v>
      </c>
      <c r="E121" s="29">
        <v>6</v>
      </c>
      <c r="F121" s="29" t="str">
        <f t="shared" si="14"/>
        <v>1,6 %</v>
      </c>
    </row>
    <row r="122" spans="2:6" x14ac:dyDescent="0.2">
      <c r="B122" s="461">
        <f t="shared" ref="B122:B185" si="17">B121+0.001</f>
        <v>1.6000000000000084E-2</v>
      </c>
      <c r="C122" s="29">
        <f t="shared" si="15"/>
        <v>1.7000000000000084</v>
      </c>
      <c r="D122" s="29">
        <v>1</v>
      </c>
      <c r="E122" s="29">
        <v>7</v>
      </c>
      <c r="F122" s="29" t="str">
        <f t="shared" si="14"/>
        <v>1,7 %</v>
      </c>
    </row>
    <row r="123" spans="2:6" x14ac:dyDescent="0.2">
      <c r="B123" s="461">
        <f t="shared" si="17"/>
        <v>1.7000000000000084E-2</v>
      </c>
      <c r="C123" s="29">
        <f t="shared" si="15"/>
        <v>1.8000000000000085</v>
      </c>
      <c r="D123" s="29">
        <v>1</v>
      </c>
      <c r="E123" s="29">
        <v>8</v>
      </c>
      <c r="F123" s="29" t="str">
        <f t="shared" si="14"/>
        <v>1,8 %</v>
      </c>
    </row>
    <row r="124" spans="2:6" x14ac:dyDescent="0.2">
      <c r="B124" s="461">
        <f t="shared" si="17"/>
        <v>1.8000000000000085E-2</v>
      </c>
      <c r="C124" s="29">
        <f t="shared" si="15"/>
        <v>1.9000000000000086</v>
      </c>
      <c r="D124" s="29">
        <v>1</v>
      </c>
      <c r="E124" s="29">
        <v>9</v>
      </c>
      <c r="F124" s="29" t="str">
        <f t="shared" si="14"/>
        <v>1,9 %</v>
      </c>
    </row>
    <row r="125" spans="2:6" x14ac:dyDescent="0.2">
      <c r="B125" s="461">
        <f t="shared" si="17"/>
        <v>1.9000000000000086E-2</v>
      </c>
      <c r="C125" s="29">
        <f t="shared" si="15"/>
        <v>2.0000000000000089</v>
      </c>
      <c r="D125" s="29">
        <v>2</v>
      </c>
      <c r="E125" s="29">
        <v>0</v>
      </c>
      <c r="F125" s="29" t="str">
        <f t="shared" si="14"/>
        <v>2,0 %</v>
      </c>
    </row>
    <row r="126" spans="2:6" x14ac:dyDescent="0.2">
      <c r="B126" s="461">
        <f t="shared" si="17"/>
        <v>2.0000000000000087E-2</v>
      </c>
      <c r="C126" s="29">
        <f t="shared" si="15"/>
        <v>2.100000000000009</v>
      </c>
      <c r="D126" s="29">
        <v>2</v>
      </c>
      <c r="E126" s="29" t="str">
        <f t="shared" ref="E126:E136" si="18">RIGHT(C126,1)</f>
        <v>1</v>
      </c>
      <c r="F126" s="29" t="str">
        <f t="shared" si="14"/>
        <v>2,1 %</v>
      </c>
    </row>
    <row r="127" spans="2:6" x14ac:dyDescent="0.2">
      <c r="B127" s="461">
        <f t="shared" si="17"/>
        <v>2.1000000000000088E-2</v>
      </c>
      <c r="C127" s="29">
        <f t="shared" si="15"/>
        <v>2.2000000000000091</v>
      </c>
      <c r="D127" s="29">
        <v>2</v>
      </c>
      <c r="E127" s="29">
        <v>2</v>
      </c>
      <c r="F127" s="29" t="str">
        <f t="shared" si="14"/>
        <v>2,2 %</v>
      </c>
    </row>
    <row r="128" spans="2:6" x14ac:dyDescent="0.2">
      <c r="B128" s="461">
        <f t="shared" si="17"/>
        <v>2.2000000000000089E-2</v>
      </c>
      <c r="C128" s="29">
        <f t="shared" si="15"/>
        <v>2.3000000000000091</v>
      </c>
      <c r="D128" s="29">
        <v>2</v>
      </c>
      <c r="E128" s="29">
        <v>3</v>
      </c>
      <c r="F128" s="29" t="str">
        <f t="shared" si="14"/>
        <v>2,3 %</v>
      </c>
    </row>
    <row r="129" spans="2:6" x14ac:dyDescent="0.2">
      <c r="B129" s="461">
        <f t="shared" si="17"/>
        <v>2.300000000000009E-2</v>
      </c>
      <c r="C129" s="29">
        <f t="shared" si="15"/>
        <v>2.4000000000000092</v>
      </c>
      <c r="D129" s="29">
        <v>2</v>
      </c>
      <c r="E129" s="29">
        <v>4</v>
      </c>
      <c r="F129" s="29" t="str">
        <f t="shared" si="14"/>
        <v>2,4 %</v>
      </c>
    </row>
    <row r="130" spans="2:6" x14ac:dyDescent="0.2">
      <c r="B130" s="461">
        <f t="shared" si="17"/>
        <v>2.4000000000000091E-2</v>
      </c>
      <c r="C130" s="29">
        <f t="shared" si="15"/>
        <v>2.5000000000000093</v>
      </c>
      <c r="D130" s="29">
        <v>2</v>
      </c>
      <c r="E130" s="29">
        <v>5</v>
      </c>
      <c r="F130" s="29" t="str">
        <f t="shared" si="14"/>
        <v>2,5 %</v>
      </c>
    </row>
    <row r="131" spans="2:6" x14ac:dyDescent="0.2">
      <c r="B131" s="461">
        <f t="shared" si="17"/>
        <v>2.5000000000000092E-2</v>
      </c>
      <c r="C131" s="29">
        <f t="shared" si="15"/>
        <v>2.6000000000000094</v>
      </c>
      <c r="D131" s="29">
        <v>2</v>
      </c>
      <c r="E131" s="29">
        <v>6</v>
      </c>
      <c r="F131" s="29" t="str">
        <f t="shared" si="14"/>
        <v>2,6 %</v>
      </c>
    </row>
    <row r="132" spans="2:6" x14ac:dyDescent="0.2">
      <c r="B132" s="461">
        <f t="shared" si="17"/>
        <v>2.6000000000000092E-2</v>
      </c>
      <c r="C132" s="29">
        <f t="shared" si="15"/>
        <v>2.7000000000000095</v>
      </c>
      <c r="D132" s="29">
        <v>2</v>
      </c>
      <c r="E132" s="29">
        <v>7</v>
      </c>
      <c r="F132" s="29" t="str">
        <f t="shared" si="14"/>
        <v>2,7 %</v>
      </c>
    </row>
    <row r="133" spans="2:6" x14ac:dyDescent="0.2">
      <c r="B133" s="461">
        <f t="shared" si="17"/>
        <v>2.7000000000000093E-2</v>
      </c>
      <c r="C133" s="29">
        <f t="shared" si="15"/>
        <v>2.8000000000000096</v>
      </c>
      <c r="D133" s="29">
        <v>2</v>
      </c>
      <c r="E133" s="29">
        <v>8</v>
      </c>
      <c r="F133" s="29" t="str">
        <f t="shared" si="14"/>
        <v>2,8 %</v>
      </c>
    </row>
    <row r="134" spans="2:6" x14ac:dyDescent="0.2">
      <c r="B134" s="461">
        <f t="shared" si="17"/>
        <v>2.8000000000000094E-2</v>
      </c>
      <c r="C134" s="29">
        <f t="shared" si="15"/>
        <v>2.9000000000000097</v>
      </c>
      <c r="D134" s="29">
        <v>2</v>
      </c>
      <c r="E134" s="29">
        <v>9</v>
      </c>
      <c r="F134" s="29" t="str">
        <f t="shared" si="14"/>
        <v>2,9 %</v>
      </c>
    </row>
    <row r="135" spans="2:6" x14ac:dyDescent="0.2">
      <c r="B135" s="461">
        <f t="shared" si="17"/>
        <v>2.9000000000000095E-2</v>
      </c>
      <c r="C135" s="29">
        <f t="shared" si="15"/>
        <v>3.0000000000000098</v>
      </c>
      <c r="D135" s="29">
        <v>3</v>
      </c>
      <c r="E135" s="29">
        <v>0</v>
      </c>
      <c r="F135" s="29" t="str">
        <f t="shared" si="14"/>
        <v>3,0 %</v>
      </c>
    </row>
    <row r="136" spans="2:6" x14ac:dyDescent="0.2">
      <c r="B136" s="461">
        <f t="shared" si="17"/>
        <v>3.0000000000000096E-2</v>
      </c>
      <c r="C136" s="29">
        <f t="shared" si="15"/>
        <v>3.1000000000000099</v>
      </c>
      <c r="D136" s="29">
        <v>3</v>
      </c>
      <c r="E136" s="29" t="str">
        <f t="shared" si="18"/>
        <v>1</v>
      </c>
      <c r="F136" s="29" t="str">
        <f t="shared" si="14"/>
        <v>3,1 %</v>
      </c>
    </row>
    <row r="137" spans="2:6" x14ac:dyDescent="0.2">
      <c r="B137" s="461">
        <f t="shared" si="17"/>
        <v>3.1000000000000097E-2</v>
      </c>
      <c r="C137" s="29">
        <f t="shared" si="15"/>
        <v>3.2000000000000099</v>
      </c>
      <c r="D137" s="29">
        <v>3</v>
      </c>
      <c r="E137" s="29">
        <v>2</v>
      </c>
      <c r="F137" s="29" t="str">
        <f t="shared" ref="F137:F168" si="19">CONCATENATE(D137,",",E137," %")</f>
        <v>3,2 %</v>
      </c>
    </row>
    <row r="138" spans="2:6" x14ac:dyDescent="0.2">
      <c r="B138" s="461">
        <f t="shared" si="17"/>
        <v>3.2000000000000098E-2</v>
      </c>
      <c r="C138" s="29">
        <f t="shared" ref="C138:C169" si="20">B139*100</f>
        <v>3.30000000000001</v>
      </c>
      <c r="D138" s="29">
        <v>3</v>
      </c>
      <c r="E138" s="29">
        <v>3</v>
      </c>
      <c r="F138" s="29" t="str">
        <f t="shared" si="19"/>
        <v>3,3 %</v>
      </c>
    </row>
    <row r="139" spans="2:6" x14ac:dyDescent="0.2">
      <c r="B139" s="461">
        <f t="shared" si="17"/>
        <v>3.3000000000000099E-2</v>
      </c>
      <c r="C139" s="29">
        <f t="shared" si="20"/>
        <v>3.4000000000000101</v>
      </c>
      <c r="D139" s="29">
        <v>3</v>
      </c>
      <c r="E139" s="29">
        <v>4</v>
      </c>
      <c r="F139" s="29" t="str">
        <f t="shared" si="19"/>
        <v>3,4 %</v>
      </c>
    </row>
    <row r="140" spans="2:6" x14ac:dyDescent="0.2">
      <c r="B140" s="461">
        <f t="shared" si="17"/>
        <v>3.40000000000001E-2</v>
      </c>
      <c r="C140" s="29">
        <f t="shared" si="20"/>
        <v>3.5000000000000102</v>
      </c>
      <c r="D140" s="29">
        <v>3</v>
      </c>
      <c r="E140" s="29">
        <v>5</v>
      </c>
      <c r="F140" s="29" t="str">
        <f t="shared" si="19"/>
        <v>3,5 %</v>
      </c>
    </row>
    <row r="141" spans="2:6" x14ac:dyDescent="0.2">
      <c r="B141" s="461">
        <f t="shared" si="17"/>
        <v>3.50000000000001E-2</v>
      </c>
      <c r="C141" s="29">
        <f t="shared" si="20"/>
        <v>3.6000000000000103</v>
      </c>
      <c r="D141" s="29">
        <v>3</v>
      </c>
      <c r="E141" s="29">
        <v>6</v>
      </c>
      <c r="F141" s="29" t="str">
        <f t="shared" si="19"/>
        <v>3,6 %</v>
      </c>
    </row>
    <row r="142" spans="2:6" x14ac:dyDescent="0.2">
      <c r="B142" s="461">
        <f t="shared" si="17"/>
        <v>3.6000000000000101E-2</v>
      </c>
      <c r="C142" s="29">
        <f t="shared" si="20"/>
        <v>3.7000000000000104</v>
      </c>
      <c r="D142" s="29">
        <v>3</v>
      </c>
      <c r="E142" s="29">
        <v>7</v>
      </c>
      <c r="F142" s="29" t="str">
        <f t="shared" si="19"/>
        <v>3,7 %</v>
      </c>
    </row>
    <row r="143" spans="2:6" x14ac:dyDescent="0.2">
      <c r="B143" s="461">
        <f t="shared" si="17"/>
        <v>3.7000000000000102E-2</v>
      </c>
      <c r="C143" s="29">
        <f t="shared" si="20"/>
        <v>3.8000000000000105</v>
      </c>
      <c r="D143" s="29">
        <v>3</v>
      </c>
      <c r="E143" s="29">
        <v>8</v>
      </c>
      <c r="F143" s="29" t="str">
        <f t="shared" si="19"/>
        <v>3,8 %</v>
      </c>
    </row>
    <row r="144" spans="2:6" x14ac:dyDescent="0.2">
      <c r="B144" s="461">
        <f t="shared" si="17"/>
        <v>3.8000000000000103E-2</v>
      </c>
      <c r="C144" s="29">
        <f t="shared" si="20"/>
        <v>3.9000000000000106</v>
      </c>
      <c r="D144" s="29">
        <v>3</v>
      </c>
      <c r="E144" s="29">
        <v>9</v>
      </c>
      <c r="F144" s="29" t="str">
        <f t="shared" si="19"/>
        <v>3,9 %</v>
      </c>
    </row>
    <row r="145" spans="2:6" x14ac:dyDescent="0.2">
      <c r="B145" s="461">
        <f t="shared" si="17"/>
        <v>3.9000000000000104E-2</v>
      </c>
      <c r="C145" s="468">
        <f t="shared" si="20"/>
        <v>4.0000000000000107</v>
      </c>
      <c r="D145" s="469">
        <f>INT(C145)</f>
        <v>4</v>
      </c>
      <c r="E145" s="469">
        <v>0</v>
      </c>
      <c r="F145" s="29" t="str">
        <f t="shared" si="19"/>
        <v>4,0 %</v>
      </c>
    </row>
    <row r="146" spans="2:6" x14ac:dyDescent="0.2">
      <c r="B146" s="461">
        <f t="shared" si="17"/>
        <v>4.0000000000000105E-2</v>
      </c>
      <c r="C146" s="29">
        <f t="shared" si="20"/>
        <v>4.1000000000000103</v>
      </c>
      <c r="D146" s="469">
        <f t="shared" ref="D146:D205" si="21">INT(C146)</f>
        <v>4</v>
      </c>
      <c r="E146" s="469">
        <v>1</v>
      </c>
      <c r="F146" s="29" t="str">
        <f t="shared" si="19"/>
        <v>4,1 %</v>
      </c>
    </row>
    <row r="147" spans="2:6" x14ac:dyDescent="0.2">
      <c r="B147" s="461">
        <f t="shared" si="17"/>
        <v>4.1000000000000106E-2</v>
      </c>
      <c r="C147" s="29">
        <f t="shared" si="20"/>
        <v>4.2000000000000108</v>
      </c>
      <c r="D147" s="469">
        <f t="shared" si="21"/>
        <v>4</v>
      </c>
      <c r="E147" s="29">
        <v>2</v>
      </c>
      <c r="F147" s="29" t="str">
        <f t="shared" si="19"/>
        <v>4,2 %</v>
      </c>
    </row>
    <row r="148" spans="2:6" x14ac:dyDescent="0.2">
      <c r="B148" s="461">
        <f t="shared" si="17"/>
        <v>4.2000000000000107E-2</v>
      </c>
      <c r="C148" s="29">
        <f t="shared" si="20"/>
        <v>4.3000000000000105</v>
      </c>
      <c r="D148" s="469">
        <f t="shared" si="21"/>
        <v>4</v>
      </c>
      <c r="E148" s="29">
        <v>3</v>
      </c>
      <c r="F148" s="29" t="str">
        <f t="shared" si="19"/>
        <v>4,3 %</v>
      </c>
    </row>
    <row r="149" spans="2:6" x14ac:dyDescent="0.2">
      <c r="B149" s="461">
        <f t="shared" si="17"/>
        <v>4.3000000000000108E-2</v>
      </c>
      <c r="C149" s="29">
        <f t="shared" si="20"/>
        <v>4.400000000000011</v>
      </c>
      <c r="D149" s="469">
        <f t="shared" si="21"/>
        <v>4</v>
      </c>
      <c r="E149" s="29">
        <v>4</v>
      </c>
      <c r="F149" s="29" t="str">
        <f t="shared" si="19"/>
        <v>4,4 %</v>
      </c>
    </row>
    <row r="150" spans="2:6" x14ac:dyDescent="0.2">
      <c r="B150" s="461">
        <f t="shared" si="17"/>
        <v>4.4000000000000108E-2</v>
      </c>
      <c r="C150" s="29">
        <f t="shared" si="20"/>
        <v>4.5000000000000107</v>
      </c>
      <c r="D150" s="469">
        <f t="shared" si="21"/>
        <v>4</v>
      </c>
      <c r="E150" s="29">
        <v>5</v>
      </c>
      <c r="F150" s="29" t="str">
        <f t="shared" si="19"/>
        <v>4,5 %</v>
      </c>
    </row>
    <row r="151" spans="2:6" x14ac:dyDescent="0.2">
      <c r="B151" s="461">
        <f t="shared" si="17"/>
        <v>4.5000000000000109E-2</v>
      </c>
      <c r="C151" s="29">
        <f t="shared" si="20"/>
        <v>4.6000000000000112</v>
      </c>
      <c r="D151" s="469">
        <f t="shared" si="21"/>
        <v>4</v>
      </c>
      <c r="E151" s="29">
        <v>6</v>
      </c>
      <c r="F151" s="29" t="str">
        <f t="shared" si="19"/>
        <v>4,6 %</v>
      </c>
    </row>
    <row r="152" spans="2:6" x14ac:dyDescent="0.2">
      <c r="B152" s="461">
        <f t="shared" si="17"/>
        <v>4.600000000000011E-2</v>
      </c>
      <c r="C152" s="29">
        <f t="shared" si="20"/>
        <v>4.7000000000000108</v>
      </c>
      <c r="D152" s="469">
        <f t="shared" si="21"/>
        <v>4</v>
      </c>
      <c r="E152" s="29">
        <v>7</v>
      </c>
      <c r="F152" s="29" t="str">
        <f t="shared" si="19"/>
        <v>4,7 %</v>
      </c>
    </row>
    <row r="153" spans="2:6" x14ac:dyDescent="0.2">
      <c r="B153" s="461">
        <f t="shared" si="17"/>
        <v>4.7000000000000111E-2</v>
      </c>
      <c r="C153" s="29">
        <f t="shared" si="20"/>
        <v>4.8000000000000114</v>
      </c>
      <c r="D153" s="469">
        <f t="shared" si="21"/>
        <v>4</v>
      </c>
      <c r="E153" s="29">
        <v>8</v>
      </c>
      <c r="F153" s="29" t="str">
        <f t="shared" si="19"/>
        <v>4,8 %</v>
      </c>
    </row>
    <row r="154" spans="2:6" x14ac:dyDescent="0.2">
      <c r="B154" s="461">
        <f t="shared" si="17"/>
        <v>4.8000000000000112E-2</v>
      </c>
      <c r="C154" s="29">
        <f t="shared" si="20"/>
        <v>4.900000000000011</v>
      </c>
      <c r="D154" s="469">
        <f t="shared" si="21"/>
        <v>4</v>
      </c>
      <c r="E154" s="29">
        <v>9</v>
      </c>
      <c r="F154" s="29" t="str">
        <f t="shared" si="19"/>
        <v>4,9 %</v>
      </c>
    </row>
    <row r="155" spans="2:6" x14ac:dyDescent="0.2">
      <c r="B155" s="461">
        <f t="shared" si="17"/>
        <v>4.9000000000000113E-2</v>
      </c>
      <c r="C155" s="29">
        <f t="shared" si="20"/>
        <v>5.0000000000000115</v>
      </c>
      <c r="D155" s="469">
        <f t="shared" si="21"/>
        <v>5</v>
      </c>
      <c r="E155" s="29">
        <v>0</v>
      </c>
      <c r="F155" s="29" t="str">
        <f t="shared" si="19"/>
        <v>5,0 %</v>
      </c>
    </row>
    <row r="156" spans="2:6" x14ac:dyDescent="0.2">
      <c r="B156" s="461">
        <f t="shared" si="17"/>
        <v>5.0000000000000114E-2</v>
      </c>
      <c r="C156" s="29">
        <f t="shared" si="20"/>
        <v>5.1000000000000112</v>
      </c>
      <c r="D156" s="469">
        <f t="shared" si="21"/>
        <v>5</v>
      </c>
      <c r="E156" s="29">
        <v>1</v>
      </c>
      <c r="F156" s="29" t="str">
        <f t="shared" si="19"/>
        <v>5,1 %</v>
      </c>
    </row>
    <row r="157" spans="2:6" x14ac:dyDescent="0.2">
      <c r="B157" s="461">
        <f t="shared" si="17"/>
        <v>5.1000000000000115E-2</v>
      </c>
      <c r="C157" s="29">
        <f t="shared" si="20"/>
        <v>5.2000000000000117</v>
      </c>
      <c r="D157" s="469">
        <f t="shared" si="21"/>
        <v>5</v>
      </c>
      <c r="E157" s="29">
        <v>2</v>
      </c>
      <c r="F157" s="29" t="str">
        <f t="shared" si="19"/>
        <v>5,2 %</v>
      </c>
    </row>
    <row r="158" spans="2:6" x14ac:dyDescent="0.2">
      <c r="B158" s="461">
        <f t="shared" si="17"/>
        <v>5.2000000000000116E-2</v>
      </c>
      <c r="C158" s="29">
        <f t="shared" si="20"/>
        <v>5.3000000000000114</v>
      </c>
      <c r="D158" s="469">
        <f t="shared" si="21"/>
        <v>5</v>
      </c>
      <c r="E158" s="29">
        <v>3</v>
      </c>
      <c r="F158" s="29" t="str">
        <f t="shared" si="19"/>
        <v>5,3 %</v>
      </c>
    </row>
    <row r="159" spans="2:6" x14ac:dyDescent="0.2">
      <c r="B159" s="461">
        <f t="shared" si="17"/>
        <v>5.3000000000000116E-2</v>
      </c>
      <c r="C159" s="29">
        <f t="shared" si="20"/>
        <v>5.4000000000000119</v>
      </c>
      <c r="D159" s="469">
        <f t="shared" si="21"/>
        <v>5</v>
      </c>
      <c r="E159" s="29">
        <v>4</v>
      </c>
      <c r="F159" s="29" t="str">
        <f t="shared" si="19"/>
        <v>5,4 %</v>
      </c>
    </row>
    <row r="160" spans="2:6" x14ac:dyDescent="0.2">
      <c r="B160" s="461">
        <f t="shared" si="17"/>
        <v>5.4000000000000117E-2</v>
      </c>
      <c r="C160" s="29">
        <f t="shared" si="20"/>
        <v>5.5000000000000115</v>
      </c>
      <c r="D160" s="469">
        <f t="shared" si="21"/>
        <v>5</v>
      </c>
      <c r="E160" s="29">
        <v>5</v>
      </c>
      <c r="F160" s="29" t="str">
        <f t="shared" si="19"/>
        <v>5,5 %</v>
      </c>
    </row>
    <row r="161" spans="2:6" x14ac:dyDescent="0.2">
      <c r="B161" s="461">
        <f t="shared" si="17"/>
        <v>5.5000000000000118E-2</v>
      </c>
      <c r="C161" s="29">
        <f t="shared" si="20"/>
        <v>5.6000000000000121</v>
      </c>
      <c r="D161" s="469">
        <f t="shared" si="21"/>
        <v>5</v>
      </c>
      <c r="E161" s="29">
        <v>6</v>
      </c>
      <c r="F161" s="29" t="str">
        <f t="shared" si="19"/>
        <v>5,6 %</v>
      </c>
    </row>
    <row r="162" spans="2:6" x14ac:dyDescent="0.2">
      <c r="B162" s="461">
        <f t="shared" si="17"/>
        <v>5.6000000000000119E-2</v>
      </c>
      <c r="C162" s="29">
        <f t="shared" si="20"/>
        <v>5.7000000000000117</v>
      </c>
      <c r="D162" s="469">
        <f t="shared" si="21"/>
        <v>5</v>
      </c>
      <c r="E162" s="29">
        <v>7</v>
      </c>
      <c r="F162" s="29" t="str">
        <f t="shared" si="19"/>
        <v>5,7 %</v>
      </c>
    </row>
    <row r="163" spans="2:6" x14ac:dyDescent="0.2">
      <c r="B163" s="461">
        <f t="shared" si="17"/>
        <v>5.700000000000012E-2</v>
      </c>
      <c r="C163" s="29">
        <f t="shared" si="20"/>
        <v>5.8000000000000123</v>
      </c>
      <c r="D163" s="469">
        <f t="shared" si="21"/>
        <v>5</v>
      </c>
      <c r="E163" s="29">
        <v>8</v>
      </c>
      <c r="F163" s="29" t="str">
        <f t="shared" si="19"/>
        <v>5,8 %</v>
      </c>
    </row>
    <row r="164" spans="2:6" x14ac:dyDescent="0.2">
      <c r="B164" s="461">
        <f t="shared" si="17"/>
        <v>5.8000000000000121E-2</v>
      </c>
      <c r="C164" s="29">
        <f t="shared" si="20"/>
        <v>5.9000000000000119</v>
      </c>
      <c r="D164" s="469">
        <f t="shared" si="21"/>
        <v>5</v>
      </c>
      <c r="E164" s="29">
        <v>9</v>
      </c>
      <c r="F164" s="29" t="str">
        <f t="shared" si="19"/>
        <v>5,9 %</v>
      </c>
    </row>
    <row r="165" spans="2:6" x14ac:dyDescent="0.2">
      <c r="B165" s="461">
        <f t="shared" si="17"/>
        <v>5.9000000000000122E-2</v>
      </c>
      <c r="C165" s="29">
        <f t="shared" si="20"/>
        <v>6.0000000000000124</v>
      </c>
      <c r="D165" s="469">
        <f t="shared" si="21"/>
        <v>6</v>
      </c>
      <c r="E165" s="29">
        <v>0</v>
      </c>
      <c r="F165" s="29" t="str">
        <f t="shared" si="19"/>
        <v>6,0 %</v>
      </c>
    </row>
    <row r="166" spans="2:6" x14ac:dyDescent="0.2">
      <c r="B166" s="461">
        <f t="shared" si="17"/>
        <v>6.0000000000000123E-2</v>
      </c>
      <c r="C166" s="29">
        <f t="shared" si="20"/>
        <v>6.1000000000000121</v>
      </c>
      <c r="D166" s="469">
        <f t="shared" si="21"/>
        <v>6</v>
      </c>
      <c r="E166" s="29">
        <v>1</v>
      </c>
      <c r="F166" s="29" t="str">
        <f t="shared" si="19"/>
        <v>6,1 %</v>
      </c>
    </row>
    <row r="167" spans="2:6" x14ac:dyDescent="0.2">
      <c r="B167" s="461">
        <f t="shared" si="17"/>
        <v>6.1000000000000124E-2</v>
      </c>
      <c r="C167" s="29">
        <f t="shared" si="20"/>
        <v>6.2000000000000126</v>
      </c>
      <c r="D167" s="469">
        <f t="shared" si="21"/>
        <v>6</v>
      </c>
      <c r="E167" s="29">
        <v>2</v>
      </c>
      <c r="F167" s="29" t="str">
        <f t="shared" si="19"/>
        <v>6,2 %</v>
      </c>
    </row>
    <row r="168" spans="2:6" x14ac:dyDescent="0.2">
      <c r="B168" s="461">
        <f t="shared" si="17"/>
        <v>6.2000000000000124E-2</v>
      </c>
      <c r="C168" s="29">
        <f t="shared" si="20"/>
        <v>6.3000000000000123</v>
      </c>
      <c r="D168" s="469">
        <f t="shared" si="21"/>
        <v>6</v>
      </c>
      <c r="E168" s="29">
        <v>3</v>
      </c>
      <c r="F168" s="29" t="str">
        <f t="shared" si="19"/>
        <v>6,3 %</v>
      </c>
    </row>
    <row r="169" spans="2:6" x14ac:dyDescent="0.2">
      <c r="B169" s="461">
        <f t="shared" si="17"/>
        <v>6.3000000000000125E-2</v>
      </c>
      <c r="C169" s="29">
        <f t="shared" si="20"/>
        <v>6.4000000000000128</v>
      </c>
      <c r="D169" s="469">
        <f t="shared" si="21"/>
        <v>6</v>
      </c>
      <c r="E169" s="29">
        <v>4</v>
      </c>
      <c r="F169" s="29" t="str">
        <f t="shared" ref="F169:F200" si="22">CONCATENATE(D169,",",E169," %")</f>
        <v>6,4 %</v>
      </c>
    </row>
    <row r="170" spans="2:6" x14ac:dyDescent="0.2">
      <c r="B170" s="461">
        <f t="shared" si="17"/>
        <v>6.4000000000000126E-2</v>
      </c>
      <c r="C170" s="29">
        <f t="shared" ref="C170:C203" si="23">B171*100</f>
        <v>6.5000000000000124</v>
      </c>
      <c r="D170" s="469">
        <f t="shared" si="21"/>
        <v>6</v>
      </c>
      <c r="E170" s="29">
        <v>5</v>
      </c>
      <c r="F170" s="29" t="str">
        <f t="shared" si="22"/>
        <v>6,5 %</v>
      </c>
    </row>
    <row r="171" spans="2:6" x14ac:dyDescent="0.2">
      <c r="B171" s="461">
        <f t="shared" si="17"/>
        <v>6.5000000000000127E-2</v>
      </c>
      <c r="C171" s="29">
        <f t="shared" si="23"/>
        <v>6.600000000000013</v>
      </c>
      <c r="D171" s="469">
        <f t="shared" si="21"/>
        <v>6</v>
      </c>
      <c r="E171" s="29">
        <v>6</v>
      </c>
      <c r="F171" s="29" t="str">
        <f t="shared" si="22"/>
        <v>6,6 %</v>
      </c>
    </row>
    <row r="172" spans="2:6" x14ac:dyDescent="0.2">
      <c r="B172" s="461">
        <f t="shared" si="17"/>
        <v>6.6000000000000128E-2</v>
      </c>
      <c r="C172" s="29">
        <f t="shared" si="23"/>
        <v>6.7000000000000126</v>
      </c>
      <c r="D172" s="469">
        <f t="shared" si="21"/>
        <v>6</v>
      </c>
      <c r="E172" s="29">
        <v>7</v>
      </c>
      <c r="F172" s="29" t="str">
        <f t="shared" si="22"/>
        <v>6,7 %</v>
      </c>
    </row>
    <row r="173" spans="2:6" x14ac:dyDescent="0.2">
      <c r="B173" s="461">
        <f t="shared" si="17"/>
        <v>6.7000000000000129E-2</v>
      </c>
      <c r="C173" s="29">
        <f t="shared" si="23"/>
        <v>6.8000000000000131</v>
      </c>
      <c r="D173" s="469">
        <f t="shared" si="21"/>
        <v>6</v>
      </c>
      <c r="E173" s="29">
        <v>8</v>
      </c>
      <c r="F173" s="29" t="str">
        <f t="shared" si="22"/>
        <v>6,8 %</v>
      </c>
    </row>
    <row r="174" spans="2:6" x14ac:dyDescent="0.2">
      <c r="B174" s="461">
        <f t="shared" si="17"/>
        <v>6.800000000000013E-2</v>
      </c>
      <c r="C174" s="29">
        <f t="shared" si="23"/>
        <v>6.9000000000000128</v>
      </c>
      <c r="D174" s="469">
        <f t="shared" si="21"/>
        <v>6</v>
      </c>
      <c r="E174" s="29">
        <v>9</v>
      </c>
      <c r="F174" s="29" t="str">
        <f t="shared" si="22"/>
        <v>6,9 %</v>
      </c>
    </row>
    <row r="175" spans="2:6" x14ac:dyDescent="0.2">
      <c r="B175" s="461">
        <f t="shared" si="17"/>
        <v>6.9000000000000131E-2</v>
      </c>
      <c r="C175" s="29">
        <f t="shared" si="23"/>
        <v>7.0000000000000133</v>
      </c>
      <c r="D175" s="469">
        <f t="shared" si="21"/>
        <v>7</v>
      </c>
      <c r="E175" s="29">
        <v>0</v>
      </c>
      <c r="F175" s="29" t="str">
        <f t="shared" si="22"/>
        <v>7,0 %</v>
      </c>
    </row>
    <row r="176" spans="2:6" x14ac:dyDescent="0.2">
      <c r="B176" s="461">
        <f t="shared" si="17"/>
        <v>7.0000000000000132E-2</v>
      </c>
      <c r="C176" s="29">
        <f t="shared" si="23"/>
        <v>7.100000000000013</v>
      </c>
      <c r="D176" s="469">
        <f t="shared" si="21"/>
        <v>7</v>
      </c>
      <c r="E176" s="29">
        <v>1</v>
      </c>
      <c r="F176" s="29" t="str">
        <f t="shared" si="22"/>
        <v>7,1 %</v>
      </c>
    </row>
    <row r="177" spans="2:6" x14ac:dyDescent="0.2">
      <c r="B177" s="461">
        <f t="shared" si="17"/>
        <v>7.1000000000000132E-2</v>
      </c>
      <c r="C177" s="29">
        <f t="shared" si="23"/>
        <v>7.2000000000000135</v>
      </c>
      <c r="D177" s="469">
        <f t="shared" si="21"/>
        <v>7</v>
      </c>
      <c r="E177" s="29">
        <v>2</v>
      </c>
      <c r="F177" s="29" t="str">
        <f t="shared" si="22"/>
        <v>7,2 %</v>
      </c>
    </row>
    <row r="178" spans="2:6" x14ac:dyDescent="0.2">
      <c r="B178" s="461">
        <f t="shared" si="17"/>
        <v>7.2000000000000133E-2</v>
      </c>
      <c r="C178" s="29">
        <f t="shared" si="23"/>
        <v>7.3000000000000131</v>
      </c>
      <c r="D178" s="469">
        <f t="shared" si="21"/>
        <v>7</v>
      </c>
      <c r="E178" s="29">
        <v>3</v>
      </c>
      <c r="F178" s="29" t="str">
        <f t="shared" si="22"/>
        <v>7,3 %</v>
      </c>
    </row>
    <row r="179" spans="2:6" x14ac:dyDescent="0.2">
      <c r="B179" s="461">
        <f t="shared" si="17"/>
        <v>7.3000000000000134E-2</v>
      </c>
      <c r="C179" s="29">
        <f t="shared" si="23"/>
        <v>7.4000000000000137</v>
      </c>
      <c r="D179" s="469">
        <f t="shared" si="21"/>
        <v>7</v>
      </c>
      <c r="E179" s="29">
        <v>4</v>
      </c>
      <c r="F179" s="29" t="str">
        <f t="shared" si="22"/>
        <v>7,4 %</v>
      </c>
    </row>
    <row r="180" spans="2:6" x14ac:dyDescent="0.2">
      <c r="B180" s="461">
        <f t="shared" si="17"/>
        <v>7.4000000000000135E-2</v>
      </c>
      <c r="C180" s="29">
        <f t="shared" si="23"/>
        <v>7.5000000000000133</v>
      </c>
      <c r="D180" s="469">
        <f t="shared" si="21"/>
        <v>7</v>
      </c>
      <c r="E180" s="29">
        <v>5</v>
      </c>
      <c r="F180" s="29" t="str">
        <f t="shared" si="22"/>
        <v>7,5 %</v>
      </c>
    </row>
    <row r="181" spans="2:6" x14ac:dyDescent="0.2">
      <c r="B181" s="461">
        <f t="shared" si="17"/>
        <v>7.5000000000000136E-2</v>
      </c>
      <c r="C181" s="29">
        <f t="shared" si="23"/>
        <v>7.6000000000000139</v>
      </c>
      <c r="D181" s="469">
        <f t="shared" si="21"/>
        <v>7</v>
      </c>
      <c r="E181" s="29">
        <v>6</v>
      </c>
      <c r="F181" s="29" t="str">
        <f t="shared" si="22"/>
        <v>7,6 %</v>
      </c>
    </row>
    <row r="182" spans="2:6" x14ac:dyDescent="0.2">
      <c r="B182" s="461">
        <f t="shared" si="17"/>
        <v>7.6000000000000137E-2</v>
      </c>
      <c r="C182" s="29">
        <f t="shared" si="23"/>
        <v>7.7000000000000135</v>
      </c>
      <c r="D182" s="469">
        <f t="shared" si="21"/>
        <v>7</v>
      </c>
      <c r="E182" s="29">
        <v>7</v>
      </c>
      <c r="F182" s="29" t="str">
        <f t="shared" si="22"/>
        <v>7,7 %</v>
      </c>
    </row>
    <row r="183" spans="2:6" x14ac:dyDescent="0.2">
      <c r="B183" s="461">
        <f t="shared" si="17"/>
        <v>7.7000000000000138E-2</v>
      </c>
      <c r="C183" s="29">
        <f t="shared" si="23"/>
        <v>7.800000000000014</v>
      </c>
      <c r="D183" s="469">
        <f t="shared" si="21"/>
        <v>7</v>
      </c>
      <c r="E183" s="29">
        <v>8</v>
      </c>
      <c r="F183" s="29" t="str">
        <f t="shared" si="22"/>
        <v>7,8 %</v>
      </c>
    </row>
    <row r="184" spans="2:6" x14ac:dyDescent="0.2">
      <c r="B184" s="461">
        <f t="shared" si="17"/>
        <v>7.8000000000000139E-2</v>
      </c>
      <c r="C184" s="29">
        <f t="shared" si="23"/>
        <v>7.9000000000000137</v>
      </c>
      <c r="D184" s="469">
        <f t="shared" si="21"/>
        <v>7</v>
      </c>
      <c r="E184" s="29">
        <v>9</v>
      </c>
      <c r="F184" s="29" t="str">
        <f t="shared" si="22"/>
        <v>7,9 %</v>
      </c>
    </row>
    <row r="185" spans="2:6" x14ac:dyDescent="0.2">
      <c r="B185" s="461">
        <f t="shared" si="17"/>
        <v>7.900000000000014E-2</v>
      </c>
      <c r="C185" s="29">
        <f t="shared" si="23"/>
        <v>8.0000000000000142</v>
      </c>
      <c r="D185" s="469">
        <f t="shared" si="21"/>
        <v>8</v>
      </c>
      <c r="E185" s="29">
        <v>0</v>
      </c>
      <c r="F185" s="29" t="str">
        <f t="shared" si="22"/>
        <v>8,0 %</v>
      </c>
    </row>
    <row r="186" spans="2:6" x14ac:dyDescent="0.2">
      <c r="B186" s="461">
        <f t="shared" ref="B186:B204" si="24">B185+0.001</f>
        <v>8.000000000000014E-2</v>
      </c>
      <c r="C186" s="29">
        <f t="shared" si="23"/>
        <v>8.1000000000000139</v>
      </c>
      <c r="D186" s="469">
        <f t="shared" si="21"/>
        <v>8</v>
      </c>
      <c r="E186" s="29">
        <v>1</v>
      </c>
      <c r="F186" s="29" t="str">
        <f t="shared" si="22"/>
        <v>8,1 %</v>
      </c>
    </row>
    <row r="187" spans="2:6" x14ac:dyDescent="0.2">
      <c r="B187" s="461">
        <f t="shared" si="24"/>
        <v>8.1000000000000141E-2</v>
      </c>
      <c r="C187" s="29">
        <f t="shared" si="23"/>
        <v>8.2000000000000135</v>
      </c>
      <c r="D187" s="469">
        <f t="shared" si="21"/>
        <v>8</v>
      </c>
      <c r="E187" s="29">
        <v>2</v>
      </c>
      <c r="F187" s="29" t="str">
        <f t="shared" si="22"/>
        <v>8,2 %</v>
      </c>
    </row>
    <row r="188" spans="2:6" x14ac:dyDescent="0.2">
      <c r="B188" s="461">
        <f t="shared" si="24"/>
        <v>8.2000000000000142E-2</v>
      </c>
      <c r="C188" s="29">
        <f t="shared" si="23"/>
        <v>8.3000000000000149</v>
      </c>
      <c r="D188" s="469">
        <f t="shared" si="21"/>
        <v>8</v>
      </c>
      <c r="E188" s="29">
        <v>3</v>
      </c>
      <c r="F188" s="29" t="str">
        <f t="shared" si="22"/>
        <v>8,3 %</v>
      </c>
    </row>
    <row r="189" spans="2:6" x14ac:dyDescent="0.2">
      <c r="B189" s="461">
        <f t="shared" si="24"/>
        <v>8.3000000000000143E-2</v>
      </c>
      <c r="C189" s="29">
        <f t="shared" si="23"/>
        <v>8.4000000000000146</v>
      </c>
      <c r="D189" s="469">
        <f t="shared" si="21"/>
        <v>8</v>
      </c>
      <c r="E189" s="29">
        <v>4</v>
      </c>
      <c r="F189" s="29" t="str">
        <f t="shared" si="22"/>
        <v>8,4 %</v>
      </c>
    </row>
    <row r="190" spans="2:6" x14ac:dyDescent="0.2">
      <c r="B190" s="461">
        <f t="shared" si="24"/>
        <v>8.4000000000000144E-2</v>
      </c>
      <c r="C190" s="29">
        <f t="shared" si="23"/>
        <v>8.5000000000000142</v>
      </c>
      <c r="D190" s="469">
        <f t="shared" si="21"/>
        <v>8</v>
      </c>
      <c r="E190" s="29">
        <v>5</v>
      </c>
      <c r="F190" s="29" t="str">
        <f t="shared" si="22"/>
        <v>8,5 %</v>
      </c>
    </row>
    <row r="191" spans="2:6" x14ac:dyDescent="0.2">
      <c r="B191" s="461">
        <f t="shared" si="24"/>
        <v>8.5000000000000145E-2</v>
      </c>
      <c r="C191" s="29">
        <f t="shared" si="23"/>
        <v>8.6000000000000139</v>
      </c>
      <c r="D191" s="469">
        <f t="shared" si="21"/>
        <v>8</v>
      </c>
      <c r="E191" s="29">
        <v>6</v>
      </c>
      <c r="F191" s="29" t="str">
        <f t="shared" si="22"/>
        <v>8,6 %</v>
      </c>
    </row>
    <row r="192" spans="2:6" x14ac:dyDescent="0.2">
      <c r="B192" s="461">
        <f t="shared" si="24"/>
        <v>8.6000000000000146E-2</v>
      </c>
      <c r="C192" s="29">
        <f t="shared" si="23"/>
        <v>8.7000000000000153</v>
      </c>
      <c r="D192" s="469">
        <f t="shared" si="21"/>
        <v>8</v>
      </c>
      <c r="E192" s="29">
        <v>7</v>
      </c>
      <c r="F192" s="29" t="str">
        <f t="shared" si="22"/>
        <v>8,7 %</v>
      </c>
    </row>
    <row r="193" spans="2:6" x14ac:dyDescent="0.2">
      <c r="B193" s="461">
        <f t="shared" si="24"/>
        <v>8.7000000000000147E-2</v>
      </c>
      <c r="C193" s="29">
        <f t="shared" si="23"/>
        <v>8.8000000000000149</v>
      </c>
      <c r="D193" s="469">
        <f t="shared" si="21"/>
        <v>8</v>
      </c>
      <c r="E193" s="29">
        <v>8</v>
      </c>
      <c r="F193" s="29" t="str">
        <f t="shared" si="22"/>
        <v>8,8 %</v>
      </c>
    </row>
    <row r="194" spans="2:6" x14ac:dyDescent="0.2">
      <c r="B194" s="461">
        <f t="shared" si="24"/>
        <v>8.8000000000000148E-2</v>
      </c>
      <c r="C194" s="29">
        <f t="shared" si="23"/>
        <v>8.9000000000000146</v>
      </c>
      <c r="D194" s="469">
        <f t="shared" si="21"/>
        <v>8</v>
      </c>
      <c r="E194" s="29">
        <v>9</v>
      </c>
      <c r="F194" s="29" t="str">
        <f t="shared" si="22"/>
        <v>8,9 %</v>
      </c>
    </row>
    <row r="195" spans="2:6" x14ac:dyDescent="0.2">
      <c r="B195" s="461">
        <f t="shared" si="24"/>
        <v>8.9000000000000148E-2</v>
      </c>
      <c r="C195" s="29">
        <f t="shared" si="23"/>
        <v>9.0000000000000142</v>
      </c>
      <c r="D195" s="469">
        <f t="shared" si="21"/>
        <v>9</v>
      </c>
      <c r="E195" s="29">
        <v>0</v>
      </c>
      <c r="F195" s="29" t="str">
        <f t="shared" si="22"/>
        <v>9,0 %</v>
      </c>
    </row>
    <row r="196" spans="2:6" x14ac:dyDescent="0.2">
      <c r="B196" s="461">
        <f t="shared" si="24"/>
        <v>9.0000000000000149E-2</v>
      </c>
      <c r="C196" s="29">
        <f t="shared" si="23"/>
        <v>9.1000000000000156</v>
      </c>
      <c r="D196" s="469">
        <f t="shared" si="21"/>
        <v>9</v>
      </c>
      <c r="E196" s="29">
        <v>1</v>
      </c>
      <c r="F196" s="29" t="str">
        <f t="shared" si="22"/>
        <v>9,1 %</v>
      </c>
    </row>
    <row r="197" spans="2:6" x14ac:dyDescent="0.2">
      <c r="B197" s="461">
        <f t="shared" si="24"/>
        <v>9.100000000000015E-2</v>
      </c>
      <c r="C197" s="29">
        <f t="shared" si="23"/>
        <v>9.2000000000000153</v>
      </c>
      <c r="D197" s="469">
        <f t="shared" si="21"/>
        <v>9</v>
      </c>
      <c r="E197" s="29">
        <v>2</v>
      </c>
      <c r="F197" s="29" t="str">
        <f t="shared" si="22"/>
        <v>9,2 %</v>
      </c>
    </row>
    <row r="198" spans="2:6" x14ac:dyDescent="0.2">
      <c r="B198" s="461">
        <f t="shared" si="24"/>
        <v>9.2000000000000151E-2</v>
      </c>
      <c r="C198" s="29">
        <f t="shared" si="23"/>
        <v>9.3000000000000149</v>
      </c>
      <c r="D198" s="469">
        <f t="shared" si="21"/>
        <v>9</v>
      </c>
      <c r="E198" s="29">
        <v>3</v>
      </c>
      <c r="F198" s="29" t="str">
        <f t="shared" si="22"/>
        <v>9,3 %</v>
      </c>
    </row>
    <row r="199" spans="2:6" x14ac:dyDescent="0.2">
      <c r="B199" s="461">
        <f t="shared" si="24"/>
        <v>9.3000000000000152E-2</v>
      </c>
      <c r="C199" s="29">
        <f t="shared" si="23"/>
        <v>9.4000000000000146</v>
      </c>
      <c r="D199" s="469">
        <f t="shared" si="21"/>
        <v>9</v>
      </c>
      <c r="E199" s="29">
        <v>4</v>
      </c>
      <c r="F199" s="29" t="str">
        <f t="shared" si="22"/>
        <v>9,4 %</v>
      </c>
    </row>
    <row r="200" spans="2:6" x14ac:dyDescent="0.2">
      <c r="B200" s="461">
        <f t="shared" si="24"/>
        <v>9.4000000000000153E-2</v>
      </c>
      <c r="C200" s="29">
        <f t="shared" si="23"/>
        <v>9.500000000000016</v>
      </c>
      <c r="D200" s="469">
        <f t="shared" si="21"/>
        <v>9</v>
      </c>
      <c r="E200" s="29">
        <v>5</v>
      </c>
      <c r="F200" s="29" t="str">
        <f t="shared" si="22"/>
        <v>9,5 %</v>
      </c>
    </row>
    <row r="201" spans="2:6" x14ac:dyDescent="0.2">
      <c r="B201" s="461">
        <f t="shared" si="24"/>
        <v>9.5000000000000154E-2</v>
      </c>
      <c r="C201" s="29">
        <f t="shared" si="23"/>
        <v>9.6000000000000156</v>
      </c>
      <c r="D201" s="469">
        <f t="shared" si="21"/>
        <v>9</v>
      </c>
      <c r="E201" s="29">
        <v>6</v>
      </c>
      <c r="F201" s="29" t="str">
        <f t="shared" ref="F201:F205" si="25">CONCATENATE(D201,",",E201," %")</f>
        <v>9,6 %</v>
      </c>
    </row>
    <row r="202" spans="2:6" x14ac:dyDescent="0.2">
      <c r="B202" s="461">
        <f t="shared" si="24"/>
        <v>9.6000000000000155E-2</v>
      </c>
      <c r="C202" s="29">
        <f t="shared" si="23"/>
        <v>9.7000000000000153</v>
      </c>
      <c r="D202" s="469">
        <f t="shared" si="21"/>
        <v>9</v>
      </c>
      <c r="E202" s="29">
        <v>7</v>
      </c>
      <c r="F202" s="29" t="str">
        <f t="shared" si="25"/>
        <v>9,7 %</v>
      </c>
    </row>
    <row r="203" spans="2:6" x14ac:dyDescent="0.2">
      <c r="B203" s="461">
        <f t="shared" si="24"/>
        <v>9.7000000000000156E-2</v>
      </c>
      <c r="C203" s="29">
        <f t="shared" si="23"/>
        <v>9.8000000000000149</v>
      </c>
      <c r="D203" s="469">
        <f t="shared" si="21"/>
        <v>9</v>
      </c>
      <c r="E203" s="29">
        <v>8</v>
      </c>
      <c r="F203" s="29" t="str">
        <f t="shared" si="25"/>
        <v>9,8 %</v>
      </c>
    </row>
    <row r="204" spans="2:6" x14ac:dyDescent="0.2">
      <c r="B204" s="461">
        <f t="shared" si="24"/>
        <v>9.8000000000000156E-2</v>
      </c>
      <c r="C204" s="29">
        <f>B205*100</f>
        <v>9.9000000000000163</v>
      </c>
      <c r="D204" s="469">
        <f t="shared" si="21"/>
        <v>9</v>
      </c>
      <c r="E204" s="29">
        <v>9</v>
      </c>
      <c r="F204" s="29" t="str">
        <f t="shared" si="25"/>
        <v>9,9 %</v>
      </c>
    </row>
    <row r="205" spans="2:6" x14ac:dyDescent="0.2">
      <c r="B205" s="461">
        <f>B204+0.001</f>
        <v>9.9000000000000157E-2</v>
      </c>
      <c r="C205" s="468">
        <f>B206*100</f>
        <v>10.000000000000016</v>
      </c>
      <c r="D205" s="469">
        <f t="shared" si="21"/>
        <v>10</v>
      </c>
      <c r="E205" s="77" t="str">
        <f t="shared" ref="E205" si="26">RIGHT(C205,1)</f>
        <v>0</v>
      </c>
      <c r="F205" s="29" t="str">
        <f t="shared" si="25"/>
        <v>10,0 %</v>
      </c>
    </row>
    <row r="206" spans="2:6" x14ac:dyDescent="0.2">
      <c r="B206" s="461">
        <f>B205+0.001</f>
        <v>0.10000000000000016</v>
      </c>
      <c r="C206" s="468">
        <f t="shared" ref="C206:C269" si="27">B207*100</f>
        <v>10.100000000000016</v>
      </c>
      <c r="D206" s="469">
        <f t="shared" ref="D206:D269" si="28">INT(C206)</f>
        <v>10</v>
      </c>
      <c r="E206" s="77" t="str">
        <f t="shared" ref="E206:E269" si="29">RIGHT(C206,1)</f>
        <v>1</v>
      </c>
      <c r="F206" s="29" t="str">
        <f t="shared" ref="F206:F269" si="30">CONCATENATE(D206,",",E206," %")</f>
        <v>10,1 %</v>
      </c>
    </row>
    <row r="207" spans="2:6" x14ac:dyDescent="0.2">
      <c r="B207" s="461">
        <f t="shared" ref="B207:B270" si="31">B206+0.001</f>
        <v>0.10100000000000016</v>
      </c>
      <c r="C207" s="468">
        <f t="shared" si="27"/>
        <v>10.200000000000015</v>
      </c>
      <c r="D207" s="469">
        <f t="shared" si="28"/>
        <v>10</v>
      </c>
      <c r="E207" s="77" t="str">
        <f t="shared" si="29"/>
        <v>2</v>
      </c>
      <c r="F207" s="29" t="str">
        <f t="shared" si="30"/>
        <v>10,2 %</v>
      </c>
    </row>
    <row r="208" spans="2:6" x14ac:dyDescent="0.2">
      <c r="B208" s="461">
        <f t="shared" si="31"/>
        <v>0.10200000000000016</v>
      </c>
      <c r="C208" s="468">
        <f t="shared" si="27"/>
        <v>10.300000000000017</v>
      </c>
      <c r="D208" s="469">
        <f t="shared" si="28"/>
        <v>10</v>
      </c>
      <c r="E208" s="77" t="str">
        <f t="shared" si="29"/>
        <v>3</v>
      </c>
      <c r="F208" s="29" t="str">
        <f t="shared" si="30"/>
        <v>10,3 %</v>
      </c>
    </row>
    <row r="209" spans="2:6" x14ac:dyDescent="0.2">
      <c r="B209" s="461">
        <f t="shared" si="31"/>
        <v>0.10300000000000016</v>
      </c>
      <c r="C209" s="468">
        <f t="shared" si="27"/>
        <v>10.400000000000016</v>
      </c>
      <c r="D209" s="469">
        <f t="shared" si="28"/>
        <v>10</v>
      </c>
      <c r="E209" s="77" t="str">
        <f t="shared" si="29"/>
        <v>4</v>
      </c>
      <c r="F209" s="29" t="str">
        <f t="shared" si="30"/>
        <v>10,4 %</v>
      </c>
    </row>
    <row r="210" spans="2:6" x14ac:dyDescent="0.2">
      <c r="B210" s="461">
        <f t="shared" si="31"/>
        <v>0.10400000000000016</v>
      </c>
      <c r="C210" s="468">
        <f t="shared" si="27"/>
        <v>10.500000000000016</v>
      </c>
      <c r="D210" s="469">
        <f t="shared" si="28"/>
        <v>10</v>
      </c>
      <c r="E210" s="77" t="str">
        <f t="shared" si="29"/>
        <v>5</v>
      </c>
      <c r="F210" s="29" t="str">
        <f t="shared" si="30"/>
        <v>10,5 %</v>
      </c>
    </row>
    <row r="211" spans="2:6" x14ac:dyDescent="0.2">
      <c r="B211" s="461">
        <f t="shared" si="31"/>
        <v>0.10500000000000016</v>
      </c>
      <c r="C211" s="468">
        <f t="shared" si="27"/>
        <v>10.600000000000016</v>
      </c>
      <c r="D211" s="469">
        <f t="shared" si="28"/>
        <v>10</v>
      </c>
      <c r="E211" s="77" t="str">
        <f t="shared" si="29"/>
        <v>6</v>
      </c>
      <c r="F211" s="29" t="str">
        <f t="shared" si="30"/>
        <v>10,6 %</v>
      </c>
    </row>
    <row r="212" spans="2:6" x14ac:dyDescent="0.2">
      <c r="B212" s="461">
        <f t="shared" si="31"/>
        <v>0.10600000000000016</v>
      </c>
      <c r="C212" s="468">
        <f t="shared" si="27"/>
        <v>10.700000000000017</v>
      </c>
      <c r="D212" s="469">
        <f t="shared" si="28"/>
        <v>10</v>
      </c>
      <c r="E212" s="77" t="str">
        <f t="shared" si="29"/>
        <v>7</v>
      </c>
      <c r="F212" s="29" t="str">
        <f t="shared" si="30"/>
        <v>10,7 %</v>
      </c>
    </row>
    <row r="213" spans="2:6" x14ac:dyDescent="0.2">
      <c r="B213" s="461">
        <f t="shared" si="31"/>
        <v>0.10700000000000016</v>
      </c>
      <c r="C213" s="468">
        <f t="shared" si="27"/>
        <v>10.800000000000017</v>
      </c>
      <c r="D213" s="469">
        <f t="shared" si="28"/>
        <v>10</v>
      </c>
      <c r="E213" s="77" t="str">
        <f t="shared" si="29"/>
        <v>8</v>
      </c>
      <c r="F213" s="29" t="str">
        <f t="shared" si="30"/>
        <v>10,8 %</v>
      </c>
    </row>
    <row r="214" spans="2:6" x14ac:dyDescent="0.2">
      <c r="B214" s="461">
        <f t="shared" si="31"/>
        <v>0.10800000000000017</v>
      </c>
      <c r="C214" s="468">
        <f t="shared" si="27"/>
        <v>10.900000000000016</v>
      </c>
      <c r="D214" s="469">
        <f t="shared" si="28"/>
        <v>10</v>
      </c>
      <c r="E214" s="77" t="str">
        <f t="shared" si="29"/>
        <v>9</v>
      </c>
      <c r="F214" s="29" t="str">
        <f t="shared" si="30"/>
        <v>10,9 %</v>
      </c>
    </row>
    <row r="215" spans="2:6" x14ac:dyDescent="0.2">
      <c r="B215" s="461">
        <f t="shared" si="31"/>
        <v>0.10900000000000017</v>
      </c>
      <c r="C215" s="468">
        <f t="shared" si="27"/>
        <v>11.000000000000016</v>
      </c>
      <c r="D215" s="469">
        <f t="shared" si="28"/>
        <v>11</v>
      </c>
      <c r="E215" s="77" t="str">
        <f t="shared" si="29"/>
        <v>1</v>
      </c>
      <c r="F215" s="29" t="str">
        <f t="shared" si="30"/>
        <v>11,1 %</v>
      </c>
    </row>
    <row r="216" spans="2:6" x14ac:dyDescent="0.2">
      <c r="B216" s="461">
        <f t="shared" si="31"/>
        <v>0.11000000000000017</v>
      </c>
      <c r="C216" s="468">
        <f t="shared" si="27"/>
        <v>11.100000000000017</v>
      </c>
      <c r="D216" s="469">
        <f t="shared" si="28"/>
        <v>11</v>
      </c>
      <c r="E216" s="77" t="str">
        <f t="shared" si="29"/>
        <v>1</v>
      </c>
      <c r="F216" s="29" t="str">
        <f t="shared" si="30"/>
        <v>11,1 %</v>
      </c>
    </row>
    <row r="217" spans="2:6" x14ac:dyDescent="0.2">
      <c r="B217" s="461">
        <f t="shared" si="31"/>
        <v>0.11100000000000017</v>
      </c>
      <c r="C217" s="468">
        <f t="shared" si="27"/>
        <v>11.200000000000017</v>
      </c>
      <c r="D217" s="469">
        <f t="shared" si="28"/>
        <v>11</v>
      </c>
      <c r="E217" s="77" t="str">
        <f t="shared" si="29"/>
        <v>2</v>
      </c>
      <c r="F217" s="29" t="str">
        <f t="shared" si="30"/>
        <v>11,2 %</v>
      </c>
    </row>
    <row r="218" spans="2:6" x14ac:dyDescent="0.2">
      <c r="B218" s="461">
        <f t="shared" si="31"/>
        <v>0.11200000000000017</v>
      </c>
      <c r="C218" s="468">
        <f t="shared" si="27"/>
        <v>11.300000000000017</v>
      </c>
      <c r="D218" s="469">
        <f t="shared" si="28"/>
        <v>11</v>
      </c>
      <c r="E218" s="77" t="str">
        <f t="shared" si="29"/>
        <v>3</v>
      </c>
      <c r="F218" s="29" t="str">
        <f t="shared" si="30"/>
        <v>11,3 %</v>
      </c>
    </row>
    <row r="219" spans="2:6" x14ac:dyDescent="0.2">
      <c r="B219" s="461">
        <f t="shared" si="31"/>
        <v>0.11300000000000017</v>
      </c>
      <c r="C219" s="468">
        <f t="shared" si="27"/>
        <v>11.400000000000016</v>
      </c>
      <c r="D219" s="469">
        <f t="shared" si="28"/>
        <v>11</v>
      </c>
      <c r="E219" s="77" t="str">
        <f t="shared" si="29"/>
        <v>4</v>
      </c>
      <c r="F219" s="29" t="str">
        <f t="shared" si="30"/>
        <v>11,4 %</v>
      </c>
    </row>
    <row r="220" spans="2:6" x14ac:dyDescent="0.2">
      <c r="B220" s="461">
        <f t="shared" si="31"/>
        <v>0.11400000000000017</v>
      </c>
      <c r="C220" s="468">
        <f t="shared" si="27"/>
        <v>11.500000000000018</v>
      </c>
      <c r="D220" s="469">
        <f t="shared" si="28"/>
        <v>11</v>
      </c>
      <c r="E220" s="77" t="str">
        <f t="shared" si="29"/>
        <v>5</v>
      </c>
      <c r="F220" s="29" t="str">
        <f t="shared" si="30"/>
        <v>11,5 %</v>
      </c>
    </row>
    <row r="221" spans="2:6" x14ac:dyDescent="0.2">
      <c r="B221" s="461">
        <f t="shared" si="31"/>
        <v>0.11500000000000017</v>
      </c>
      <c r="C221" s="468">
        <f t="shared" si="27"/>
        <v>11.600000000000017</v>
      </c>
      <c r="D221" s="469">
        <f t="shared" si="28"/>
        <v>11</v>
      </c>
      <c r="E221" s="77" t="str">
        <f t="shared" si="29"/>
        <v>6</v>
      </c>
      <c r="F221" s="29" t="str">
        <f t="shared" si="30"/>
        <v>11,6 %</v>
      </c>
    </row>
    <row r="222" spans="2:6" x14ac:dyDescent="0.2">
      <c r="B222" s="461">
        <f t="shared" si="31"/>
        <v>0.11600000000000017</v>
      </c>
      <c r="C222" s="468">
        <f t="shared" si="27"/>
        <v>11.700000000000017</v>
      </c>
      <c r="D222" s="469">
        <f t="shared" si="28"/>
        <v>11</v>
      </c>
      <c r="E222" s="77" t="str">
        <f t="shared" si="29"/>
        <v>7</v>
      </c>
      <c r="F222" s="29" t="str">
        <f t="shared" si="30"/>
        <v>11,7 %</v>
      </c>
    </row>
    <row r="223" spans="2:6" x14ac:dyDescent="0.2">
      <c r="B223" s="461">
        <f t="shared" si="31"/>
        <v>0.11700000000000017</v>
      </c>
      <c r="C223" s="468">
        <f t="shared" si="27"/>
        <v>11.800000000000017</v>
      </c>
      <c r="D223" s="469">
        <f t="shared" si="28"/>
        <v>11</v>
      </c>
      <c r="E223" s="77" t="str">
        <f t="shared" si="29"/>
        <v>8</v>
      </c>
      <c r="F223" s="29" t="str">
        <f t="shared" si="30"/>
        <v>11,8 %</v>
      </c>
    </row>
    <row r="224" spans="2:6" x14ac:dyDescent="0.2">
      <c r="B224" s="461">
        <f t="shared" si="31"/>
        <v>0.11800000000000017</v>
      </c>
      <c r="C224" s="468">
        <f t="shared" si="27"/>
        <v>11.900000000000018</v>
      </c>
      <c r="D224" s="469">
        <f t="shared" si="28"/>
        <v>11</v>
      </c>
      <c r="E224" s="77" t="str">
        <f t="shared" si="29"/>
        <v>9</v>
      </c>
      <c r="F224" s="29" t="str">
        <f t="shared" si="30"/>
        <v>11,9 %</v>
      </c>
    </row>
    <row r="225" spans="2:6" x14ac:dyDescent="0.2">
      <c r="B225" s="461">
        <f t="shared" si="31"/>
        <v>0.11900000000000018</v>
      </c>
      <c r="C225" s="468">
        <f t="shared" si="27"/>
        <v>12.000000000000018</v>
      </c>
      <c r="D225" s="469">
        <f t="shared" si="28"/>
        <v>12</v>
      </c>
      <c r="E225" s="77" t="str">
        <f t="shared" si="29"/>
        <v>2</v>
      </c>
      <c r="F225" s="29" t="str">
        <f t="shared" si="30"/>
        <v>12,2 %</v>
      </c>
    </row>
    <row r="226" spans="2:6" x14ac:dyDescent="0.2">
      <c r="B226" s="461">
        <f t="shared" si="31"/>
        <v>0.12000000000000018</v>
      </c>
      <c r="C226" s="468">
        <f t="shared" si="27"/>
        <v>12.100000000000017</v>
      </c>
      <c r="D226" s="469">
        <f t="shared" si="28"/>
        <v>12</v>
      </c>
      <c r="E226" s="77" t="str">
        <f t="shared" si="29"/>
        <v>1</v>
      </c>
      <c r="F226" s="29" t="str">
        <f t="shared" si="30"/>
        <v>12,1 %</v>
      </c>
    </row>
    <row r="227" spans="2:6" x14ac:dyDescent="0.2">
      <c r="B227" s="461">
        <f t="shared" si="31"/>
        <v>0.12100000000000018</v>
      </c>
      <c r="C227" s="468">
        <f t="shared" si="27"/>
        <v>12.200000000000017</v>
      </c>
      <c r="D227" s="469">
        <f t="shared" si="28"/>
        <v>12</v>
      </c>
      <c r="E227" s="77" t="str">
        <f t="shared" si="29"/>
        <v>2</v>
      </c>
      <c r="F227" s="29" t="str">
        <f t="shared" si="30"/>
        <v>12,2 %</v>
      </c>
    </row>
    <row r="228" spans="2:6" x14ac:dyDescent="0.2">
      <c r="B228" s="461">
        <f t="shared" si="31"/>
        <v>0.12200000000000018</v>
      </c>
      <c r="C228" s="468">
        <f t="shared" si="27"/>
        <v>12.300000000000018</v>
      </c>
      <c r="D228" s="469">
        <f t="shared" si="28"/>
        <v>12</v>
      </c>
      <c r="E228" s="77" t="str">
        <f t="shared" si="29"/>
        <v>3</v>
      </c>
      <c r="F228" s="29" t="str">
        <f t="shared" si="30"/>
        <v>12,3 %</v>
      </c>
    </row>
    <row r="229" spans="2:6" x14ac:dyDescent="0.2">
      <c r="B229" s="461">
        <f t="shared" si="31"/>
        <v>0.12300000000000018</v>
      </c>
      <c r="C229" s="468">
        <f t="shared" si="27"/>
        <v>12.400000000000018</v>
      </c>
      <c r="D229" s="469">
        <f t="shared" si="28"/>
        <v>12</v>
      </c>
      <c r="E229" s="77" t="str">
        <f t="shared" si="29"/>
        <v>4</v>
      </c>
      <c r="F229" s="29" t="str">
        <f t="shared" si="30"/>
        <v>12,4 %</v>
      </c>
    </row>
    <row r="230" spans="2:6" x14ac:dyDescent="0.2">
      <c r="B230" s="461">
        <f t="shared" si="31"/>
        <v>0.12400000000000018</v>
      </c>
      <c r="C230" s="468">
        <f t="shared" si="27"/>
        <v>12.500000000000016</v>
      </c>
      <c r="D230" s="469">
        <f t="shared" si="28"/>
        <v>12</v>
      </c>
      <c r="E230" s="77" t="str">
        <f t="shared" si="29"/>
        <v>5</v>
      </c>
      <c r="F230" s="29" t="str">
        <f t="shared" si="30"/>
        <v>12,5 %</v>
      </c>
    </row>
    <row r="231" spans="2:6" x14ac:dyDescent="0.2">
      <c r="B231" s="461">
        <f t="shared" si="31"/>
        <v>0.12500000000000017</v>
      </c>
      <c r="C231" s="468">
        <f t="shared" si="27"/>
        <v>12.600000000000017</v>
      </c>
      <c r="D231" s="469">
        <f t="shared" si="28"/>
        <v>12</v>
      </c>
      <c r="E231" s="77" t="str">
        <f t="shared" si="29"/>
        <v>6</v>
      </c>
      <c r="F231" s="29" t="str">
        <f t="shared" si="30"/>
        <v>12,6 %</v>
      </c>
    </row>
    <row r="232" spans="2:6" x14ac:dyDescent="0.2">
      <c r="B232" s="461">
        <f t="shared" si="31"/>
        <v>0.12600000000000017</v>
      </c>
      <c r="C232" s="468">
        <f t="shared" si="27"/>
        <v>12.700000000000017</v>
      </c>
      <c r="D232" s="469">
        <f t="shared" si="28"/>
        <v>12</v>
      </c>
      <c r="E232" s="77" t="str">
        <f t="shared" si="29"/>
        <v>7</v>
      </c>
      <c r="F232" s="29" t="str">
        <f t="shared" si="30"/>
        <v>12,7 %</v>
      </c>
    </row>
    <row r="233" spans="2:6" x14ac:dyDescent="0.2">
      <c r="B233" s="461">
        <f t="shared" si="31"/>
        <v>0.12700000000000017</v>
      </c>
      <c r="C233" s="468">
        <f t="shared" si="27"/>
        <v>12.800000000000017</v>
      </c>
      <c r="D233" s="469">
        <f t="shared" si="28"/>
        <v>12</v>
      </c>
      <c r="E233" s="77" t="str">
        <f t="shared" si="29"/>
        <v>8</v>
      </c>
      <c r="F233" s="29" t="str">
        <f t="shared" si="30"/>
        <v>12,8 %</v>
      </c>
    </row>
    <row r="234" spans="2:6" x14ac:dyDescent="0.2">
      <c r="B234" s="461">
        <f t="shared" si="31"/>
        <v>0.12800000000000017</v>
      </c>
      <c r="C234" s="468">
        <f t="shared" si="27"/>
        <v>12.900000000000016</v>
      </c>
      <c r="D234" s="469">
        <f t="shared" si="28"/>
        <v>12</v>
      </c>
      <c r="E234" s="77" t="str">
        <f t="shared" si="29"/>
        <v>9</v>
      </c>
      <c r="F234" s="29" t="str">
        <f t="shared" si="30"/>
        <v>12,9 %</v>
      </c>
    </row>
    <row r="235" spans="2:6" x14ac:dyDescent="0.2">
      <c r="B235" s="461">
        <f t="shared" si="31"/>
        <v>0.12900000000000017</v>
      </c>
      <c r="C235" s="468">
        <f t="shared" si="27"/>
        <v>13.000000000000018</v>
      </c>
      <c r="D235" s="469">
        <f t="shared" si="28"/>
        <v>13</v>
      </c>
      <c r="E235" s="77" t="str">
        <f t="shared" si="29"/>
        <v>3</v>
      </c>
      <c r="F235" s="29" t="str">
        <f t="shared" si="30"/>
        <v>13,3 %</v>
      </c>
    </row>
    <row r="236" spans="2:6" x14ac:dyDescent="0.2">
      <c r="B236" s="461">
        <f t="shared" si="31"/>
        <v>0.13000000000000017</v>
      </c>
      <c r="C236" s="468">
        <f t="shared" si="27"/>
        <v>13.100000000000017</v>
      </c>
      <c r="D236" s="469">
        <f t="shared" si="28"/>
        <v>13</v>
      </c>
      <c r="E236" s="77" t="str">
        <f t="shared" si="29"/>
        <v>1</v>
      </c>
      <c r="F236" s="29" t="str">
        <f t="shared" si="30"/>
        <v>13,1 %</v>
      </c>
    </row>
    <row r="237" spans="2:6" x14ac:dyDescent="0.2">
      <c r="B237" s="461">
        <f t="shared" si="31"/>
        <v>0.13100000000000017</v>
      </c>
      <c r="C237" s="468">
        <f t="shared" si="27"/>
        <v>13.200000000000017</v>
      </c>
      <c r="D237" s="469">
        <f t="shared" si="28"/>
        <v>13</v>
      </c>
      <c r="E237" s="77" t="str">
        <f t="shared" si="29"/>
        <v>2</v>
      </c>
      <c r="F237" s="29" t="str">
        <f t="shared" si="30"/>
        <v>13,2 %</v>
      </c>
    </row>
    <row r="238" spans="2:6" x14ac:dyDescent="0.2">
      <c r="B238" s="461">
        <f t="shared" si="31"/>
        <v>0.13200000000000017</v>
      </c>
      <c r="C238" s="468">
        <f t="shared" si="27"/>
        <v>13.300000000000017</v>
      </c>
      <c r="D238" s="469">
        <f t="shared" si="28"/>
        <v>13</v>
      </c>
      <c r="E238" s="77" t="str">
        <f t="shared" si="29"/>
        <v>3</v>
      </c>
      <c r="F238" s="29" t="str">
        <f t="shared" si="30"/>
        <v>13,3 %</v>
      </c>
    </row>
    <row r="239" spans="2:6" x14ac:dyDescent="0.2">
      <c r="B239" s="461">
        <f t="shared" si="31"/>
        <v>0.13300000000000017</v>
      </c>
      <c r="C239" s="468">
        <f t="shared" si="27"/>
        <v>13.400000000000018</v>
      </c>
      <c r="D239" s="469">
        <f t="shared" si="28"/>
        <v>13</v>
      </c>
      <c r="E239" s="77" t="str">
        <f t="shared" si="29"/>
        <v>4</v>
      </c>
      <c r="F239" s="29" t="str">
        <f t="shared" si="30"/>
        <v>13,4 %</v>
      </c>
    </row>
    <row r="240" spans="2:6" x14ac:dyDescent="0.2">
      <c r="B240" s="461">
        <f t="shared" si="31"/>
        <v>0.13400000000000017</v>
      </c>
      <c r="C240" s="468">
        <f t="shared" si="27"/>
        <v>13.500000000000018</v>
      </c>
      <c r="D240" s="469">
        <f t="shared" si="28"/>
        <v>13</v>
      </c>
      <c r="E240" s="77" t="str">
        <f t="shared" si="29"/>
        <v>5</v>
      </c>
      <c r="F240" s="29" t="str">
        <f t="shared" si="30"/>
        <v>13,5 %</v>
      </c>
    </row>
    <row r="241" spans="2:6" x14ac:dyDescent="0.2">
      <c r="B241" s="461">
        <f t="shared" si="31"/>
        <v>0.13500000000000018</v>
      </c>
      <c r="C241" s="468">
        <f t="shared" si="27"/>
        <v>13.600000000000017</v>
      </c>
      <c r="D241" s="469">
        <f t="shared" si="28"/>
        <v>13</v>
      </c>
      <c r="E241" s="77" t="str">
        <f t="shared" si="29"/>
        <v>6</v>
      </c>
      <c r="F241" s="29" t="str">
        <f t="shared" si="30"/>
        <v>13,6 %</v>
      </c>
    </row>
    <row r="242" spans="2:6" x14ac:dyDescent="0.2">
      <c r="B242" s="461">
        <f t="shared" si="31"/>
        <v>0.13600000000000018</v>
      </c>
      <c r="C242" s="468">
        <f t="shared" si="27"/>
        <v>13.700000000000017</v>
      </c>
      <c r="D242" s="469">
        <f t="shared" si="28"/>
        <v>13</v>
      </c>
      <c r="E242" s="77" t="str">
        <f t="shared" si="29"/>
        <v>7</v>
      </c>
      <c r="F242" s="29" t="str">
        <f t="shared" si="30"/>
        <v>13,7 %</v>
      </c>
    </row>
    <row r="243" spans="2:6" x14ac:dyDescent="0.2">
      <c r="B243" s="461">
        <f t="shared" si="31"/>
        <v>0.13700000000000018</v>
      </c>
      <c r="C243" s="468">
        <f t="shared" si="27"/>
        <v>13.800000000000018</v>
      </c>
      <c r="D243" s="469">
        <f t="shared" si="28"/>
        <v>13</v>
      </c>
      <c r="E243" s="77" t="str">
        <f t="shared" si="29"/>
        <v>8</v>
      </c>
      <c r="F243" s="29" t="str">
        <f t="shared" si="30"/>
        <v>13,8 %</v>
      </c>
    </row>
    <row r="244" spans="2:6" x14ac:dyDescent="0.2">
      <c r="B244" s="461">
        <f t="shared" si="31"/>
        <v>0.13800000000000018</v>
      </c>
      <c r="C244" s="468">
        <f t="shared" si="27"/>
        <v>13.900000000000018</v>
      </c>
      <c r="D244" s="469">
        <f t="shared" si="28"/>
        <v>13</v>
      </c>
      <c r="E244" s="77" t="str">
        <f t="shared" si="29"/>
        <v>9</v>
      </c>
      <c r="F244" s="29" t="str">
        <f t="shared" si="30"/>
        <v>13,9 %</v>
      </c>
    </row>
    <row r="245" spans="2:6" x14ac:dyDescent="0.2">
      <c r="B245" s="461">
        <f t="shared" si="31"/>
        <v>0.13900000000000018</v>
      </c>
      <c r="C245" s="468">
        <f t="shared" si="27"/>
        <v>14.000000000000018</v>
      </c>
      <c r="D245" s="469">
        <f t="shared" si="28"/>
        <v>14</v>
      </c>
      <c r="E245" s="77" t="str">
        <f t="shared" si="29"/>
        <v>4</v>
      </c>
      <c r="F245" s="29" t="str">
        <f t="shared" si="30"/>
        <v>14,4 %</v>
      </c>
    </row>
    <row r="246" spans="2:6" x14ac:dyDescent="0.2">
      <c r="B246" s="461">
        <f t="shared" si="31"/>
        <v>0.14000000000000018</v>
      </c>
      <c r="C246" s="468">
        <f t="shared" si="27"/>
        <v>14.100000000000017</v>
      </c>
      <c r="D246" s="469">
        <f t="shared" si="28"/>
        <v>14</v>
      </c>
      <c r="E246" s="77" t="str">
        <f t="shared" si="29"/>
        <v>1</v>
      </c>
      <c r="F246" s="29" t="str">
        <f t="shared" si="30"/>
        <v>14,1 %</v>
      </c>
    </row>
    <row r="247" spans="2:6" x14ac:dyDescent="0.2">
      <c r="B247" s="461">
        <f t="shared" si="31"/>
        <v>0.14100000000000018</v>
      </c>
      <c r="C247" s="468">
        <f t="shared" si="27"/>
        <v>14.200000000000019</v>
      </c>
      <c r="D247" s="469">
        <f t="shared" si="28"/>
        <v>14</v>
      </c>
      <c r="E247" s="77" t="str">
        <f t="shared" si="29"/>
        <v>2</v>
      </c>
      <c r="F247" s="29" t="str">
        <f t="shared" si="30"/>
        <v>14,2 %</v>
      </c>
    </row>
    <row r="248" spans="2:6" x14ac:dyDescent="0.2">
      <c r="B248" s="461">
        <f t="shared" si="31"/>
        <v>0.14200000000000018</v>
      </c>
      <c r="C248" s="468">
        <f t="shared" si="27"/>
        <v>14.300000000000018</v>
      </c>
      <c r="D248" s="469">
        <f t="shared" si="28"/>
        <v>14</v>
      </c>
      <c r="E248" s="77" t="str">
        <f t="shared" si="29"/>
        <v>3</v>
      </c>
      <c r="F248" s="29" t="str">
        <f t="shared" si="30"/>
        <v>14,3 %</v>
      </c>
    </row>
    <row r="249" spans="2:6" x14ac:dyDescent="0.2">
      <c r="B249" s="461">
        <f t="shared" si="31"/>
        <v>0.14300000000000018</v>
      </c>
      <c r="C249" s="468">
        <f t="shared" si="27"/>
        <v>14.400000000000018</v>
      </c>
      <c r="D249" s="469">
        <f t="shared" si="28"/>
        <v>14</v>
      </c>
      <c r="E249" s="77" t="str">
        <f t="shared" si="29"/>
        <v>4</v>
      </c>
      <c r="F249" s="29" t="str">
        <f t="shared" si="30"/>
        <v>14,4 %</v>
      </c>
    </row>
    <row r="250" spans="2:6" x14ac:dyDescent="0.2">
      <c r="B250" s="461">
        <f t="shared" si="31"/>
        <v>0.14400000000000018</v>
      </c>
      <c r="C250" s="468">
        <f t="shared" si="27"/>
        <v>14.500000000000018</v>
      </c>
      <c r="D250" s="469">
        <f t="shared" si="28"/>
        <v>14</v>
      </c>
      <c r="E250" s="77" t="str">
        <f t="shared" si="29"/>
        <v>5</v>
      </c>
      <c r="F250" s="29" t="str">
        <f t="shared" si="30"/>
        <v>14,5 %</v>
      </c>
    </row>
    <row r="251" spans="2:6" x14ac:dyDescent="0.2">
      <c r="B251" s="461">
        <f t="shared" si="31"/>
        <v>0.14500000000000018</v>
      </c>
      <c r="C251" s="468">
        <f t="shared" si="27"/>
        <v>14.600000000000019</v>
      </c>
      <c r="D251" s="469">
        <f t="shared" si="28"/>
        <v>14</v>
      </c>
      <c r="E251" s="77" t="str">
        <f t="shared" si="29"/>
        <v>6</v>
      </c>
      <c r="F251" s="29" t="str">
        <f t="shared" si="30"/>
        <v>14,6 %</v>
      </c>
    </row>
    <row r="252" spans="2:6" x14ac:dyDescent="0.2">
      <c r="B252" s="461">
        <f t="shared" si="31"/>
        <v>0.14600000000000019</v>
      </c>
      <c r="C252" s="468">
        <f t="shared" si="27"/>
        <v>14.700000000000019</v>
      </c>
      <c r="D252" s="469">
        <f t="shared" si="28"/>
        <v>14</v>
      </c>
      <c r="E252" s="77" t="str">
        <f t="shared" si="29"/>
        <v>7</v>
      </c>
      <c r="F252" s="29" t="str">
        <f t="shared" si="30"/>
        <v>14,7 %</v>
      </c>
    </row>
    <row r="253" spans="2:6" x14ac:dyDescent="0.2">
      <c r="B253" s="461">
        <f t="shared" si="31"/>
        <v>0.14700000000000019</v>
      </c>
      <c r="C253" s="468">
        <f t="shared" si="27"/>
        <v>14.800000000000018</v>
      </c>
      <c r="D253" s="469">
        <f t="shared" si="28"/>
        <v>14</v>
      </c>
      <c r="E253" s="77" t="str">
        <f t="shared" si="29"/>
        <v>8</v>
      </c>
      <c r="F253" s="29" t="str">
        <f t="shared" si="30"/>
        <v>14,8 %</v>
      </c>
    </row>
    <row r="254" spans="2:6" x14ac:dyDescent="0.2">
      <c r="B254" s="461">
        <f t="shared" si="31"/>
        <v>0.14800000000000019</v>
      </c>
      <c r="C254" s="468">
        <f t="shared" si="27"/>
        <v>14.900000000000018</v>
      </c>
      <c r="D254" s="469">
        <f t="shared" si="28"/>
        <v>14</v>
      </c>
      <c r="E254" s="77" t="str">
        <f t="shared" si="29"/>
        <v>9</v>
      </c>
      <c r="F254" s="29" t="str">
        <f t="shared" si="30"/>
        <v>14,9 %</v>
      </c>
    </row>
    <row r="255" spans="2:6" x14ac:dyDescent="0.2">
      <c r="B255" s="461">
        <f t="shared" si="31"/>
        <v>0.14900000000000019</v>
      </c>
      <c r="C255" s="468">
        <f t="shared" si="27"/>
        <v>15.00000000000002</v>
      </c>
      <c r="D255" s="469">
        <f t="shared" si="28"/>
        <v>15</v>
      </c>
      <c r="E255" s="77" t="str">
        <f t="shared" si="29"/>
        <v>5</v>
      </c>
      <c r="F255" s="29" t="str">
        <f t="shared" si="30"/>
        <v>15,5 %</v>
      </c>
    </row>
    <row r="256" spans="2:6" x14ac:dyDescent="0.2">
      <c r="B256" s="461">
        <f t="shared" si="31"/>
        <v>0.15000000000000019</v>
      </c>
      <c r="C256" s="468">
        <f t="shared" si="27"/>
        <v>15.100000000000019</v>
      </c>
      <c r="D256" s="469">
        <f t="shared" si="28"/>
        <v>15</v>
      </c>
      <c r="E256" s="77" t="str">
        <f t="shared" si="29"/>
        <v>1</v>
      </c>
      <c r="F256" s="29" t="str">
        <f t="shared" si="30"/>
        <v>15,1 %</v>
      </c>
    </row>
    <row r="257" spans="2:6" x14ac:dyDescent="0.2">
      <c r="B257" s="461">
        <f t="shared" si="31"/>
        <v>0.15100000000000019</v>
      </c>
      <c r="C257" s="468">
        <f t="shared" si="27"/>
        <v>15.200000000000019</v>
      </c>
      <c r="D257" s="469">
        <f t="shared" si="28"/>
        <v>15</v>
      </c>
      <c r="E257" s="77" t="str">
        <f t="shared" si="29"/>
        <v>2</v>
      </c>
      <c r="F257" s="29" t="str">
        <f t="shared" si="30"/>
        <v>15,2 %</v>
      </c>
    </row>
    <row r="258" spans="2:6" x14ac:dyDescent="0.2">
      <c r="B258" s="461">
        <f t="shared" si="31"/>
        <v>0.15200000000000019</v>
      </c>
      <c r="C258" s="468">
        <f t="shared" si="27"/>
        <v>15.300000000000018</v>
      </c>
      <c r="D258" s="469">
        <f t="shared" si="28"/>
        <v>15</v>
      </c>
      <c r="E258" s="77" t="str">
        <f t="shared" si="29"/>
        <v>3</v>
      </c>
      <c r="F258" s="29" t="str">
        <f t="shared" si="30"/>
        <v>15,3 %</v>
      </c>
    </row>
    <row r="259" spans="2:6" x14ac:dyDescent="0.2">
      <c r="B259" s="461">
        <f t="shared" si="31"/>
        <v>0.15300000000000019</v>
      </c>
      <c r="C259" s="468">
        <f t="shared" si="27"/>
        <v>15.40000000000002</v>
      </c>
      <c r="D259" s="469">
        <f t="shared" si="28"/>
        <v>15</v>
      </c>
      <c r="E259" s="77" t="str">
        <f t="shared" si="29"/>
        <v>4</v>
      </c>
      <c r="F259" s="29" t="str">
        <f t="shared" si="30"/>
        <v>15,4 %</v>
      </c>
    </row>
    <row r="260" spans="2:6" x14ac:dyDescent="0.2">
      <c r="B260" s="461">
        <f t="shared" si="31"/>
        <v>0.15400000000000019</v>
      </c>
      <c r="C260" s="468">
        <f t="shared" si="27"/>
        <v>15.50000000000002</v>
      </c>
      <c r="D260" s="469">
        <f t="shared" si="28"/>
        <v>15</v>
      </c>
      <c r="E260" s="77" t="str">
        <f t="shared" si="29"/>
        <v>5</v>
      </c>
      <c r="F260" s="29" t="str">
        <f t="shared" si="30"/>
        <v>15,5 %</v>
      </c>
    </row>
    <row r="261" spans="2:6" x14ac:dyDescent="0.2">
      <c r="B261" s="461">
        <f t="shared" si="31"/>
        <v>0.15500000000000019</v>
      </c>
      <c r="C261" s="468">
        <f t="shared" si="27"/>
        <v>15.600000000000019</v>
      </c>
      <c r="D261" s="469">
        <f t="shared" si="28"/>
        <v>15</v>
      </c>
      <c r="E261" s="77" t="str">
        <f t="shared" si="29"/>
        <v>6</v>
      </c>
      <c r="F261" s="29" t="str">
        <f t="shared" si="30"/>
        <v>15,6 %</v>
      </c>
    </row>
    <row r="262" spans="2:6" x14ac:dyDescent="0.2">
      <c r="B262" s="461">
        <f t="shared" si="31"/>
        <v>0.15600000000000019</v>
      </c>
      <c r="C262" s="468">
        <f t="shared" si="27"/>
        <v>15.700000000000019</v>
      </c>
      <c r="D262" s="469">
        <f t="shared" si="28"/>
        <v>15</v>
      </c>
      <c r="E262" s="77" t="str">
        <f t="shared" si="29"/>
        <v>7</v>
      </c>
      <c r="F262" s="29" t="str">
        <f t="shared" si="30"/>
        <v>15,7 %</v>
      </c>
    </row>
    <row r="263" spans="2:6" x14ac:dyDescent="0.2">
      <c r="B263" s="461">
        <f t="shared" si="31"/>
        <v>0.15700000000000019</v>
      </c>
      <c r="C263" s="468">
        <f t="shared" si="27"/>
        <v>15.80000000000002</v>
      </c>
      <c r="D263" s="469">
        <f t="shared" si="28"/>
        <v>15</v>
      </c>
      <c r="E263" s="77" t="str">
        <f t="shared" si="29"/>
        <v>8</v>
      </c>
      <c r="F263" s="29" t="str">
        <f t="shared" si="30"/>
        <v>15,8 %</v>
      </c>
    </row>
    <row r="264" spans="2:6" x14ac:dyDescent="0.2">
      <c r="B264" s="461">
        <f t="shared" si="31"/>
        <v>0.1580000000000002</v>
      </c>
      <c r="C264" s="468">
        <f t="shared" si="27"/>
        <v>15.90000000000002</v>
      </c>
      <c r="D264" s="469">
        <f t="shared" si="28"/>
        <v>15</v>
      </c>
      <c r="E264" s="77" t="str">
        <f t="shared" si="29"/>
        <v>9</v>
      </c>
      <c r="F264" s="29" t="str">
        <f t="shared" si="30"/>
        <v>15,9 %</v>
      </c>
    </row>
    <row r="265" spans="2:6" x14ac:dyDescent="0.2">
      <c r="B265" s="461">
        <f t="shared" si="31"/>
        <v>0.1590000000000002</v>
      </c>
      <c r="C265" s="468">
        <f t="shared" si="27"/>
        <v>16.000000000000021</v>
      </c>
      <c r="D265" s="469">
        <f t="shared" si="28"/>
        <v>16</v>
      </c>
      <c r="E265" s="77" t="str">
        <f t="shared" si="29"/>
        <v>6</v>
      </c>
      <c r="F265" s="29" t="str">
        <f t="shared" si="30"/>
        <v>16,6 %</v>
      </c>
    </row>
    <row r="266" spans="2:6" x14ac:dyDescent="0.2">
      <c r="B266" s="461">
        <f t="shared" si="31"/>
        <v>0.1600000000000002</v>
      </c>
      <c r="C266" s="468">
        <f t="shared" si="27"/>
        <v>16.100000000000019</v>
      </c>
      <c r="D266" s="469">
        <f t="shared" si="28"/>
        <v>16</v>
      </c>
      <c r="E266" s="77" t="str">
        <f t="shared" si="29"/>
        <v>1</v>
      </c>
      <c r="F266" s="29" t="str">
        <f t="shared" si="30"/>
        <v>16,1 %</v>
      </c>
    </row>
    <row r="267" spans="2:6" x14ac:dyDescent="0.2">
      <c r="B267" s="461">
        <f t="shared" si="31"/>
        <v>0.1610000000000002</v>
      </c>
      <c r="C267" s="468">
        <f t="shared" si="27"/>
        <v>16.200000000000021</v>
      </c>
      <c r="D267" s="469">
        <f t="shared" si="28"/>
        <v>16</v>
      </c>
      <c r="E267" s="77" t="str">
        <f t="shared" si="29"/>
        <v>2</v>
      </c>
      <c r="F267" s="29" t="str">
        <f t="shared" si="30"/>
        <v>16,2 %</v>
      </c>
    </row>
    <row r="268" spans="2:6" x14ac:dyDescent="0.2">
      <c r="B268" s="461">
        <f t="shared" si="31"/>
        <v>0.1620000000000002</v>
      </c>
      <c r="C268" s="468">
        <f t="shared" si="27"/>
        <v>16.300000000000018</v>
      </c>
      <c r="D268" s="469">
        <f t="shared" si="28"/>
        <v>16</v>
      </c>
      <c r="E268" s="77" t="str">
        <f t="shared" si="29"/>
        <v>3</v>
      </c>
      <c r="F268" s="29" t="str">
        <f t="shared" si="30"/>
        <v>16,3 %</v>
      </c>
    </row>
    <row r="269" spans="2:6" x14ac:dyDescent="0.2">
      <c r="B269" s="461">
        <f t="shared" si="31"/>
        <v>0.1630000000000002</v>
      </c>
      <c r="C269" s="468">
        <f t="shared" si="27"/>
        <v>16.40000000000002</v>
      </c>
      <c r="D269" s="469">
        <f t="shared" si="28"/>
        <v>16</v>
      </c>
      <c r="E269" s="77" t="str">
        <f t="shared" si="29"/>
        <v>4</v>
      </c>
      <c r="F269" s="29" t="str">
        <f t="shared" si="30"/>
        <v>16,4 %</v>
      </c>
    </row>
    <row r="270" spans="2:6" x14ac:dyDescent="0.2">
      <c r="B270" s="461">
        <f t="shared" si="31"/>
        <v>0.1640000000000002</v>
      </c>
      <c r="C270" s="468">
        <f t="shared" ref="C270:C333" si="32">B271*100</f>
        <v>16.500000000000021</v>
      </c>
      <c r="D270" s="469">
        <f t="shared" ref="D270:D333" si="33">INT(C270)</f>
        <v>16</v>
      </c>
      <c r="E270" s="77" t="str">
        <f t="shared" ref="E270:E333" si="34">RIGHT(C270,1)</f>
        <v>5</v>
      </c>
      <c r="F270" s="29" t="str">
        <f t="shared" ref="F270:F333" si="35">CONCATENATE(D270,",",E270," %")</f>
        <v>16,5 %</v>
      </c>
    </row>
    <row r="271" spans="2:6" x14ac:dyDescent="0.2">
      <c r="B271" s="461">
        <f t="shared" ref="B271:B334" si="36">B270+0.001</f>
        <v>0.1650000000000002</v>
      </c>
      <c r="C271" s="468">
        <f t="shared" si="32"/>
        <v>16.600000000000019</v>
      </c>
      <c r="D271" s="469">
        <f t="shared" si="33"/>
        <v>16</v>
      </c>
      <c r="E271" s="77" t="str">
        <f t="shared" si="34"/>
        <v>6</v>
      </c>
      <c r="F271" s="29" t="str">
        <f t="shared" si="35"/>
        <v>16,6 %</v>
      </c>
    </row>
    <row r="272" spans="2:6" x14ac:dyDescent="0.2">
      <c r="B272" s="461">
        <f t="shared" si="36"/>
        <v>0.1660000000000002</v>
      </c>
      <c r="C272" s="468">
        <f t="shared" si="32"/>
        <v>16.700000000000021</v>
      </c>
      <c r="D272" s="469">
        <f t="shared" si="33"/>
        <v>16</v>
      </c>
      <c r="E272" s="77" t="str">
        <f t="shared" si="34"/>
        <v>7</v>
      </c>
      <c r="F272" s="29" t="str">
        <f t="shared" si="35"/>
        <v>16,7 %</v>
      </c>
    </row>
    <row r="273" spans="2:6" x14ac:dyDescent="0.2">
      <c r="B273" s="461">
        <f t="shared" si="36"/>
        <v>0.1670000000000002</v>
      </c>
      <c r="C273" s="468">
        <f t="shared" si="32"/>
        <v>16.800000000000022</v>
      </c>
      <c r="D273" s="469">
        <f t="shared" si="33"/>
        <v>16</v>
      </c>
      <c r="E273" s="77" t="str">
        <f t="shared" si="34"/>
        <v>8</v>
      </c>
      <c r="F273" s="29" t="str">
        <f t="shared" si="35"/>
        <v>16,8 %</v>
      </c>
    </row>
    <row r="274" spans="2:6" x14ac:dyDescent="0.2">
      <c r="B274" s="461">
        <f t="shared" si="36"/>
        <v>0.1680000000000002</v>
      </c>
      <c r="C274" s="468">
        <f t="shared" si="32"/>
        <v>16.90000000000002</v>
      </c>
      <c r="D274" s="469">
        <f t="shared" si="33"/>
        <v>16</v>
      </c>
      <c r="E274" s="77" t="str">
        <f t="shared" si="34"/>
        <v>9</v>
      </c>
      <c r="F274" s="29" t="str">
        <f t="shared" si="35"/>
        <v>16,9 %</v>
      </c>
    </row>
    <row r="275" spans="2:6" x14ac:dyDescent="0.2">
      <c r="B275" s="461">
        <f t="shared" si="36"/>
        <v>0.16900000000000021</v>
      </c>
      <c r="C275" s="468">
        <f t="shared" si="32"/>
        <v>17.000000000000021</v>
      </c>
      <c r="D275" s="469">
        <f t="shared" si="33"/>
        <v>17</v>
      </c>
      <c r="E275" s="77" t="str">
        <f t="shared" si="34"/>
        <v>7</v>
      </c>
      <c r="F275" s="29" t="str">
        <f t="shared" si="35"/>
        <v>17,7 %</v>
      </c>
    </row>
    <row r="276" spans="2:6" x14ac:dyDescent="0.2">
      <c r="B276" s="461">
        <f t="shared" si="36"/>
        <v>0.17000000000000021</v>
      </c>
      <c r="C276" s="468">
        <f t="shared" si="32"/>
        <v>17.100000000000019</v>
      </c>
      <c r="D276" s="469">
        <f t="shared" si="33"/>
        <v>17</v>
      </c>
      <c r="E276" s="77" t="str">
        <f t="shared" si="34"/>
        <v>1</v>
      </c>
      <c r="F276" s="29" t="str">
        <f t="shared" si="35"/>
        <v>17,1 %</v>
      </c>
    </row>
    <row r="277" spans="2:6" x14ac:dyDescent="0.2">
      <c r="B277" s="461">
        <f t="shared" si="36"/>
        <v>0.17100000000000021</v>
      </c>
      <c r="C277" s="468">
        <f t="shared" si="32"/>
        <v>17.200000000000021</v>
      </c>
      <c r="D277" s="469">
        <f t="shared" si="33"/>
        <v>17</v>
      </c>
      <c r="E277" s="77" t="str">
        <f t="shared" si="34"/>
        <v>2</v>
      </c>
      <c r="F277" s="29" t="str">
        <f t="shared" si="35"/>
        <v>17,2 %</v>
      </c>
    </row>
    <row r="278" spans="2:6" x14ac:dyDescent="0.2">
      <c r="B278" s="461">
        <f t="shared" si="36"/>
        <v>0.17200000000000021</v>
      </c>
      <c r="C278" s="468">
        <f t="shared" si="32"/>
        <v>17.300000000000022</v>
      </c>
      <c r="D278" s="469">
        <f t="shared" si="33"/>
        <v>17</v>
      </c>
      <c r="E278" s="77" t="str">
        <f t="shared" si="34"/>
        <v>3</v>
      </c>
      <c r="F278" s="29" t="str">
        <f t="shared" si="35"/>
        <v>17,3 %</v>
      </c>
    </row>
    <row r="279" spans="2:6" x14ac:dyDescent="0.2">
      <c r="B279" s="461">
        <f t="shared" si="36"/>
        <v>0.17300000000000021</v>
      </c>
      <c r="C279" s="468">
        <f t="shared" si="32"/>
        <v>17.40000000000002</v>
      </c>
      <c r="D279" s="469">
        <f t="shared" si="33"/>
        <v>17</v>
      </c>
      <c r="E279" s="77" t="str">
        <f t="shared" si="34"/>
        <v>4</v>
      </c>
      <c r="F279" s="29" t="str">
        <f t="shared" si="35"/>
        <v>17,4 %</v>
      </c>
    </row>
    <row r="280" spans="2:6" x14ac:dyDescent="0.2">
      <c r="B280" s="461">
        <f t="shared" si="36"/>
        <v>0.17400000000000021</v>
      </c>
      <c r="C280" s="468">
        <f t="shared" si="32"/>
        <v>17.500000000000021</v>
      </c>
      <c r="D280" s="469">
        <f t="shared" si="33"/>
        <v>17</v>
      </c>
      <c r="E280" s="77" t="str">
        <f t="shared" si="34"/>
        <v>5</v>
      </c>
      <c r="F280" s="29" t="str">
        <f t="shared" si="35"/>
        <v>17,5 %</v>
      </c>
    </row>
    <row r="281" spans="2:6" x14ac:dyDescent="0.2">
      <c r="B281" s="461">
        <f t="shared" si="36"/>
        <v>0.17500000000000021</v>
      </c>
      <c r="C281" s="468">
        <f t="shared" si="32"/>
        <v>17.600000000000023</v>
      </c>
      <c r="D281" s="469">
        <f t="shared" si="33"/>
        <v>17</v>
      </c>
      <c r="E281" s="77" t="str">
        <f t="shared" si="34"/>
        <v>6</v>
      </c>
      <c r="F281" s="29" t="str">
        <f t="shared" si="35"/>
        <v>17,6 %</v>
      </c>
    </row>
    <row r="282" spans="2:6" x14ac:dyDescent="0.2">
      <c r="B282" s="461">
        <f t="shared" si="36"/>
        <v>0.17600000000000021</v>
      </c>
      <c r="C282" s="468">
        <f t="shared" si="32"/>
        <v>17.700000000000021</v>
      </c>
      <c r="D282" s="469">
        <f t="shared" si="33"/>
        <v>17</v>
      </c>
      <c r="E282" s="77" t="str">
        <f t="shared" si="34"/>
        <v>7</v>
      </c>
      <c r="F282" s="29" t="str">
        <f t="shared" si="35"/>
        <v>17,7 %</v>
      </c>
    </row>
    <row r="283" spans="2:6" x14ac:dyDescent="0.2">
      <c r="B283" s="461">
        <f t="shared" si="36"/>
        <v>0.17700000000000021</v>
      </c>
      <c r="C283" s="468">
        <f t="shared" si="32"/>
        <v>17.800000000000022</v>
      </c>
      <c r="D283" s="469">
        <f t="shared" si="33"/>
        <v>17</v>
      </c>
      <c r="E283" s="77" t="str">
        <f t="shared" si="34"/>
        <v>8</v>
      </c>
      <c r="F283" s="29" t="str">
        <f t="shared" si="35"/>
        <v>17,8 %</v>
      </c>
    </row>
    <row r="284" spans="2:6" x14ac:dyDescent="0.2">
      <c r="B284" s="461">
        <f t="shared" si="36"/>
        <v>0.17800000000000021</v>
      </c>
      <c r="C284" s="468">
        <f t="shared" si="32"/>
        <v>17.90000000000002</v>
      </c>
      <c r="D284" s="469">
        <f t="shared" si="33"/>
        <v>17</v>
      </c>
      <c r="E284" s="77" t="str">
        <f t="shared" si="34"/>
        <v>9</v>
      </c>
      <c r="F284" s="29" t="str">
        <f t="shared" si="35"/>
        <v>17,9 %</v>
      </c>
    </row>
    <row r="285" spans="2:6" x14ac:dyDescent="0.2">
      <c r="B285" s="461">
        <f t="shared" si="36"/>
        <v>0.17900000000000021</v>
      </c>
      <c r="C285" s="468">
        <f t="shared" si="32"/>
        <v>18.000000000000021</v>
      </c>
      <c r="D285" s="469">
        <f t="shared" si="33"/>
        <v>18</v>
      </c>
      <c r="E285" s="77" t="str">
        <f t="shared" si="34"/>
        <v>8</v>
      </c>
      <c r="F285" s="29" t="str">
        <f t="shared" si="35"/>
        <v>18,8 %</v>
      </c>
    </row>
    <row r="286" spans="2:6" x14ac:dyDescent="0.2">
      <c r="B286" s="461">
        <f t="shared" si="36"/>
        <v>0.18000000000000022</v>
      </c>
      <c r="C286" s="468">
        <f t="shared" si="32"/>
        <v>18.100000000000023</v>
      </c>
      <c r="D286" s="469">
        <f t="shared" si="33"/>
        <v>18</v>
      </c>
      <c r="E286" s="77" t="str">
        <f t="shared" si="34"/>
        <v>1</v>
      </c>
      <c r="F286" s="29" t="str">
        <f t="shared" si="35"/>
        <v>18,1 %</v>
      </c>
    </row>
    <row r="287" spans="2:6" x14ac:dyDescent="0.2">
      <c r="B287" s="461">
        <f t="shared" si="36"/>
        <v>0.18100000000000022</v>
      </c>
      <c r="C287" s="468">
        <f t="shared" si="32"/>
        <v>18.200000000000021</v>
      </c>
      <c r="D287" s="469">
        <f t="shared" si="33"/>
        <v>18</v>
      </c>
      <c r="E287" s="77" t="str">
        <f t="shared" si="34"/>
        <v>2</v>
      </c>
      <c r="F287" s="29" t="str">
        <f t="shared" si="35"/>
        <v>18,2 %</v>
      </c>
    </row>
    <row r="288" spans="2:6" x14ac:dyDescent="0.2">
      <c r="B288" s="461">
        <f t="shared" si="36"/>
        <v>0.18200000000000022</v>
      </c>
      <c r="C288" s="468">
        <f t="shared" si="32"/>
        <v>18.300000000000022</v>
      </c>
      <c r="D288" s="469">
        <f t="shared" si="33"/>
        <v>18</v>
      </c>
      <c r="E288" s="77" t="str">
        <f t="shared" si="34"/>
        <v>3</v>
      </c>
      <c r="F288" s="29" t="str">
        <f t="shared" si="35"/>
        <v>18,3 %</v>
      </c>
    </row>
    <row r="289" spans="2:6" x14ac:dyDescent="0.2">
      <c r="B289" s="461">
        <f t="shared" si="36"/>
        <v>0.18300000000000022</v>
      </c>
      <c r="C289" s="468">
        <f t="shared" si="32"/>
        <v>18.400000000000023</v>
      </c>
      <c r="D289" s="469">
        <f t="shared" si="33"/>
        <v>18</v>
      </c>
      <c r="E289" s="77" t="str">
        <f t="shared" si="34"/>
        <v>4</v>
      </c>
      <c r="F289" s="29" t="str">
        <f t="shared" si="35"/>
        <v>18,4 %</v>
      </c>
    </row>
    <row r="290" spans="2:6" x14ac:dyDescent="0.2">
      <c r="B290" s="461">
        <f t="shared" si="36"/>
        <v>0.18400000000000022</v>
      </c>
      <c r="C290" s="468">
        <f t="shared" si="32"/>
        <v>18.500000000000021</v>
      </c>
      <c r="D290" s="469">
        <f t="shared" si="33"/>
        <v>18</v>
      </c>
      <c r="E290" s="77" t="str">
        <f t="shared" si="34"/>
        <v>5</v>
      </c>
      <c r="F290" s="29" t="str">
        <f t="shared" si="35"/>
        <v>18,5 %</v>
      </c>
    </row>
    <row r="291" spans="2:6" x14ac:dyDescent="0.2">
      <c r="B291" s="461">
        <f t="shared" si="36"/>
        <v>0.18500000000000022</v>
      </c>
      <c r="C291" s="468">
        <f t="shared" si="32"/>
        <v>18.600000000000023</v>
      </c>
      <c r="D291" s="469">
        <f t="shared" si="33"/>
        <v>18</v>
      </c>
      <c r="E291" s="77" t="str">
        <f t="shared" si="34"/>
        <v>6</v>
      </c>
      <c r="F291" s="29" t="str">
        <f t="shared" si="35"/>
        <v>18,6 %</v>
      </c>
    </row>
    <row r="292" spans="2:6" x14ac:dyDescent="0.2">
      <c r="B292" s="461">
        <f t="shared" si="36"/>
        <v>0.18600000000000022</v>
      </c>
      <c r="C292" s="468">
        <f t="shared" si="32"/>
        <v>18.700000000000021</v>
      </c>
      <c r="D292" s="469">
        <f t="shared" si="33"/>
        <v>18</v>
      </c>
      <c r="E292" s="77" t="str">
        <f t="shared" si="34"/>
        <v>7</v>
      </c>
      <c r="F292" s="29" t="str">
        <f t="shared" si="35"/>
        <v>18,7 %</v>
      </c>
    </row>
    <row r="293" spans="2:6" x14ac:dyDescent="0.2">
      <c r="B293" s="461">
        <f t="shared" si="36"/>
        <v>0.18700000000000022</v>
      </c>
      <c r="C293" s="468">
        <f t="shared" si="32"/>
        <v>18.800000000000022</v>
      </c>
      <c r="D293" s="469">
        <f t="shared" si="33"/>
        <v>18</v>
      </c>
      <c r="E293" s="77" t="str">
        <f t="shared" si="34"/>
        <v>8</v>
      </c>
      <c r="F293" s="29" t="str">
        <f t="shared" si="35"/>
        <v>18,8 %</v>
      </c>
    </row>
    <row r="294" spans="2:6" x14ac:dyDescent="0.2">
      <c r="B294" s="461">
        <f t="shared" si="36"/>
        <v>0.18800000000000022</v>
      </c>
      <c r="C294" s="468">
        <f t="shared" si="32"/>
        <v>18.900000000000023</v>
      </c>
      <c r="D294" s="469">
        <f t="shared" si="33"/>
        <v>18</v>
      </c>
      <c r="E294" s="77" t="str">
        <f t="shared" si="34"/>
        <v>9</v>
      </c>
      <c r="F294" s="29" t="str">
        <f t="shared" si="35"/>
        <v>18,9 %</v>
      </c>
    </row>
    <row r="295" spans="2:6" x14ac:dyDescent="0.2">
      <c r="B295" s="461">
        <f t="shared" si="36"/>
        <v>0.18900000000000022</v>
      </c>
      <c r="C295" s="468">
        <f t="shared" si="32"/>
        <v>19.000000000000021</v>
      </c>
      <c r="D295" s="469">
        <f t="shared" si="33"/>
        <v>19</v>
      </c>
      <c r="E295" s="77" t="str">
        <f t="shared" si="34"/>
        <v>9</v>
      </c>
      <c r="F295" s="29" t="str">
        <f t="shared" si="35"/>
        <v>19,9 %</v>
      </c>
    </row>
    <row r="296" spans="2:6" x14ac:dyDescent="0.2">
      <c r="B296" s="461">
        <f t="shared" si="36"/>
        <v>0.19000000000000022</v>
      </c>
      <c r="C296" s="468">
        <f t="shared" si="32"/>
        <v>19.100000000000023</v>
      </c>
      <c r="D296" s="469">
        <f t="shared" si="33"/>
        <v>19</v>
      </c>
      <c r="E296" s="77" t="str">
        <f t="shared" si="34"/>
        <v>1</v>
      </c>
      <c r="F296" s="29" t="str">
        <f t="shared" si="35"/>
        <v>19,1 %</v>
      </c>
    </row>
    <row r="297" spans="2:6" x14ac:dyDescent="0.2">
      <c r="B297" s="461">
        <f t="shared" si="36"/>
        <v>0.19100000000000023</v>
      </c>
      <c r="C297" s="468">
        <f t="shared" si="32"/>
        <v>19.200000000000024</v>
      </c>
      <c r="D297" s="469">
        <f t="shared" si="33"/>
        <v>19</v>
      </c>
      <c r="E297" s="77" t="str">
        <f t="shared" si="34"/>
        <v>2</v>
      </c>
      <c r="F297" s="29" t="str">
        <f t="shared" si="35"/>
        <v>19,2 %</v>
      </c>
    </row>
    <row r="298" spans="2:6" x14ac:dyDescent="0.2">
      <c r="B298" s="461">
        <f t="shared" si="36"/>
        <v>0.19200000000000023</v>
      </c>
      <c r="C298" s="468">
        <f t="shared" si="32"/>
        <v>19.300000000000022</v>
      </c>
      <c r="D298" s="469">
        <f t="shared" si="33"/>
        <v>19</v>
      </c>
      <c r="E298" s="77" t="str">
        <f t="shared" si="34"/>
        <v>3</v>
      </c>
      <c r="F298" s="29" t="str">
        <f t="shared" si="35"/>
        <v>19,3 %</v>
      </c>
    </row>
    <row r="299" spans="2:6" x14ac:dyDescent="0.2">
      <c r="B299" s="461">
        <f t="shared" si="36"/>
        <v>0.19300000000000023</v>
      </c>
      <c r="C299" s="468">
        <f t="shared" si="32"/>
        <v>19.400000000000023</v>
      </c>
      <c r="D299" s="469">
        <f t="shared" si="33"/>
        <v>19</v>
      </c>
      <c r="E299" s="77" t="str">
        <f t="shared" si="34"/>
        <v>4</v>
      </c>
      <c r="F299" s="29" t="str">
        <f t="shared" si="35"/>
        <v>19,4 %</v>
      </c>
    </row>
    <row r="300" spans="2:6" x14ac:dyDescent="0.2">
      <c r="B300" s="461">
        <f t="shared" si="36"/>
        <v>0.19400000000000023</v>
      </c>
      <c r="C300" s="468">
        <f t="shared" si="32"/>
        <v>19.500000000000021</v>
      </c>
      <c r="D300" s="469">
        <f t="shared" si="33"/>
        <v>19</v>
      </c>
      <c r="E300" s="77" t="str">
        <f t="shared" si="34"/>
        <v>5</v>
      </c>
      <c r="F300" s="29" t="str">
        <f t="shared" si="35"/>
        <v>19,5 %</v>
      </c>
    </row>
    <row r="301" spans="2:6" x14ac:dyDescent="0.2">
      <c r="B301" s="461">
        <f t="shared" si="36"/>
        <v>0.19500000000000023</v>
      </c>
      <c r="C301" s="468">
        <f t="shared" si="32"/>
        <v>19.600000000000023</v>
      </c>
      <c r="D301" s="469">
        <f t="shared" si="33"/>
        <v>19</v>
      </c>
      <c r="E301" s="77" t="str">
        <f t="shared" si="34"/>
        <v>6</v>
      </c>
      <c r="F301" s="29" t="str">
        <f t="shared" si="35"/>
        <v>19,6 %</v>
      </c>
    </row>
    <row r="302" spans="2:6" x14ac:dyDescent="0.2">
      <c r="B302" s="461">
        <f t="shared" si="36"/>
        <v>0.19600000000000023</v>
      </c>
      <c r="C302" s="468">
        <f t="shared" si="32"/>
        <v>19.700000000000024</v>
      </c>
      <c r="D302" s="469">
        <f t="shared" si="33"/>
        <v>19</v>
      </c>
      <c r="E302" s="77" t="str">
        <f t="shared" si="34"/>
        <v>7</v>
      </c>
      <c r="F302" s="29" t="str">
        <f t="shared" si="35"/>
        <v>19,7 %</v>
      </c>
    </row>
    <row r="303" spans="2:6" x14ac:dyDescent="0.2">
      <c r="B303" s="461">
        <f t="shared" si="36"/>
        <v>0.19700000000000023</v>
      </c>
      <c r="C303" s="468">
        <f t="shared" si="32"/>
        <v>19.800000000000022</v>
      </c>
      <c r="D303" s="469">
        <f t="shared" si="33"/>
        <v>19</v>
      </c>
      <c r="E303" s="77" t="str">
        <f t="shared" si="34"/>
        <v>8</v>
      </c>
      <c r="F303" s="29" t="str">
        <f t="shared" si="35"/>
        <v>19,8 %</v>
      </c>
    </row>
    <row r="304" spans="2:6" x14ac:dyDescent="0.2">
      <c r="B304" s="461">
        <f t="shared" si="36"/>
        <v>0.19800000000000023</v>
      </c>
      <c r="C304" s="468">
        <f t="shared" si="32"/>
        <v>19.900000000000023</v>
      </c>
      <c r="D304" s="469">
        <f t="shared" si="33"/>
        <v>19</v>
      </c>
      <c r="E304" s="77" t="str">
        <f t="shared" si="34"/>
        <v>9</v>
      </c>
      <c r="F304" s="29" t="str">
        <f t="shared" si="35"/>
        <v>19,9 %</v>
      </c>
    </row>
    <row r="305" spans="2:6" x14ac:dyDescent="0.2">
      <c r="B305" s="461">
        <f t="shared" si="36"/>
        <v>0.19900000000000023</v>
      </c>
      <c r="C305" s="468">
        <f t="shared" si="32"/>
        <v>20.000000000000025</v>
      </c>
      <c r="D305" s="469">
        <f t="shared" si="33"/>
        <v>20</v>
      </c>
      <c r="E305" s="77" t="str">
        <f t="shared" si="34"/>
        <v>0</v>
      </c>
      <c r="F305" s="29" t="str">
        <f t="shared" si="35"/>
        <v>20,0 %</v>
      </c>
    </row>
    <row r="306" spans="2:6" x14ac:dyDescent="0.2">
      <c r="B306" s="461">
        <f t="shared" si="36"/>
        <v>0.20000000000000023</v>
      </c>
      <c r="C306" s="468">
        <f t="shared" si="32"/>
        <v>20.100000000000023</v>
      </c>
      <c r="D306" s="469">
        <f t="shared" si="33"/>
        <v>20</v>
      </c>
      <c r="E306" s="77" t="str">
        <f t="shared" si="34"/>
        <v>1</v>
      </c>
      <c r="F306" s="29" t="str">
        <f t="shared" si="35"/>
        <v>20,1 %</v>
      </c>
    </row>
    <row r="307" spans="2:6" x14ac:dyDescent="0.2">
      <c r="B307" s="461">
        <f t="shared" si="36"/>
        <v>0.20100000000000023</v>
      </c>
      <c r="C307" s="468">
        <f t="shared" si="32"/>
        <v>20.200000000000024</v>
      </c>
      <c r="D307" s="469">
        <f t="shared" si="33"/>
        <v>20</v>
      </c>
      <c r="E307" s="77" t="str">
        <f t="shared" si="34"/>
        <v>2</v>
      </c>
      <c r="F307" s="29" t="str">
        <f t="shared" si="35"/>
        <v>20,2 %</v>
      </c>
    </row>
    <row r="308" spans="2:6" x14ac:dyDescent="0.2">
      <c r="B308" s="461">
        <f t="shared" si="36"/>
        <v>0.20200000000000023</v>
      </c>
      <c r="C308" s="468">
        <f t="shared" si="32"/>
        <v>20.300000000000022</v>
      </c>
      <c r="D308" s="469">
        <f t="shared" si="33"/>
        <v>20</v>
      </c>
      <c r="E308" s="77" t="str">
        <f t="shared" si="34"/>
        <v>3</v>
      </c>
      <c r="F308" s="29" t="str">
        <f t="shared" si="35"/>
        <v>20,3 %</v>
      </c>
    </row>
    <row r="309" spans="2:6" x14ac:dyDescent="0.2">
      <c r="B309" s="461">
        <f t="shared" si="36"/>
        <v>0.20300000000000024</v>
      </c>
      <c r="C309" s="468">
        <f t="shared" si="32"/>
        <v>20.400000000000023</v>
      </c>
      <c r="D309" s="469">
        <f t="shared" si="33"/>
        <v>20</v>
      </c>
      <c r="E309" s="77" t="str">
        <f t="shared" si="34"/>
        <v>4</v>
      </c>
      <c r="F309" s="29" t="str">
        <f t="shared" si="35"/>
        <v>20,4 %</v>
      </c>
    </row>
    <row r="310" spans="2:6" x14ac:dyDescent="0.2">
      <c r="B310" s="461">
        <f t="shared" si="36"/>
        <v>0.20400000000000024</v>
      </c>
      <c r="C310" s="468">
        <f t="shared" si="32"/>
        <v>20.500000000000025</v>
      </c>
      <c r="D310" s="469">
        <f t="shared" si="33"/>
        <v>20</v>
      </c>
      <c r="E310" s="77" t="str">
        <f t="shared" si="34"/>
        <v>5</v>
      </c>
      <c r="F310" s="29" t="str">
        <f t="shared" si="35"/>
        <v>20,5 %</v>
      </c>
    </row>
    <row r="311" spans="2:6" x14ac:dyDescent="0.2">
      <c r="B311" s="461">
        <f t="shared" si="36"/>
        <v>0.20500000000000024</v>
      </c>
      <c r="C311" s="468">
        <f t="shared" si="32"/>
        <v>20.600000000000023</v>
      </c>
      <c r="D311" s="469">
        <f t="shared" si="33"/>
        <v>20</v>
      </c>
      <c r="E311" s="77" t="str">
        <f t="shared" si="34"/>
        <v>6</v>
      </c>
      <c r="F311" s="29" t="str">
        <f t="shared" si="35"/>
        <v>20,6 %</v>
      </c>
    </row>
    <row r="312" spans="2:6" x14ac:dyDescent="0.2">
      <c r="B312" s="461">
        <f t="shared" si="36"/>
        <v>0.20600000000000024</v>
      </c>
      <c r="C312" s="468">
        <f t="shared" si="32"/>
        <v>20.700000000000024</v>
      </c>
      <c r="D312" s="469">
        <f t="shared" si="33"/>
        <v>20</v>
      </c>
      <c r="E312" s="77" t="str">
        <f t="shared" si="34"/>
        <v>7</v>
      </c>
      <c r="F312" s="29" t="str">
        <f t="shared" si="35"/>
        <v>20,7 %</v>
      </c>
    </row>
    <row r="313" spans="2:6" x14ac:dyDescent="0.2">
      <c r="B313" s="461">
        <f t="shared" si="36"/>
        <v>0.20700000000000024</v>
      </c>
      <c r="C313" s="468">
        <f t="shared" si="32"/>
        <v>20.800000000000026</v>
      </c>
      <c r="D313" s="469">
        <f t="shared" si="33"/>
        <v>20</v>
      </c>
      <c r="E313" s="77" t="str">
        <f t="shared" si="34"/>
        <v>8</v>
      </c>
      <c r="F313" s="29" t="str">
        <f t="shared" si="35"/>
        <v>20,8 %</v>
      </c>
    </row>
    <row r="314" spans="2:6" x14ac:dyDescent="0.2">
      <c r="B314" s="461">
        <f t="shared" si="36"/>
        <v>0.20800000000000024</v>
      </c>
      <c r="C314" s="468">
        <f t="shared" si="32"/>
        <v>20.900000000000023</v>
      </c>
      <c r="D314" s="469">
        <f t="shared" si="33"/>
        <v>20</v>
      </c>
      <c r="E314" s="77" t="str">
        <f t="shared" si="34"/>
        <v>9</v>
      </c>
      <c r="F314" s="29" t="str">
        <f t="shared" si="35"/>
        <v>20,9 %</v>
      </c>
    </row>
    <row r="315" spans="2:6" x14ac:dyDescent="0.2">
      <c r="B315" s="461">
        <f t="shared" si="36"/>
        <v>0.20900000000000024</v>
      </c>
      <c r="C315" s="468">
        <f t="shared" si="32"/>
        <v>21.000000000000025</v>
      </c>
      <c r="D315" s="469">
        <f t="shared" si="33"/>
        <v>21</v>
      </c>
      <c r="E315" s="77" t="str">
        <f t="shared" si="34"/>
        <v>1</v>
      </c>
      <c r="F315" s="29" t="str">
        <f t="shared" si="35"/>
        <v>21,1 %</v>
      </c>
    </row>
    <row r="316" spans="2:6" x14ac:dyDescent="0.2">
      <c r="B316" s="461">
        <f t="shared" si="36"/>
        <v>0.21000000000000024</v>
      </c>
      <c r="C316" s="468">
        <f t="shared" si="32"/>
        <v>21.100000000000023</v>
      </c>
      <c r="D316" s="469">
        <f t="shared" si="33"/>
        <v>21</v>
      </c>
      <c r="E316" s="77" t="str">
        <f t="shared" si="34"/>
        <v>1</v>
      </c>
      <c r="F316" s="29" t="str">
        <f t="shared" si="35"/>
        <v>21,1 %</v>
      </c>
    </row>
    <row r="317" spans="2:6" x14ac:dyDescent="0.2">
      <c r="B317" s="461">
        <f t="shared" si="36"/>
        <v>0.21100000000000024</v>
      </c>
      <c r="C317" s="468">
        <f t="shared" si="32"/>
        <v>21.200000000000024</v>
      </c>
      <c r="D317" s="469">
        <f t="shared" si="33"/>
        <v>21</v>
      </c>
      <c r="E317" s="77" t="str">
        <f t="shared" si="34"/>
        <v>2</v>
      </c>
      <c r="F317" s="29" t="str">
        <f t="shared" si="35"/>
        <v>21,2 %</v>
      </c>
    </row>
    <row r="318" spans="2:6" x14ac:dyDescent="0.2">
      <c r="B318" s="461">
        <f t="shared" si="36"/>
        <v>0.21200000000000024</v>
      </c>
      <c r="C318" s="468">
        <f t="shared" si="32"/>
        <v>21.300000000000026</v>
      </c>
      <c r="D318" s="469">
        <f t="shared" si="33"/>
        <v>21</v>
      </c>
      <c r="E318" s="77" t="str">
        <f t="shared" si="34"/>
        <v>3</v>
      </c>
      <c r="F318" s="29" t="str">
        <f t="shared" si="35"/>
        <v>21,3 %</v>
      </c>
    </row>
    <row r="319" spans="2:6" x14ac:dyDescent="0.2">
      <c r="B319" s="461">
        <f t="shared" si="36"/>
        <v>0.21300000000000024</v>
      </c>
      <c r="C319" s="468">
        <f t="shared" si="32"/>
        <v>21.400000000000023</v>
      </c>
      <c r="D319" s="469">
        <f t="shared" si="33"/>
        <v>21</v>
      </c>
      <c r="E319" s="77" t="str">
        <f t="shared" si="34"/>
        <v>4</v>
      </c>
      <c r="F319" s="29" t="str">
        <f t="shared" si="35"/>
        <v>21,4 %</v>
      </c>
    </row>
    <row r="320" spans="2:6" x14ac:dyDescent="0.2">
      <c r="B320" s="461">
        <f t="shared" si="36"/>
        <v>0.21400000000000025</v>
      </c>
      <c r="C320" s="468">
        <f t="shared" si="32"/>
        <v>21.500000000000025</v>
      </c>
      <c r="D320" s="469">
        <f t="shared" si="33"/>
        <v>21</v>
      </c>
      <c r="E320" s="77" t="str">
        <f t="shared" si="34"/>
        <v>5</v>
      </c>
      <c r="F320" s="29" t="str">
        <f t="shared" si="35"/>
        <v>21,5 %</v>
      </c>
    </row>
    <row r="321" spans="2:6" x14ac:dyDescent="0.2">
      <c r="B321" s="461">
        <f t="shared" si="36"/>
        <v>0.21500000000000025</v>
      </c>
      <c r="C321" s="468">
        <f t="shared" si="32"/>
        <v>21.600000000000026</v>
      </c>
      <c r="D321" s="469">
        <f t="shared" si="33"/>
        <v>21</v>
      </c>
      <c r="E321" s="77" t="str">
        <f t="shared" si="34"/>
        <v>6</v>
      </c>
      <c r="F321" s="29" t="str">
        <f t="shared" si="35"/>
        <v>21,6 %</v>
      </c>
    </row>
    <row r="322" spans="2:6" x14ac:dyDescent="0.2">
      <c r="B322" s="461">
        <f t="shared" si="36"/>
        <v>0.21600000000000025</v>
      </c>
      <c r="C322" s="468">
        <f t="shared" si="32"/>
        <v>21.700000000000024</v>
      </c>
      <c r="D322" s="469">
        <f t="shared" si="33"/>
        <v>21</v>
      </c>
      <c r="E322" s="77" t="str">
        <f t="shared" si="34"/>
        <v>7</v>
      </c>
      <c r="F322" s="29" t="str">
        <f t="shared" si="35"/>
        <v>21,7 %</v>
      </c>
    </row>
    <row r="323" spans="2:6" x14ac:dyDescent="0.2">
      <c r="B323" s="461">
        <f t="shared" si="36"/>
        <v>0.21700000000000025</v>
      </c>
      <c r="C323" s="468">
        <f t="shared" si="32"/>
        <v>21.800000000000026</v>
      </c>
      <c r="D323" s="469">
        <f t="shared" si="33"/>
        <v>21</v>
      </c>
      <c r="E323" s="77" t="str">
        <f t="shared" si="34"/>
        <v>8</v>
      </c>
      <c r="F323" s="29" t="str">
        <f t="shared" si="35"/>
        <v>21,8 %</v>
      </c>
    </row>
    <row r="324" spans="2:6" x14ac:dyDescent="0.2">
      <c r="B324" s="461">
        <f t="shared" si="36"/>
        <v>0.21800000000000025</v>
      </c>
      <c r="C324" s="468">
        <f t="shared" si="32"/>
        <v>21.900000000000023</v>
      </c>
      <c r="D324" s="469">
        <f t="shared" si="33"/>
        <v>21</v>
      </c>
      <c r="E324" s="77" t="str">
        <f t="shared" si="34"/>
        <v>9</v>
      </c>
      <c r="F324" s="29" t="str">
        <f t="shared" si="35"/>
        <v>21,9 %</v>
      </c>
    </row>
    <row r="325" spans="2:6" x14ac:dyDescent="0.2">
      <c r="B325" s="461">
        <f t="shared" si="36"/>
        <v>0.21900000000000025</v>
      </c>
      <c r="C325" s="468">
        <f t="shared" si="32"/>
        <v>22.000000000000025</v>
      </c>
      <c r="D325" s="469">
        <f t="shared" si="33"/>
        <v>22</v>
      </c>
      <c r="E325" s="77" t="str">
        <f t="shared" si="34"/>
        <v>2</v>
      </c>
      <c r="F325" s="29" t="str">
        <f t="shared" si="35"/>
        <v>22,2 %</v>
      </c>
    </row>
    <row r="326" spans="2:6" x14ac:dyDescent="0.2">
      <c r="B326" s="461">
        <f t="shared" si="36"/>
        <v>0.22000000000000025</v>
      </c>
      <c r="C326" s="468">
        <f t="shared" si="32"/>
        <v>22.100000000000026</v>
      </c>
      <c r="D326" s="469">
        <f t="shared" si="33"/>
        <v>22</v>
      </c>
      <c r="E326" s="77" t="str">
        <f t="shared" si="34"/>
        <v>1</v>
      </c>
      <c r="F326" s="29" t="str">
        <f t="shared" si="35"/>
        <v>22,1 %</v>
      </c>
    </row>
    <row r="327" spans="2:6" x14ac:dyDescent="0.2">
      <c r="B327" s="461">
        <f t="shared" si="36"/>
        <v>0.22100000000000025</v>
      </c>
      <c r="C327" s="468">
        <f t="shared" si="32"/>
        <v>22.200000000000024</v>
      </c>
      <c r="D327" s="469">
        <f t="shared" si="33"/>
        <v>22</v>
      </c>
      <c r="E327" s="77" t="str">
        <f t="shared" si="34"/>
        <v>2</v>
      </c>
      <c r="F327" s="29" t="str">
        <f t="shared" si="35"/>
        <v>22,2 %</v>
      </c>
    </row>
    <row r="328" spans="2:6" x14ac:dyDescent="0.2">
      <c r="B328" s="461">
        <f t="shared" si="36"/>
        <v>0.22200000000000025</v>
      </c>
      <c r="C328" s="468">
        <f t="shared" si="32"/>
        <v>22.300000000000026</v>
      </c>
      <c r="D328" s="469">
        <f t="shared" si="33"/>
        <v>22</v>
      </c>
      <c r="E328" s="77" t="str">
        <f t="shared" si="34"/>
        <v>3</v>
      </c>
      <c r="F328" s="29" t="str">
        <f t="shared" si="35"/>
        <v>22,3 %</v>
      </c>
    </row>
    <row r="329" spans="2:6" x14ac:dyDescent="0.2">
      <c r="B329" s="461">
        <f t="shared" si="36"/>
        <v>0.22300000000000025</v>
      </c>
      <c r="C329" s="468">
        <f t="shared" si="32"/>
        <v>22.400000000000027</v>
      </c>
      <c r="D329" s="469">
        <f t="shared" si="33"/>
        <v>22</v>
      </c>
      <c r="E329" s="77" t="str">
        <f t="shared" si="34"/>
        <v>4</v>
      </c>
      <c r="F329" s="29" t="str">
        <f t="shared" si="35"/>
        <v>22,4 %</v>
      </c>
    </row>
    <row r="330" spans="2:6" x14ac:dyDescent="0.2">
      <c r="B330" s="461">
        <f t="shared" si="36"/>
        <v>0.22400000000000025</v>
      </c>
      <c r="C330" s="468">
        <f t="shared" si="32"/>
        <v>22.500000000000025</v>
      </c>
      <c r="D330" s="469">
        <f t="shared" si="33"/>
        <v>22</v>
      </c>
      <c r="E330" s="77" t="str">
        <f t="shared" si="34"/>
        <v>5</v>
      </c>
      <c r="F330" s="29" t="str">
        <f t="shared" si="35"/>
        <v>22,5 %</v>
      </c>
    </row>
    <row r="331" spans="2:6" x14ac:dyDescent="0.2">
      <c r="B331" s="461">
        <f t="shared" si="36"/>
        <v>0.22500000000000026</v>
      </c>
      <c r="C331" s="468">
        <f t="shared" si="32"/>
        <v>22.600000000000026</v>
      </c>
      <c r="D331" s="469">
        <f t="shared" si="33"/>
        <v>22</v>
      </c>
      <c r="E331" s="77" t="str">
        <f t="shared" si="34"/>
        <v>6</v>
      </c>
      <c r="F331" s="29" t="str">
        <f t="shared" si="35"/>
        <v>22,6 %</v>
      </c>
    </row>
    <row r="332" spans="2:6" x14ac:dyDescent="0.2">
      <c r="B332" s="461">
        <f t="shared" si="36"/>
        <v>0.22600000000000026</v>
      </c>
      <c r="C332" s="468">
        <f t="shared" si="32"/>
        <v>22.700000000000024</v>
      </c>
      <c r="D332" s="469">
        <f t="shared" si="33"/>
        <v>22</v>
      </c>
      <c r="E332" s="77" t="str">
        <f t="shared" si="34"/>
        <v>7</v>
      </c>
      <c r="F332" s="29" t="str">
        <f t="shared" si="35"/>
        <v>22,7 %</v>
      </c>
    </row>
    <row r="333" spans="2:6" x14ac:dyDescent="0.2">
      <c r="B333" s="461">
        <f t="shared" si="36"/>
        <v>0.22700000000000026</v>
      </c>
      <c r="C333" s="468">
        <f t="shared" si="32"/>
        <v>22.800000000000026</v>
      </c>
      <c r="D333" s="469">
        <f t="shared" si="33"/>
        <v>22</v>
      </c>
      <c r="E333" s="77" t="str">
        <f t="shared" si="34"/>
        <v>8</v>
      </c>
      <c r="F333" s="29" t="str">
        <f t="shared" si="35"/>
        <v>22,8 %</v>
      </c>
    </row>
    <row r="334" spans="2:6" x14ac:dyDescent="0.2">
      <c r="B334" s="461">
        <f t="shared" si="36"/>
        <v>0.22800000000000026</v>
      </c>
      <c r="C334" s="468">
        <f t="shared" ref="C334:C397" si="37">B335*100</f>
        <v>22.900000000000027</v>
      </c>
      <c r="D334" s="469">
        <f t="shared" ref="D334:D397" si="38">INT(C334)</f>
        <v>22</v>
      </c>
      <c r="E334" s="77" t="str">
        <f t="shared" ref="E334:E397" si="39">RIGHT(C334,1)</f>
        <v>9</v>
      </c>
      <c r="F334" s="29" t="str">
        <f t="shared" ref="F334:F397" si="40">CONCATENATE(D334,",",E334," %")</f>
        <v>22,9 %</v>
      </c>
    </row>
    <row r="335" spans="2:6" x14ac:dyDescent="0.2">
      <c r="B335" s="461">
        <f t="shared" ref="B335:B398" si="41">B334+0.001</f>
        <v>0.22900000000000026</v>
      </c>
      <c r="C335" s="468">
        <f t="shared" si="37"/>
        <v>23.000000000000025</v>
      </c>
      <c r="D335" s="469">
        <f t="shared" si="38"/>
        <v>23</v>
      </c>
      <c r="E335" s="77" t="str">
        <f t="shared" si="39"/>
        <v>3</v>
      </c>
      <c r="F335" s="29" t="str">
        <f t="shared" si="40"/>
        <v>23,3 %</v>
      </c>
    </row>
    <row r="336" spans="2:6" x14ac:dyDescent="0.2">
      <c r="B336" s="461">
        <f t="shared" si="41"/>
        <v>0.23000000000000026</v>
      </c>
      <c r="C336" s="468">
        <f t="shared" si="37"/>
        <v>23.100000000000026</v>
      </c>
      <c r="D336" s="469">
        <f t="shared" si="38"/>
        <v>23</v>
      </c>
      <c r="E336" s="77" t="str">
        <f t="shared" si="39"/>
        <v>1</v>
      </c>
      <c r="F336" s="29" t="str">
        <f t="shared" si="40"/>
        <v>23,1 %</v>
      </c>
    </row>
    <row r="337" spans="2:6" x14ac:dyDescent="0.2">
      <c r="B337" s="461">
        <f t="shared" si="41"/>
        <v>0.23100000000000026</v>
      </c>
      <c r="C337" s="468">
        <f t="shared" si="37"/>
        <v>23.200000000000028</v>
      </c>
      <c r="D337" s="469">
        <f t="shared" si="38"/>
        <v>23</v>
      </c>
      <c r="E337" s="77" t="str">
        <f t="shared" si="39"/>
        <v>2</v>
      </c>
      <c r="F337" s="29" t="str">
        <f t="shared" si="40"/>
        <v>23,2 %</v>
      </c>
    </row>
    <row r="338" spans="2:6" x14ac:dyDescent="0.2">
      <c r="B338" s="461">
        <f t="shared" si="41"/>
        <v>0.23200000000000026</v>
      </c>
      <c r="C338" s="468">
        <f t="shared" si="37"/>
        <v>23.300000000000026</v>
      </c>
      <c r="D338" s="469">
        <f t="shared" si="38"/>
        <v>23</v>
      </c>
      <c r="E338" s="77" t="str">
        <f t="shared" si="39"/>
        <v>3</v>
      </c>
      <c r="F338" s="29" t="str">
        <f t="shared" si="40"/>
        <v>23,3 %</v>
      </c>
    </row>
    <row r="339" spans="2:6" x14ac:dyDescent="0.2">
      <c r="B339" s="461">
        <f t="shared" si="41"/>
        <v>0.23300000000000026</v>
      </c>
      <c r="C339" s="468">
        <f t="shared" si="37"/>
        <v>23.400000000000027</v>
      </c>
      <c r="D339" s="469">
        <f t="shared" si="38"/>
        <v>23</v>
      </c>
      <c r="E339" s="77" t="str">
        <f t="shared" si="39"/>
        <v>4</v>
      </c>
      <c r="F339" s="29" t="str">
        <f t="shared" si="40"/>
        <v>23,4 %</v>
      </c>
    </row>
    <row r="340" spans="2:6" x14ac:dyDescent="0.2">
      <c r="B340" s="461">
        <f t="shared" si="41"/>
        <v>0.23400000000000026</v>
      </c>
      <c r="C340" s="468">
        <f t="shared" si="37"/>
        <v>23.500000000000025</v>
      </c>
      <c r="D340" s="469">
        <f t="shared" si="38"/>
        <v>23</v>
      </c>
      <c r="E340" s="77" t="str">
        <f t="shared" si="39"/>
        <v>5</v>
      </c>
      <c r="F340" s="29" t="str">
        <f t="shared" si="40"/>
        <v>23,5 %</v>
      </c>
    </row>
    <row r="341" spans="2:6" x14ac:dyDescent="0.2">
      <c r="B341" s="461">
        <f t="shared" si="41"/>
        <v>0.23500000000000026</v>
      </c>
      <c r="C341" s="468">
        <f t="shared" si="37"/>
        <v>23.600000000000026</v>
      </c>
      <c r="D341" s="469">
        <f t="shared" si="38"/>
        <v>23</v>
      </c>
      <c r="E341" s="77" t="str">
        <f t="shared" si="39"/>
        <v>6</v>
      </c>
      <c r="F341" s="29" t="str">
        <f t="shared" si="40"/>
        <v>23,6 %</v>
      </c>
    </row>
    <row r="342" spans="2:6" x14ac:dyDescent="0.2">
      <c r="B342" s="461">
        <f t="shared" si="41"/>
        <v>0.23600000000000027</v>
      </c>
      <c r="C342" s="468">
        <f t="shared" si="37"/>
        <v>23.700000000000028</v>
      </c>
      <c r="D342" s="469">
        <f t="shared" si="38"/>
        <v>23</v>
      </c>
      <c r="E342" s="77" t="str">
        <f t="shared" si="39"/>
        <v>7</v>
      </c>
      <c r="F342" s="29" t="str">
        <f t="shared" si="40"/>
        <v>23,7 %</v>
      </c>
    </row>
    <row r="343" spans="2:6" x14ac:dyDescent="0.2">
      <c r="B343" s="461">
        <f t="shared" si="41"/>
        <v>0.23700000000000027</v>
      </c>
      <c r="C343" s="468">
        <f t="shared" si="37"/>
        <v>23.800000000000026</v>
      </c>
      <c r="D343" s="469">
        <f t="shared" si="38"/>
        <v>23</v>
      </c>
      <c r="E343" s="77" t="str">
        <f t="shared" si="39"/>
        <v>8</v>
      </c>
      <c r="F343" s="29" t="str">
        <f t="shared" si="40"/>
        <v>23,8 %</v>
      </c>
    </row>
    <row r="344" spans="2:6" x14ac:dyDescent="0.2">
      <c r="B344" s="461">
        <f t="shared" si="41"/>
        <v>0.23800000000000027</v>
      </c>
      <c r="C344" s="468">
        <f t="shared" si="37"/>
        <v>23.900000000000027</v>
      </c>
      <c r="D344" s="469">
        <f t="shared" si="38"/>
        <v>23</v>
      </c>
      <c r="E344" s="77" t="str">
        <f t="shared" si="39"/>
        <v>9</v>
      </c>
      <c r="F344" s="29" t="str">
        <f t="shared" si="40"/>
        <v>23,9 %</v>
      </c>
    </row>
    <row r="345" spans="2:6" x14ac:dyDescent="0.2">
      <c r="B345" s="461">
        <f t="shared" si="41"/>
        <v>0.23900000000000027</v>
      </c>
      <c r="C345" s="468">
        <f t="shared" si="37"/>
        <v>24.000000000000028</v>
      </c>
      <c r="D345" s="469">
        <f t="shared" si="38"/>
        <v>24</v>
      </c>
      <c r="E345" s="77" t="str">
        <f t="shared" si="39"/>
        <v>4</v>
      </c>
      <c r="F345" s="29" t="str">
        <f t="shared" si="40"/>
        <v>24,4 %</v>
      </c>
    </row>
    <row r="346" spans="2:6" x14ac:dyDescent="0.2">
      <c r="B346" s="461">
        <f t="shared" si="41"/>
        <v>0.24000000000000027</v>
      </c>
      <c r="C346" s="468">
        <f t="shared" si="37"/>
        <v>24.100000000000026</v>
      </c>
      <c r="D346" s="469">
        <f t="shared" si="38"/>
        <v>24</v>
      </c>
      <c r="E346" s="77" t="str">
        <f t="shared" si="39"/>
        <v>1</v>
      </c>
      <c r="F346" s="29" t="str">
        <f t="shared" si="40"/>
        <v>24,1 %</v>
      </c>
    </row>
    <row r="347" spans="2:6" x14ac:dyDescent="0.2">
      <c r="B347" s="461">
        <f t="shared" si="41"/>
        <v>0.24100000000000027</v>
      </c>
      <c r="C347" s="468">
        <f t="shared" si="37"/>
        <v>24.200000000000028</v>
      </c>
      <c r="D347" s="469">
        <f t="shared" si="38"/>
        <v>24</v>
      </c>
      <c r="E347" s="77" t="str">
        <f t="shared" si="39"/>
        <v>2</v>
      </c>
      <c r="F347" s="29" t="str">
        <f t="shared" si="40"/>
        <v>24,2 %</v>
      </c>
    </row>
    <row r="348" spans="2:6" x14ac:dyDescent="0.2">
      <c r="B348" s="461">
        <f t="shared" si="41"/>
        <v>0.24200000000000027</v>
      </c>
      <c r="C348" s="468">
        <f t="shared" si="37"/>
        <v>24.300000000000026</v>
      </c>
      <c r="D348" s="469">
        <f t="shared" si="38"/>
        <v>24</v>
      </c>
      <c r="E348" s="77" t="str">
        <f t="shared" si="39"/>
        <v>3</v>
      </c>
      <c r="F348" s="29" t="str">
        <f t="shared" si="40"/>
        <v>24,3 %</v>
      </c>
    </row>
    <row r="349" spans="2:6" x14ac:dyDescent="0.2">
      <c r="B349" s="461">
        <f t="shared" si="41"/>
        <v>0.24300000000000027</v>
      </c>
      <c r="C349" s="468">
        <f t="shared" si="37"/>
        <v>24.400000000000027</v>
      </c>
      <c r="D349" s="469">
        <f t="shared" si="38"/>
        <v>24</v>
      </c>
      <c r="E349" s="77" t="str">
        <f t="shared" si="39"/>
        <v>4</v>
      </c>
      <c r="F349" s="29" t="str">
        <f t="shared" si="40"/>
        <v>24,4 %</v>
      </c>
    </row>
    <row r="350" spans="2:6" x14ac:dyDescent="0.2">
      <c r="B350" s="461">
        <f t="shared" si="41"/>
        <v>0.24400000000000027</v>
      </c>
      <c r="C350" s="468">
        <f t="shared" si="37"/>
        <v>24.500000000000028</v>
      </c>
      <c r="D350" s="469">
        <f t="shared" si="38"/>
        <v>24</v>
      </c>
      <c r="E350" s="77" t="str">
        <f t="shared" si="39"/>
        <v>5</v>
      </c>
      <c r="F350" s="29" t="str">
        <f t="shared" si="40"/>
        <v>24,5 %</v>
      </c>
    </row>
    <row r="351" spans="2:6" x14ac:dyDescent="0.2">
      <c r="B351" s="461">
        <f t="shared" si="41"/>
        <v>0.24500000000000027</v>
      </c>
      <c r="C351" s="468">
        <f t="shared" si="37"/>
        <v>24.600000000000026</v>
      </c>
      <c r="D351" s="469">
        <f t="shared" si="38"/>
        <v>24</v>
      </c>
      <c r="E351" s="77" t="str">
        <f t="shared" si="39"/>
        <v>6</v>
      </c>
      <c r="F351" s="29" t="str">
        <f t="shared" si="40"/>
        <v>24,6 %</v>
      </c>
    </row>
    <row r="352" spans="2:6" x14ac:dyDescent="0.2">
      <c r="B352" s="461">
        <f t="shared" si="41"/>
        <v>0.24600000000000027</v>
      </c>
      <c r="C352" s="468">
        <f t="shared" si="37"/>
        <v>24.700000000000028</v>
      </c>
      <c r="D352" s="469">
        <f t="shared" si="38"/>
        <v>24</v>
      </c>
      <c r="E352" s="77" t="str">
        <f t="shared" si="39"/>
        <v>7</v>
      </c>
      <c r="F352" s="29" t="str">
        <f t="shared" si="40"/>
        <v>24,7 %</v>
      </c>
    </row>
    <row r="353" spans="2:6" x14ac:dyDescent="0.2">
      <c r="B353" s="461">
        <f t="shared" si="41"/>
        <v>0.24700000000000027</v>
      </c>
      <c r="C353" s="468">
        <f t="shared" si="37"/>
        <v>24.800000000000029</v>
      </c>
      <c r="D353" s="469">
        <f t="shared" si="38"/>
        <v>24</v>
      </c>
      <c r="E353" s="77" t="str">
        <f t="shared" si="39"/>
        <v>8</v>
      </c>
      <c r="F353" s="29" t="str">
        <f t="shared" si="40"/>
        <v>24,8 %</v>
      </c>
    </row>
    <row r="354" spans="2:6" x14ac:dyDescent="0.2">
      <c r="B354" s="461">
        <f t="shared" si="41"/>
        <v>0.24800000000000028</v>
      </c>
      <c r="C354" s="468">
        <f t="shared" si="37"/>
        <v>24.900000000000027</v>
      </c>
      <c r="D354" s="469">
        <f t="shared" si="38"/>
        <v>24</v>
      </c>
      <c r="E354" s="77" t="str">
        <f t="shared" si="39"/>
        <v>9</v>
      </c>
      <c r="F354" s="29" t="str">
        <f t="shared" si="40"/>
        <v>24,9 %</v>
      </c>
    </row>
    <row r="355" spans="2:6" x14ac:dyDescent="0.2">
      <c r="B355" s="461">
        <f t="shared" si="41"/>
        <v>0.24900000000000028</v>
      </c>
      <c r="C355" s="468">
        <f t="shared" si="37"/>
        <v>25.000000000000028</v>
      </c>
      <c r="D355" s="469">
        <f t="shared" si="38"/>
        <v>25</v>
      </c>
      <c r="E355" s="77" t="str">
        <f t="shared" si="39"/>
        <v>5</v>
      </c>
      <c r="F355" s="29" t="str">
        <f t="shared" si="40"/>
        <v>25,5 %</v>
      </c>
    </row>
    <row r="356" spans="2:6" x14ac:dyDescent="0.2">
      <c r="B356" s="461">
        <f t="shared" si="41"/>
        <v>0.25000000000000028</v>
      </c>
      <c r="C356" s="468">
        <f t="shared" si="37"/>
        <v>25.100000000000026</v>
      </c>
      <c r="D356" s="469">
        <f t="shared" si="38"/>
        <v>25</v>
      </c>
      <c r="E356" s="77" t="str">
        <f t="shared" si="39"/>
        <v>1</v>
      </c>
      <c r="F356" s="29" t="str">
        <f t="shared" si="40"/>
        <v>25,1 %</v>
      </c>
    </row>
    <row r="357" spans="2:6" x14ac:dyDescent="0.2">
      <c r="B357" s="461">
        <f t="shared" si="41"/>
        <v>0.25100000000000028</v>
      </c>
      <c r="C357" s="468">
        <f t="shared" si="37"/>
        <v>25.200000000000028</v>
      </c>
      <c r="D357" s="469">
        <f t="shared" si="38"/>
        <v>25</v>
      </c>
      <c r="E357" s="77" t="str">
        <f t="shared" si="39"/>
        <v>2</v>
      </c>
      <c r="F357" s="29" t="str">
        <f t="shared" si="40"/>
        <v>25,2 %</v>
      </c>
    </row>
    <row r="358" spans="2:6" x14ac:dyDescent="0.2">
      <c r="B358" s="461">
        <f t="shared" si="41"/>
        <v>0.25200000000000028</v>
      </c>
      <c r="C358" s="468">
        <f t="shared" si="37"/>
        <v>25.300000000000029</v>
      </c>
      <c r="D358" s="469">
        <f t="shared" si="38"/>
        <v>25</v>
      </c>
      <c r="E358" s="77" t="str">
        <f t="shared" si="39"/>
        <v>3</v>
      </c>
      <c r="F358" s="29" t="str">
        <f t="shared" si="40"/>
        <v>25,3 %</v>
      </c>
    </row>
    <row r="359" spans="2:6" x14ac:dyDescent="0.2">
      <c r="B359" s="461">
        <f t="shared" si="41"/>
        <v>0.25300000000000028</v>
      </c>
      <c r="C359" s="468">
        <f t="shared" si="37"/>
        <v>25.400000000000027</v>
      </c>
      <c r="D359" s="469">
        <f t="shared" si="38"/>
        <v>25</v>
      </c>
      <c r="E359" s="77" t="str">
        <f t="shared" si="39"/>
        <v>4</v>
      </c>
      <c r="F359" s="29" t="str">
        <f t="shared" si="40"/>
        <v>25,4 %</v>
      </c>
    </row>
    <row r="360" spans="2:6" x14ac:dyDescent="0.2">
      <c r="B360" s="461">
        <f t="shared" si="41"/>
        <v>0.25400000000000028</v>
      </c>
      <c r="C360" s="468">
        <f t="shared" si="37"/>
        <v>25.500000000000028</v>
      </c>
      <c r="D360" s="469">
        <f t="shared" si="38"/>
        <v>25</v>
      </c>
      <c r="E360" s="77" t="str">
        <f t="shared" si="39"/>
        <v>5</v>
      </c>
      <c r="F360" s="29" t="str">
        <f t="shared" si="40"/>
        <v>25,5 %</v>
      </c>
    </row>
    <row r="361" spans="2:6" x14ac:dyDescent="0.2">
      <c r="B361" s="461">
        <f t="shared" si="41"/>
        <v>0.25500000000000028</v>
      </c>
      <c r="C361" s="468">
        <f t="shared" si="37"/>
        <v>25.60000000000003</v>
      </c>
      <c r="D361" s="469">
        <f t="shared" si="38"/>
        <v>25</v>
      </c>
      <c r="E361" s="77" t="str">
        <f t="shared" si="39"/>
        <v>6</v>
      </c>
      <c r="F361" s="29" t="str">
        <f t="shared" si="40"/>
        <v>25,6 %</v>
      </c>
    </row>
    <row r="362" spans="2:6" x14ac:dyDescent="0.2">
      <c r="B362" s="461">
        <f t="shared" si="41"/>
        <v>0.25600000000000028</v>
      </c>
      <c r="C362" s="468">
        <f t="shared" si="37"/>
        <v>25.700000000000028</v>
      </c>
      <c r="D362" s="469">
        <f t="shared" si="38"/>
        <v>25</v>
      </c>
      <c r="E362" s="77" t="str">
        <f t="shared" si="39"/>
        <v>7</v>
      </c>
      <c r="F362" s="29" t="str">
        <f t="shared" si="40"/>
        <v>25,7 %</v>
      </c>
    </row>
    <row r="363" spans="2:6" x14ac:dyDescent="0.2">
      <c r="B363" s="461">
        <f t="shared" si="41"/>
        <v>0.25700000000000028</v>
      </c>
      <c r="C363" s="468">
        <f t="shared" si="37"/>
        <v>25.800000000000029</v>
      </c>
      <c r="D363" s="469">
        <f t="shared" si="38"/>
        <v>25</v>
      </c>
      <c r="E363" s="77" t="str">
        <f t="shared" si="39"/>
        <v>8</v>
      </c>
      <c r="F363" s="29" t="str">
        <f t="shared" si="40"/>
        <v>25,8 %</v>
      </c>
    </row>
    <row r="364" spans="2:6" x14ac:dyDescent="0.2">
      <c r="B364" s="461">
        <f t="shared" si="41"/>
        <v>0.25800000000000028</v>
      </c>
      <c r="C364" s="468">
        <f t="shared" si="37"/>
        <v>25.900000000000027</v>
      </c>
      <c r="D364" s="469">
        <f t="shared" si="38"/>
        <v>25</v>
      </c>
      <c r="E364" s="77" t="str">
        <f t="shared" si="39"/>
        <v>9</v>
      </c>
      <c r="F364" s="29" t="str">
        <f t="shared" si="40"/>
        <v>25,9 %</v>
      </c>
    </row>
    <row r="365" spans="2:6" x14ac:dyDescent="0.2">
      <c r="B365" s="461">
        <f t="shared" si="41"/>
        <v>0.25900000000000029</v>
      </c>
      <c r="C365" s="468">
        <f t="shared" si="37"/>
        <v>26.000000000000028</v>
      </c>
      <c r="D365" s="469">
        <f t="shared" si="38"/>
        <v>26</v>
      </c>
      <c r="E365" s="77" t="str">
        <f t="shared" si="39"/>
        <v>6</v>
      </c>
      <c r="F365" s="29" t="str">
        <f t="shared" si="40"/>
        <v>26,6 %</v>
      </c>
    </row>
    <row r="366" spans="2:6" x14ac:dyDescent="0.2">
      <c r="B366" s="461">
        <f t="shared" si="41"/>
        <v>0.26000000000000029</v>
      </c>
      <c r="C366" s="468">
        <f t="shared" si="37"/>
        <v>26.10000000000003</v>
      </c>
      <c r="D366" s="469">
        <f t="shared" si="38"/>
        <v>26</v>
      </c>
      <c r="E366" s="77" t="str">
        <f t="shared" si="39"/>
        <v>1</v>
      </c>
      <c r="F366" s="29" t="str">
        <f t="shared" si="40"/>
        <v>26,1 %</v>
      </c>
    </row>
    <row r="367" spans="2:6" x14ac:dyDescent="0.2">
      <c r="B367" s="461">
        <f t="shared" si="41"/>
        <v>0.26100000000000029</v>
      </c>
      <c r="C367" s="468">
        <f t="shared" si="37"/>
        <v>26.200000000000028</v>
      </c>
      <c r="D367" s="469">
        <f t="shared" si="38"/>
        <v>26</v>
      </c>
      <c r="E367" s="77" t="str">
        <f t="shared" si="39"/>
        <v>2</v>
      </c>
      <c r="F367" s="29" t="str">
        <f t="shared" si="40"/>
        <v>26,2 %</v>
      </c>
    </row>
    <row r="368" spans="2:6" x14ac:dyDescent="0.2">
      <c r="B368" s="461">
        <f t="shared" si="41"/>
        <v>0.26200000000000029</v>
      </c>
      <c r="C368" s="468">
        <f t="shared" si="37"/>
        <v>26.300000000000029</v>
      </c>
      <c r="D368" s="469">
        <f t="shared" si="38"/>
        <v>26</v>
      </c>
      <c r="E368" s="77" t="str">
        <f t="shared" si="39"/>
        <v>3</v>
      </c>
      <c r="F368" s="29" t="str">
        <f t="shared" si="40"/>
        <v>26,3 %</v>
      </c>
    </row>
    <row r="369" spans="2:6" x14ac:dyDescent="0.2">
      <c r="B369" s="461">
        <f t="shared" si="41"/>
        <v>0.26300000000000029</v>
      </c>
      <c r="C369" s="468">
        <f t="shared" si="37"/>
        <v>26.400000000000031</v>
      </c>
      <c r="D369" s="469">
        <f t="shared" si="38"/>
        <v>26</v>
      </c>
      <c r="E369" s="77" t="str">
        <f t="shared" si="39"/>
        <v>4</v>
      </c>
      <c r="F369" s="29" t="str">
        <f t="shared" si="40"/>
        <v>26,4 %</v>
      </c>
    </row>
    <row r="370" spans="2:6" x14ac:dyDescent="0.2">
      <c r="B370" s="461">
        <f t="shared" si="41"/>
        <v>0.26400000000000029</v>
      </c>
      <c r="C370" s="468">
        <f t="shared" si="37"/>
        <v>26.500000000000028</v>
      </c>
      <c r="D370" s="469">
        <f t="shared" si="38"/>
        <v>26</v>
      </c>
      <c r="E370" s="77" t="str">
        <f t="shared" si="39"/>
        <v>5</v>
      </c>
      <c r="F370" s="29" t="str">
        <f t="shared" si="40"/>
        <v>26,5 %</v>
      </c>
    </row>
    <row r="371" spans="2:6" x14ac:dyDescent="0.2">
      <c r="B371" s="461">
        <f t="shared" si="41"/>
        <v>0.26500000000000029</v>
      </c>
      <c r="C371" s="468">
        <f t="shared" si="37"/>
        <v>26.60000000000003</v>
      </c>
      <c r="D371" s="469">
        <f t="shared" si="38"/>
        <v>26</v>
      </c>
      <c r="E371" s="77" t="str">
        <f t="shared" si="39"/>
        <v>6</v>
      </c>
      <c r="F371" s="29" t="str">
        <f t="shared" si="40"/>
        <v>26,6 %</v>
      </c>
    </row>
    <row r="372" spans="2:6" x14ac:dyDescent="0.2">
      <c r="B372" s="461">
        <f t="shared" si="41"/>
        <v>0.26600000000000029</v>
      </c>
      <c r="C372" s="468">
        <f t="shared" si="37"/>
        <v>26.700000000000028</v>
      </c>
      <c r="D372" s="469">
        <f t="shared" si="38"/>
        <v>26</v>
      </c>
      <c r="E372" s="77" t="str">
        <f t="shared" si="39"/>
        <v>7</v>
      </c>
      <c r="F372" s="29" t="str">
        <f t="shared" si="40"/>
        <v>26,7 %</v>
      </c>
    </row>
    <row r="373" spans="2:6" x14ac:dyDescent="0.2">
      <c r="B373" s="461">
        <f t="shared" si="41"/>
        <v>0.26700000000000029</v>
      </c>
      <c r="C373" s="468">
        <f t="shared" si="37"/>
        <v>26.800000000000029</v>
      </c>
      <c r="D373" s="469">
        <f t="shared" si="38"/>
        <v>26</v>
      </c>
      <c r="E373" s="77" t="str">
        <f t="shared" si="39"/>
        <v>8</v>
      </c>
      <c r="F373" s="29" t="str">
        <f t="shared" si="40"/>
        <v>26,8 %</v>
      </c>
    </row>
    <row r="374" spans="2:6" x14ac:dyDescent="0.2">
      <c r="B374" s="461">
        <f t="shared" si="41"/>
        <v>0.26800000000000029</v>
      </c>
      <c r="C374" s="468">
        <f t="shared" si="37"/>
        <v>26.900000000000031</v>
      </c>
      <c r="D374" s="469">
        <f t="shared" si="38"/>
        <v>26</v>
      </c>
      <c r="E374" s="77" t="str">
        <f t="shared" si="39"/>
        <v>9</v>
      </c>
      <c r="F374" s="29" t="str">
        <f t="shared" si="40"/>
        <v>26,9 %</v>
      </c>
    </row>
    <row r="375" spans="2:6" x14ac:dyDescent="0.2">
      <c r="B375" s="461">
        <f t="shared" si="41"/>
        <v>0.26900000000000029</v>
      </c>
      <c r="C375" s="468">
        <f t="shared" si="37"/>
        <v>27.000000000000028</v>
      </c>
      <c r="D375" s="469">
        <f t="shared" si="38"/>
        <v>27</v>
      </c>
      <c r="E375" s="77" t="str">
        <f t="shared" si="39"/>
        <v>7</v>
      </c>
      <c r="F375" s="29" t="str">
        <f t="shared" si="40"/>
        <v>27,7 %</v>
      </c>
    </row>
    <row r="376" spans="2:6" x14ac:dyDescent="0.2">
      <c r="B376" s="461">
        <f t="shared" si="41"/>
        <v>0.2700000000000003</v>
      </c>
      <c r="C376" s="468">
        <f t="shared" si="37"/>
        <v>27.10000000000003</v>
      </c>
      <c r="D376" s="469">
        <f t="shared" si="38"/>
        <v>27</v>
      </c>
      <c r="E376" s="77" t="str">
        <f t="shared" si="39"/>
        <v>1</v>
      </c>
      <c r="F376" s="29" t="str">
        <f t="shared" si="40"/>
        <v>27,1 %</v>
      </c>
    </row>
    <row r="377" spans="2:6" x14ac:dyDescent="0.2">
      <c r="B377" s="461">
        <f t="shared" si="41"/>
        <v>0.2710000000000003</v>
      </c>
      <c r="C377" s="468">
        <f t="shared" si="37"/>
        <v>27.200000000000031</v>
      </c>
      <c r="D377" s="469">
        <f t="shared" si="38"/>
        <v>27</v>
      </c>
      <c r="E377" s="77" t="str">
        <f t="shared" si="39"/>
        <v>2</v>
      </c>
      <c r="F377" s="29" t="str">
        <f t="shared" si="40"/>
        <v>27,2 %</v>
      </c>
    </row>
    <row r="378" spans="2:6" x14ac:dyDescent="0.2">
      <c r="B378" s="461">
        <f t="shared" si="41"/>
        <v>0.2720000000000003</v>
      </c>
      <c r="C378" s="468">
        <f t="shared" si="37"/>
        <v>27.300000000000029</v>
      </c>
      <c r="D378" s="469">
        <f t="shared" si="38"/>
        <v>27</v>
      </c>
      <c r="E378" s="77" t="str">
        <f t="shared" si="39"/>
        <v>3</v>
      </c>
      <c r="F378" s="29" t="str">
        <f t="shared" si="40"/>
        <v>27,3 %</v>
      </c>
    </row>
    <row r="379" spans="2:6" x14ac:dyDescent="0.2">
      <c r="B379" s="461">
        <f t="shared" si="41"/>
        <v>0.2730000000000003</v>
      </c>
      <c r="C379" s="468">
        <f t="shared" si="37"/>
        <v>27.400000000000031</v>
      </c>
      <c r="D379" s="469">
        <f t="shared" si="38"/>
        <v>27</v>
      </c>
      <c r="E379" s="77" t="str">
        <f t="shared" si="39"/>
        <v>4</v>
      </c>
      <c r="F379" s="29" t="str">
        <f t="shared" si="40"/>
        <v>27,4 %</v>
      </c>
    </row>
    <row r="380" spans="2:6" x14ac:dyDescent="0.2">
      <c r="B380" s="461">
        <f t="shared" si="41"/>
        <v>0.2740000000000003</v>
      </c>
      <c r="C380" s="468">
        <f t="shared" si="37"/>
        <v>27.500000000000028</v>
      </c>
      <c r="D380" s="469">
        <f t="shared" si="38"/>
        <v>27</v>
      </c>
      <c r="E380" s="77" t="str">
        <f t="shared" si="39"/>
        <v>5</v>
      </c>
      <c r="F380" s="29" t="str">
        <f t="shared" si="40"/>
        <v>27,5 %</v>
      </c>
    </row>
    <row r="381" spans="2:6" x14ac:dyDescent="0.2">
      <c r="B381" s="461">
        <f t="shared" si="41"/>
        <v>0.2750000000000003</v>
      </c>
      <c r="C381" s="468">
        <f t="shared" si="37"/>
        <v>27.60000000000003</v>
      </c>
      <c r="D381" s="469">
        <f t="shared" si="38"/>
        <v>27</v>
      </c>
      <c r="E381" s="77" t="str">
        <f t="shared" si="39"/>
        <v>6</v>
      </c>
      <c r="F381" s="29" t="str">
        <f t="shared" si="40"/>
        <v>27,6 %</v>
      </c>
    </row>
    <row r="382" spans="2:6" x14ac:dyDescent="0.2">
      <c r="B382" s="461">
        <f t="shared" si="41"/>
        <v>0.2760000000000003</v>
      </c>
      <c r="C382" s="468">
        <f t="shared" si="37"/>
        <v>27.700000000000031</v>
      </c>
      <c r="D382" s="469">
        <f t="shared" si="38"/>
        <v>27</v>
      </c>
      <c r="E382" s="77" t="str">
        <f t="shared" si="39"/>
        <v>7</v>
      </c>
      <c r="F382" s="29" t="str">
        <f t="shared" si="40"/>
        <v>27,7 %</v>
      </c>
    </row>
    <row r="383" spans="2:6" x14ac:dyDescent="0.2">
      <c r="B383" s="461">
        <f t="shared" si="41"/>
        <v>0.2770000000000003</v>
      </c>
      <c r="C383" s="468">
        <f t="shared" si="37"/>
        <v>27.800000000000029</v>
      </c>
      <c r="D383" s="469">
        <f t="shared" si="38"/>
        <v>27</v>
      </c>
      <c r="E383" s="77" t="str">
        <f t="shared" si="39"/>
        <v>8</v>
      </c>
      <c r="F383" s="29" t="str">
        <f t="shared" si="40"/>
        <v>27,8 %</v>
      </c>
    </row>
    <row r="384" spans="2:6" x14ac:dyDescent="0.2">
      <c r="B384" s="461">
        <f t="shared" si="41"/>
        <v>0.2780000000000003</v>
      </c>
      <c r="C384" s="468">
        <f t="shared" si="37"/>
        <v>27.900000000000031</v>
      </c>
      <c r="D384" s="469">
        <f t="shared" si="38"/>
        <v>27</v>
      </c>
      <c r="E384" s="77" t="str">
        <f t="shared" si="39"/>
        <v>9</v>
      </c>
      <c r="F384" s="29" t="str">
        <f t="shared" si="40"/>
        <v>27,9 %</v>
      </c>
    </row>
    <row r="385" spans="2:6" x14ac:dyDescent="0.2">
      <c r="B385" s="461">
        <f t="shared" si="41"/>
        <v>0.2790000000000003</v>
      </c>
      <c r="C385" s="468">
        <f t="shared" si="37"/>
        <v>28.000000000000032</v>
      </c>
      <c r="D385" s="469">
        <f t="shared" si="38"/>
        <v>28</v>
      </c>
      <c r="E385" s="77" t="str">
        <f t="shared" si="39"/>
        <v>8</v>
      </c>
      <c r="F385" s="29" t="str">
        <f t="shared" si="40"/>
        <v>28,8 %</v>
      </c>
    </row>
    <row r="386" spans="2:6" x14ac:dyDescent="0.2">
      <c r="B386" s="461">
        <f t="shared" si="41"/>
        <v>0.2800000000000003</v>
      </c>
      <c r="C386" s="468">
        <f t="shared" si="37"/>
        <v>28.10000000000003</v>
      </c>
      <c r="D386" s="469">
        <f t="shared" si="38"/>
        <v>28</v>
      </c>
      <c r="E386" s="77" t="str">
        <f t="shared" si="39"/>
        <v>1</v>
      </c>
      <c r="F386" s="29" t="str">
        <f t="shared" si="40"/>
        <v>28,1 %</v>
      </c>
    </row>
    <row r="387" spans="2:6" x14ac:dyDescent="0.2">
      <c r="B387" s="461">
        <f t="shared" si="41"/>
        <v>0.28100000000000031</v>
      </c>
      <c r="C387" s="468">
        <f t="shared" si="37"/>
        <v>28.200000000000031</v>
      </c>
      <c r="D387" s="469">
        <f t="shared" si="38"/>
        <v>28</v>
      </c>
      <c r="E387" s="77" t="str">
        <f t="shared" si="39"/>
        <v>2</v>
      </c>
      <c r="F387" s="29" t="str">
        <f t="shared" si="40"/>
        <v>28,2 %</v>
      </c>
    </row>
    <row r="388" spans="2:6" x14ac:dyDescent="0.2">
      <c r="B388" s="461">
        <f t="shared" si="41"/>
        <v>0.28200000000000031</v>
      </c>
      <c r="C388" s="468">
        <f t="shared" si="37"/>
        <v>28.300000000000029</v>
      </c>
      <c r="D388" s="469">
        <f t="shared" si="38"/>
        <v>28</v>
      </c>
      <c r="E388" s="77" t="str">
        <f t="shared" si="39"/>
        <v>3</v>
      </c>
      <c r="F388" s="29" t="str">
        <f t="shared" si="40"/>
        <v>28,3 %</v>
      </c>
    </row>
    <row r="389" spans="2:6" x14ac:dyDescent="0.2">
      <c r="B389" s="461">
        <f t="shared" si="41"/>
        <v>0.28300000000000031</v>
      </c>
      <c r="C389" s="468">
        <f t="shared" si="37"/>
        <v>28.400000000000031</v>
      </c>
      <c r="D389" s="469">
        <f t="shared" si="38"/>
        <v>28</v>
      </c>
      <c r="E389" s="77" t="str">
        <f t="shared" si="39"/>
        <v>4</v>
      </c>
      <c r="F389" s="29" t="str">
        <f t="shared" si="40"/>
        <v>28,4 %</v>
      </c>
    </row>
    <row r="390" spans="2:6" x14ac:dyDescent="0.2">
      <c r="B390" s="461">
        <f t="shared" si="41"/>
        <v>0.28400000000000031</v>
      </c>
      <c r="C390" s="468">
        <f t="shared" si="37"/>
        <v>28.500000000000032</v>
      </c>
      <c r="D390" s="469">
        <f t="shared" si="38"/>
        <v>28</v>
      </c>
      <c r="E390" s="77" t="str">
        <f t="shared" si="39"/>
        <v>5</v>
      </c>
      <c r="F390" s="29" t="str">
        <f t="shared" si="40"/>
        <v>28,5 %</v>
      </c>
    </row>
    <row r="391" spans="2:6" x14ac:dyDescent="0.2">
      <c r="B391" s="461">
        <f t="shared" si="41"/>
        <v>0.28500000000000031</v>
      </c>
      <c r="C391" s="468">
        <f t="shared" si="37"/>
        <v>28.60000000000003</v>
      </c>
      <c r="D391" s="469">
        <f t="shared" si="38"/>
        <v>28</v>
      </c>
      <c r="E391" s="77" t="str">
        <f t="shared" si="39"/>
        <v>6</v>
      </c>
      <c r="F391" s="29" t="str">
        <f t="shared" si="40"/>
        <v>28,6 %</v>
      </c>
    </row>
    <row r="392" spans="2:6" x14ac:dyDescent="0.2">
      <c r="B392" s="461">
        <f t="shared" si="41"/>
        <v>0.28600000000000031</v>
      </c>
      <c r="C392" s="468">
        <f t="shared" si="37"/>
        <v>28.700000000000031</v>
      </c>
      <c r="D392" s="469">
        <f t="shared" si="38"/>
        <v>28</v>
      </c>
      <c r="E392" s="77" t="str">
        <f t="shared" si="39"/>
        <v>7</v>
      </c>
      <c r="F392" s="29" t="str">
        <f t="shared" si="40"/>
        <v>28,7 %</v>
      </c>
    </row>
    <row r="393" spans="2:6" x14ac:dyDescent="0.2">
      <c r="B393" s="461">
        <f t="shared" si="41"/>
        <v>0.28700000000000031</v>
      </c>
      <c r="C393" s="468">
        <f t="shared" si="37"/>
        <v>28.800000000000033</v>
      </c>
      <c r="D393" s="469">
        <f t="shared" si="38"/>
        <v>28</v>
      </c>
      <c r="E393" s="77" t="str">
        <f t="shared" si="39"/>
        <v>8</v>
      </c>
      <c r="F393" s="29" t="str">
        <f t="shared" si="40"/>
        <v>28,8 %</v>
      </c>
    </row>
    <row r="394" spans="2:6" x14ac:dyDescent="0.2">
      <c r="B394" s="461">
        <f t="shared" si="41"/>
        <v>0.28800000000000031</v>
      </c>
      <c r="C394" s="468">
        <f t="shared" si="37"/>
        <v>28.900000000000031</v>
      </c>
      <c r="D394" s="469">
        <f t="shared" si="38"/>
        <v>28</v>
      </c>
      <c r="E394" s="77" t="str">
        <f t="shared" si="39"/>
        <v>9</v>
      </c>
      <c r="F394" s="29" t="str">
        <f t="shared" si="40"/>
        <v>28,9 %</v>
      </c>
    </row>
    <row r="395" spans="2:6" x14ac:dyDescent="0.2">
      <c r="B395" s="461">
        <f t="shared" si="41"/>
        <v>0.28900000000000031</v>
      </c>
      <c r="C395" s="468">
        <f t="shared" si="37"/>
        <v>29.000000000000032</v>
      </c>
      <c r="D395" s="469">
        <f t="shared" si="38"/>
        <v>29</v>
      </c>
      <c r="E395" s="77" t="str">
        <f t="shared" si="39"/>
        <v>9</v>
      </c>
      <c r="F395" s="29" t="str">
        <f t="shared" si="40"/>
        <v>29,9 %</v>
      </c>
    </row>
    <row r="396" spans="2:6" x14ac:dyDescent="0.2">
      <c r="B396" s="461">
        <f t="shared" si="41"/>
        <v>0.29000000000000031</v>
      </c>
      <c r="C396" s="468">
        <f t="shared" si="37"/>
        <v>29.10000000000003</v>
      </c>
      <c r="D396" s="469">
        <f t="shared" si="38"/>
        <v>29</v>
      </c>
      <c r="E396" s="77" t="str">
        <f t="shared" si="39"/>
        <v>1</v>
      </c>
      <c r="F396" s="29" t="str">
        <f t="shared" si="40"/>
        <v>29,1 %</v>
      </c>
    </row>
    <row r="397" spans="2:6" x14ac:dyDescent="0.2">
      <c r="B397" s="461">
        <f t="shared" si="41"/>
        <v>0.29100000000000031</v>
      </c>
      <c r="C397" s="468">
        <f t="shared" si="37"/>
        <v>29.200000000000031</v>
      </c>
      <c r="D397" s="469">
        <f t="shared" si="38"/>
        <v>29</v>
      </c>
      <c r="E397" s="77" t="str">
        <f t="shared" si="39"/>
        <v>2</v>
      </c>
      <c r="F397" s="29" t="str">
        <f t="shared" si="40"/>
        <v>29,2 %</v>
      </c>
    </row>
    <row r="398" spans="2:6" x14ac:dyDescent="0.2">
      <c r="B398" s="461">
        <f t="shared" si="41"/>
        <v>0.29200000000000031</v>
      </c>
      <c r="C398" s="468">
        <f t="shared" ref="C398:C406" si="42">B399*100</f>
        <v>29.300000000000033</v>
      </c>
      <c r="D398" s="469">
        <f t="shared" ref="D398:D406" si="43">INT(C398)</f>
        <v>29</v>
      </c>
      <c r="E398" s="77" t="str">
        <f t="shared" ref="E398:E406" si="44">RIGHT(C398,1)</f>
        <v>3</v>
      </c>
      <c r="F398" s="29" t="str">
        <f t="shared" ref="F398:F406" si="45">CONCATENATE(D398,",",E398," %")</f>
        <v>29,3 %</v>
      </c>
    </row>
    <row r="399" spans="2:6" x14ac:dyDescent="0.2">
      <c r="B399" s="461">
        <f t="shared" ref="B399:B406" si="46">B398+0.001</f>
        <v>0.29300000000000032</v>
      </c>
      <c r="C399" s="468">
        <f t="shared" si="42"/>
        <v>29.400000000000031</v>
      </c>
      <c r="D399" s="469">
        <f t="shared" si="43"/>
        <v>29</v>
      </c>
      <c r="E399" s="77" t="str">
        <f t="shared" si="44"/>
        <v>4</v>
      </c>
      <c r="F399" s="29" t="str">
        <f t="shared" si="45"/>
        <v>29,4 %</v>
      </c>
    </row>
    <row r="400" spans="2:6" x14ac:dyDescent="0.2">
      <c r="B400" s="461">
        <f t="shared" si="46"/>
        <v>0.29400000000000032</v>
      </c>
      <c r="C400" s="468">
        <f t="shared" si="42"/>
        <v>29.500000000000032</v>
      </c>
      <c r="D400" s="469">
        <f t="shared" si="43"/>
        <v>29</v>
      </c>
      <c r="E400" s="77" t="str">
        <f t="shared" si="44"/>
        <v>5</v>
      </c>
      <c r="F400" s="29" t="str">
        <f t="shared" si="45"/>
        <v>29,5 %</v>
      </c>
    </row>
    <row r="401" spans="2:6" x14ac:dyDescent="0.2">
      <c r="B401" s="461">
        <f t="shared" si="46"/>
        <v>0.29500000000000032</v>
      </c>
      <c r="C401" s="468">
        <f t="shared" si="42"/>
        <v>29.600000000000033</v>
      </c>
      <c r="D401" s="469">
        <f t="shared" si="43"/>
        <v>29</v>
      </c>
      <c r="E401" s="77" t="str">
        <f t="shared" si="44"/>
        <v>6</v>
      </c>
      <c r="F401" s="29" t="str">
        <f t="shared" si="45"/>
        <v>29,6 %</v>
      </c>
    </row>
    <row r="402" spans="2:6" x14ac:dyDescent="0.2">
      <c r="B402" s="461">
        <f t="shared" si="46"/>
        <v>0.29600000000000032</v>
      </c>
      <c r="C402" s="468">
        <f t="shared" si="42"/>
        <v>29.700000000000031</v>
      </c>
      <c r="D402" s="469">
        <f t="shared" si="43"/>
        <v>29</v>
      </c>
      <c r="E402" s="77" t="str">
        <f t="shared" si="44"/>
        <v>7</v>
      </c>
      <c r="F402" s="29" t="str">
        <f t="shared" si="45"/>
        <v>29,7 %</v>
      </c>
    </row>
    <row r="403" spans="2:6" x14ac:dyDescent="0.2">
      <c r="B403" s="461">
        <f t="shared" si="46"/>
        <v>0.29700000000000032</v>
      </c>
      <c r="C403" s="468">
        <f t="shared" si="42"/>
        <v>29.800000000000033</v>
      </c>
      <c r="D403" s="469">
        <f t="shared" si="43"/>
        <v>29</v>
      </c>
      <c r="E403" s="77" t="str">
        <f t="shared" si="44"/>
        <v>8</v>
      </c>
      <c r="F403" s="29" t="str">
        <f t="shared" si="45"/>
        <v>29,8 %</v>
      </c>
    </row>
    <row r="404" spans="2:6" x14ac:dyDescent="0.2">
      <c r="B404" s="461">
        <f t="shared" si="46"/>
        <v>0.29800000000000032</v>
      </c>
      <c r="C404" s="468">
        <f t="shared" si="42"/>
        <v>29.900000000000031</v>
      </c>
      <c r="D404" s="469">
        <f t="shared" si="43"/>
        <v>29</v>
      </c>
      <c r="E404" s="77" t="str">
        <f t="shared" si="44"/>
        <v>9</v>
      </c>
      <c r="F404" s="29" t="str">
        <f t="shared" si="45"/>
        <v>29,9 %</v>
      </c>
    </row>
    <row r="405" spans="2:6" x14ac:dyDescent="0.2">
      <c r="B405" s="461">
        <f t="shared" si="46"/>
        <v>0.29900000000000032</v>
      </c>
      <c r="C405" s="468">
        <f t="shared" si="42"/>
        <v>30.000000000000032</v>
      </c>
      <c r="D405" s="469">
        <f t="shared" si="43"/>
        <v>30</v>
      </c>
      <c r="E405" s="77" t="str">
        <f t="shared" si="44"/>
        <v>0</v>
      </c>
      <c r="F405" s="29" t="str">
        <f t="shared" si="45"/>
        <v>30,0 %</v>
      </c>
    </row>
    <row r="406" spans="2:6" x14ac:dyDescent="0.2">
      <c r="B406" s="461">
        <f t="shared" si="46"/>
        <v>0.30000000000000032</v>
      </c>
      <c r="C406" s="468">
        <f t="shared" si="42"/>
        <v>0</v>
      </c>
      <c r="D406" s="469">
        <f t="shared" si="43"/>
        <v>0</v>
      </c>
      <c r="E406" s="77" t="str">
        <f t="shared" si="44"/>
        <v>0</v>
      </c>
      <c r="F406" s="29" t="str">
        <f t="shared" si="45"/>
        <v>0,0 %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4" tint="0.79998168889431442"/>
  </sheetPr>
  <dimension ref="A1:AA210"/>
  <sheetViews>
    <sheetView showGridLines="0" defaultGridColor="0" colorId="22" workbookViewId="0">
      <selection activeCell="B2" sqref="B2:F2"/>
    </sheetView>
  </sheetViews>
  <sheetFormatPr defaultColWidth="11" defaultRowHeight="12.75" x14ac:dyDescent="0.2"/>
  <cols>
    <col min="1" max="1" width="11" style="8"/>
    <col min="2" max="2" width="40.7109375" style="8" customWidth="1"/>
    <col min="3" max="4" width="10.7109375" style="8" customWidth="1"/>
    <col min="5" max="5" width="11.5703125" style="8" customWidth="1"/>
    <col min="6" max="6" width="8.7109375" style="8" customWidth="1"/>
    <col min="7" max="16384" width="11" style="8"/>
  </cols>
  <sheetData>
    <row r="1" spans="1:27" ht="20.100000000000001" customHeight="1" x14ac:dyDescent="0.25">
      <c r="K1" s="503"/>
    </row>
    <row r="2" spans="1:27" ht="20.100000000000001" customHeight="1" x14ac:dyDescent="0.25">
      <c r="B2" s="694" t="s">
        <v>3246</v>
      </c>
      <c r="C2" s="694"/>
      <c r="D2" s="694"/>
      <c r="E2" s="694"/>
      <c r="F2" s="694"/>
    </row>
    <row r="3" spans="1:27" ht="15" customHeight="1" x14ac:dyDescent="0.2"/>
    <row r="4" spans="1:27" ht="20.100000000000001" customHeight="1" x14ac:dyDescent="0.2">
      <c r="B4" s="504" t="s">
        <v>3247</v>
      </c>
    </row>
    <row r="5" spans="1:27" ht="8.1" customHeight="1" x14ac:dyDescent="0.2">
      <c r="B5" s="703" t="s">
        <v>3502</v>
      </c>
      <c r="C5" s="703"/>
      <c r="D5" s="703"/>
      <c r="E5" s="703"/>
      <c r="F5" s="703"/>
    </row>
    <row r="6" spans="1:27" ht="12.75" customHeight="1" x14ac:dyDescent="0.2">
      <c r="B6" s="703"/>
      <c r="C6" s="703"/>
      <c r="D6" s="703"/>
      <c r="E6" s="703"/>
      <c r="F6" s="703"/>
      <c r="G6" s="9"/>
      <c r="H6" s="9"/>
      <c r="I6" s="9"/>
      <c r="J6" s="9"/>
      <c r="K6" s="9"/>
      <c r="L6" s="9"/>
      <c r="M6" s="9"/>
      <c r="N6" s="9"/>
      <c r="O6" s="9"/>
      <c r="P6" s="9"/>
      <c r="Q6" s="9"/>
      <c r="R6" s="9"/>
      <c r="S6" s="9"/>
      <c r="T6" s="9"/>
      <c r="U6" s="9"/>
      <c r="V6" s="9"/>
      <c r="W6" s="9"/>
      <c r="X6" s="9"/>
      <c r="Y6" s="9"/>
      <c r="Z6" s="9"/>
      <c r="AA6" s="9"/>
    </row>
    <row r="7" spans="1:27" ht="15" customHeight="1" x14ac:dyDescent="0.2">
      <c r="B7" s="703"/>
      <c r="C7" s="703"/>
      <c r="D7" s="703"/>
      <c r="E7" s="703"/>
      <c r="F7" s="703"/>
      <c r="G7" s="9"/>
      <c r="H7" s="9"/>
      <c r="I7" s="9"/>
      <c r="J7" s="9"/>
      <c r="K7" s="9"/>
      <c r="L7" s="9"/>
      <c r="M7" s="9"/>
      <c r="N7" s="9"/>
      <c r="O7" s="9"/>
      <c r="P7" s="9"/>
      <c r="Q7" s="9"/>
      <c r="R7" s="9"/>
      <c r="S7" s="9"/>
      <c r="T7" s="9"/>
      <c r="U7" s="9"/>
      <c r="V7" s="9"/>
      <c r="W7" s="9"/>
      <c r="X7" s="9"/>
      <c r="Y7" s="9"/>
      <c r="Z7" s="9"/>
      <c r="AA7" s="9"/>
    </row>
    <row r="8" spans="1:27" ht="12.75" customHeight="1" x14ac:dyDescent="0.2">
      <c r="B8" s="703"/>
      <c r="C8" s="703"/>
      <c r="D8" s="703"/>
      <c r="E8" s="703"/>
      <c r="F8" s="703"/>
    </row>
    <row r="9" spans="1:27" ht="15" customHeight="1" x14ac:dyDescent="0.2">
      <c r="B9" s="703"/>
      <c r="C9" s="703"/>
      <c r="D9" s="703"/>
      <c r="E9" s="703"/>
      <c r="F9" s="703"/>
    </row>
    <row r="10" spans="1:27" ht="20.100000000000001" customHeight="1" x14ac:dyDescent="0.2">
      <c r="B10" s="695" t="s">
        <v>3363</v>
      </c>
      <c r="C10" s="696"/>
      <c r="D10" s="697"/>
      <c r="E10" s="697"/>
      <c r="F10" s="698"/>
      <c r="G10" s="9"/>
      <c r="H10" s="9"/>
      <c r="I10" s="9"/>
      <c r="J10" s="9"/>
      <c r="K10" s="9"/>
      <c r="L10" s="9"/>
      <c r="M10" s="9"/>
      <c r="N10" s="9"/>
      <c r="O10" s="9"/>
      <c r="P10" s="9"/>
      <c r="Q10" s="9"/>
      <c r="R10" s="9"/>
      <c r="S10" s="9"/>
      <c r="T10" s="9"/>
      <c r="U10" s="9"/>
      <c r="V10" s="9"/>
    </row>
    <row r="11" spans="1:27" ht="20.100000000000001" customHeight="1" x14ac:dyDescent="0.2">
      <c r="B11" s="699" t="s">
        <v>3248</v>
      </c>
      <c r="C11" s="699" t="s">
        <v>3319</v>
      </c>
      <c r="D11" s="699" t="s">
        <v>3364</v>
      </c>
      <c r="E11" s="701" t="s">
        <v>3249</v>
      </c>
      <c r="F11" s="701" t="s">
        <v>3250</v>
      </c>
      <c r="G11" s="9"/>
      <c r="H11" s="9"/>
      <c r="I11" s="9"/>
      <c r="J11" s="9"/>
      <c r="K11" s="9"/>
      <c r="L11" s="9"/>
      <c r="M11" s="9"/>
      <c r="N11" s="9"/>
      <c r="O11" s="9"/>
      <c r="P11" s="9"/>
      <c r="Q11" s="9"/>
      <c r="R11" s="9"/>
      <c r="S11" s="9"/>
      <c r="T11" s="9"/>
      <c r="U11" s="9"/>
      <c r="V11" s="9"/>
    </row>
    <row r="12" spans="1:27" ht="14.1" customHeight="1" x14ac:dyDescent="0.2">
      <c r="B12" s="700"/>
      <c r="C12" s="700"/>
      <c r="D12" s="700"/>
      <c r="E12" s="702"/>
      <c r="F12" s="702"/>
      <c r="G12" s="9"/>
      <c r="H12" s="9"/>
      <c r="I12" s="9"/>
      <c r="J12" s="9"/>
      <c r="K12" s="9"/>
      <c r="L12" s="9"/>
      <c r="M12" s="9"/>
      <c r="N12" s="9"/>
      <c r="O12" s="9"/>
      <c r="P12" s="9"/>
      <c r="Q12" s="9"/>
      <c r="R12" s="9"/>
      <c r="S12" s="9"/>
      <c r="T12" s="9"/>
      <c r="U12" s="9"/>
      <c r="V12" s="9"/>
    </row>
    <row r="13" spans="1:27" ht="18" customHeight="1" x14ac:dyDescent="0.2">
      <c r="B13" s="505" t="s">
        <v>3251</v>
      </c>
      <c r="C13" s="553">
        <v>2676</v>
      </c>
      <c r="D13" s="553">
        <v>2687</v>
      </c>
      <c r="E13" s="554">
        <v>11</v>
      </c>
      <c r="F13" s="557" t="s">
        <v>3365</v>
      </c>
      <c r="G13" s="9"/>
      <c r="H13" s="9"/>
      <c r="I13" s="21"/>
      <c r="J13" s="22"/>
      <c r="K13" s="9"/>
      <c r="L13" s="9"/>
      <c r="M13" s="9"/>
      <c r="N13" s="9"/>
      <c r="O13" s="9"/>
      <c r="P13" s="9"/>
      <c r="Q13" s="9"/>
      <c r="R13" s="9"/>
      <c r="S13" s="9"/>
      <c r="T13" s="9"/>
      <c r="U13" s="9"/>
      <c r="V13" s="9"/>
    </row>
    <row r="14" spans="1:27" ht="18" customHeight="1" x14ac:dyDescent="0.2">
      <c r="B14" s="506" t="s">
        <v>3252</v>
      </c>
      <c r="C14" s="555">
        <v>15312</v>
      </c>
      <c r="D14" s="555">
        <v>15377</v>
      </c>
      <c r="E14" s="556">
        <v>65</v>
      </c>
      <c r="F14" s="557" t="s">
        <v>3365</v>
      </c>
      <c r="G14" s="9"/>
      <c r="H14" s="9"/>
      <c r="I14" s="21"/>
      <c r="J14" s="22"/>
      <c r="K14" s="9"/>
      <c r="L14" s="9"/>
      <c r="M14" s="9"/>
      <c r="N14" s="9"/>
      <c r="O14" s="9"/>
      <c r="P14" s="9"/>
      <c r="Q14" s="9"/>
      <c r="R14" s="9"/>
      <c r="S14" s="9"/>
      <c r="T14" s="9"/>
      <c r="U14" s="9"/>
      <c r="V14" s="9"/>
    </row>
    <row r="15" spans="1:27" ht="18" customHeight="1" x14ac:dyDescent="0.2">
      <c r="A15" s="20"/>
      <c r="B15" s="506" t="s">
        <v>3253</v>
      </c>
      <c r="C15" s="555">
        <v>63380</v>
      </c>
      <c r="D15" s="555">
        <v>63929</v>
      </c>
      <c r="E15" s="555">
        <v>549</v>
      </c>
      <c r="F15" s="557" t="s">
        <v>3366</v>
      </c>
      <c r="G15" s="9"/>
      <c r="H15" s="9"/>
      <c r="I15" s="21"/>
      <c r="J15" s="22"/>
      <c r="K15" s="9"/>
      <c r="L15" s="9"/>
      <c r="M15" s="9"/>
      <c r="N15" s="9"/>
      <c r="O15" s="9"/>
      <c r="P15" s="9"/>
      <c r="Q15" s="9"/>
      <c r="R15" s="9"/>
      <c r="S15" s="9"/>
      <c r="T15" s="9"/>
      <c r="U15" s="9"/>
      <c r="V15" s="9"/>
    </row>
    <row r="16" spans="1:27" ht="18" customHeight="1" x14ac:dyDescent="0.2">
      <c r="A16" s="20"/>
      <c r="B16" s="506" t="s">
        <v>3254</v>
      </c>
      <c r="C16" s="555">
        <v>61909</v>
      </c>
      <c r="D16" s="555">
        <v>63404</v>
      </c>
      <c r="E16" s="555">
        <v>1495</v>
      </c>
      <c r="F16" s="557" t="s">
        <v>3367</v>
      </c>
      <c r="G16" s="9"/>
      <c r="H16" s="9"/>
      <c r="I16" s="21"/>
      <c r="J16" s="22"/>
      <c r="K16" s="9"/>
      <c r="L16" s="9"/>
      <c r="M16" s="9"/>
      <c r="N16" s="9"/>
      <c r="O16" s="9"/>
      <c r="P16" s="9"/>
      <c r="Q16" s="9"/>
      <c r="R16" s="9"/>
      <c r="S16" s="9"/>
      <c r="T16" s="9"/>
      <c r="U16" s="9"/>
      <c r="V16" s="9"/>
    </row>
    <row r="17" spans="1:22" ht="18" customHeight="1" x14ac:dyDescent="0.2">
      <c r="A17" s="20"/>
      <c r="B17" s="506" t="s">
        <v>3255</v>
      </c>
      <c r="C17" s="558">
        <v>64825</v>
      </c>
      <c r="D17" s="558">
        <v>64426</v>
      </c>
      <c r="E17" s="559">
        <v>-399</v>
      </c>
      <c r="F17" s="560" t="s">
        <v>3321</v>
      </c>
      <c r="G17" s="9"/>
      <c r="H17" s="9"/>
      <c r="I17" s="21"/>
      <c r="J17" s="22"/>
      <c r="K17" s="9"/>
      <c r="L17" s="9"/>
      <c r="M17" s="9"/>
      <c r="N17" s="9"/>
      <c r="O17" s="9"/>
      <c r="P17" s="9"/>
      <c r="Q17" s="9"/>
      <c r="R17" s="9"/>
      <c r="S17" s="9"/>
      <c r="T17" s="9"/>
      <c r="U17" s="9"/>
      <c r="V17" s="9"/>
    </row>
    <row r="18" spans="1:22" ht="18" customHeight="1" x14ac:dyDescent="0.2">
      <c r="B18" s="507" t="s">
        <v>3256</v>
      </c>
      <c r="C18" s="561">
        <v>694</v>
      </c>
      <c r="D18" s="561">
        <v>701</v>
      </c>
      <c r="E18" s="562">
        <v>7</v>
      </c>
      <c r="F18" s="557" t="s">
        <v>3320</v>
      </c>
      <c r="G18" s="9"/>
      <c r="H18" s="9"/>
      <c r="I18" s="21"/>
      <c r="J18" s="22"/>
      <c r="K18" s="9"/>
      <c r="L18" s="9"/>
      <c r="M18" s="9"/>
      <c r="N18" s="9"/>
      <c r="O18" s="9"/>
      <c r="P18" s="9"/>
      <c r="Q18" s="9"/>
      <c r="R18" s="9"/>
      <c r="S18" s="9"/>
      <c r="T18" s="9"/>
      <c r="U18" s="9"/>
      <c r="V18" s="9"/>
    </row>
    <row r="19" spans="1:22" ht="20.100000000000001" customHeight="1" x14ac:dyDescent="0.2">
      <c r="B19" s="508" t="s">
        <v>3257</v>
      </c>
      <c r="C19" s="409">
        <v>208796</v>
      </c>
      <c r="D19" s="409">
        <v>210524</v>
      </c>
      <c r="E19" s="409">
        <v>1728</v>
      </c>
      <c r="F19" s="410" t="s">
        <v>3322</v>
      </c>
      <c r="G19" s="9"/>
      <c r="H19" s="9"/>
      <c r="I19" s="21"/>
      <c r="J19" s="22"/>
      <c r="K19" s="9"/>
      <c r="L19" s="9"/>
      <c r="M19" s="9"/>
      <c r="N19" s="9"/>
      <c r="O19" s="9"/>
      <c r="P19" s="9"/>
      <c r="Q19" s="9"/>
      <c r="R19" s="9"/>
      <c r="S19" s="9"/>
      <c r="T19" s="9"/>
      <c r="U19" s="9"/>
      <c r="V19" s="9"/>
    </row>
    <row r="20" spans="1:22" ht="15.95" customHeight="1" x14ac:dyDescent="0.2">
      <c r="B20" s="509" t="s">
        <v>3258</v>
      </c>
      <c r="C20" s="510"/>
      <c r="D20" s="510"/>
      <c r="E20" s="511"/>
      <c r="F20" s="512"/>
      <c r="G20" s="9"/>
      <c r="H20" s="9"/>
      <c r="I20" s="21"/>
      <c r="J20" s="22"/>
      <c r="K20" s="9"/>
      <c r="L20" s="9"/>
      <c r="M20" s="9"/>
      <c r="N20" s="9"/>
      <c r="O20" s="9"/>
      <c r="P20" s="9"/>
      <c r="Q20" s="9"/>
      <c r="R20" s="9"/>
      <c r="S20" s="9"/>
      <c r="T20" s="9"/>
      <c r="U20" s="9"/>
      <c r="V20" s="9"/>
    </row>
    <row r="21" spans="1:22" ht="12" customHeight="1" x14ac:dyDescent="0.2">
      <c r="B21" s="513"/>
      <c r="C21" s="514"/>
      <c r="D21" s="514"/>
      <c r="E21" s="515"/>
      <c r="F21" s="516"/>
      <c r="G21" s="9"/>
      <c r="H21" s="9"/>
      <c r="I21" s="21"/>
      <c r="J21" s="22"/>
      <c r="K21" s="9"/>
      <c r="L21" s="9"/>
      <c r="M21" s="9"/>
      <c r="N21" s="9"/>
      <c r="O21" s="9"/>
      <c r="P21" s="9"/>
      <c r="Q21" s="9"/>
      <c r="R21" s="9"/>
      <c r="S21" s="9"/>
      <c r="T21" s="9"/>
      <c r="U21" s="9"/>
      <c r="V21" s="9"/>
    </row>
    <row r="22" spans="1:22" ht="15" customHeight="1" x14ac:dyDescent="0.2">
      <c r="B22" s="517" t="s">
        <v>3259</v>
      </c>
      <c r="C22" s="518"/>
      <c r="D22" s="518"/>
      <c r="E22" s="519"/>
      <c r="F22" s="520"/>
      <c r="I22" s="15"/>
      <c r="J22" s="16"/>
    </row>
    <row r="23" spans="1:22" ht="12" customHeight="1" x14ac:dyDescent="0.2">
      <c r="B23" s="703" t="s">
        <v>3503</v>
      </c>
      <c r="C23" s="703"/>
      <c r="D23" s="703"/>
      <c r="E23" s="703"/>
      <c r="F23" s="703"/>
      <c r="I23" s="15"/>
      <c r="J23" s="16"/>
    </row>
    <row r="24" spans="1:22" ht="12" customHeight="1" x14ac:dyDescent="0.2">
      <c r="B24" s="703"/>
      <c r="C24" s="703"/>
      <c r="D24" s="703"/>
      <c r="E24" s="703"/>
      <c r="F24" s="703"/>
      <c r="I24" s="15"/>
      <c r="J24" s="16"/>
    </row>
    <row r="25" spans="1:22" ht="15" customHeight="1" x14ac:dyDescent="0.2">
      <c r="B25" s="703"/>
      <c r="C25" s="703"/>
      <c r="D25" s="703"/>
      <c r="E25" s="703"/>
      <c r="F25" s="703"/>
      <c r="I25" s="563"/>
      <c r="J25" s="16"/>
    </row>
    <row r="26" spans="1:22" ht="14.1" customHeight="1" x14ac:dyDescent="0.2">
      <c r="B26" s="704" t="s">
        <v>3538</v>
      </c>
      <c r="C26" s="704"/>
      <c r="D26" s="704"/>
      <c r="E26" s="704"/>
      <c r="F26" s="704"/>
      <c r="I26" s="563"/>
      <c r="J26" s="16"/>
    </row>
    <row r="27" spans="1:22" ht="17.45" customHeight="1" x14ac:dyDescent="0.2">
      <c r="B27" s="704"/>
      <c r="C27" s="704"/>
      <c r="D27" s="704"/>
      <c r="E27" s="704"/>
      <c r="F27" s="704"/>
      <c r="I27" s="15"/>
      <c r="J27" s="16"/>
    </row>
    <row r="28" spans="1:22" ht="17.45" customHeight="1" x14ac:dyDescent="0.2">
      <c r="B28" s="704"/>
      <c r="C28" s="704"/>
      <c r="D28" s="704"/>
      <c r="E28" s="704"/>
      <c r="F28" s="704"/>
      <c r="I28" s="15"/>
      <c r="J28" s="16"/>
    </row>
    <row r="29" spans="1:22" ht="17.45" customHeight="1" x14ac:dyDescent="0.2">
      <c r="B29" s="704"/>
      <c r="C29" s="704"/>
      <c r="D29" s="704"/>
      <c r="E29" s="704"/>
      <c r="F29" s="704"/>
      <c r="I29" s="15"/>
      <c r="J29" s="16"/>
    </row>
    <row r="30" spans="1:22" ht="12.75" customHeight="1" x14ac:dyDescent="0.2">
      <c r="B30" s="703" t="s">
        <v>3504</v>
      </c>
      <c r="C30" s="703"/>
      <c r="D30" s="703"/>
      <c r="E30" s="703"/>
      <c r="F30" s="703"/>
      <c r="I30" s="15"/>
      <c r="J30" s="16"/>
    </row>
    <row r="31" spans="1:22" ht="12.75" customHeight="1" x14ac:dyDescent="0.2">
      <c r="B31" s="703"/>
      <c r="C31" s="703"/>
      <c r="D31" s="703"/>
      <c r="E31" s="703"/>
      <c r="F31" s="703"/>
      <c r="I31" s="15"/>
      <c r="J31" s="16"/>
    </row>
    <row r="32" spans="1:22" ht="12.75" customHeight="1" x14ac:dyDescent="0.2">
      <c r="B32" s="703"/>
      <c r="C32" s="703"/>
      <c r="D32" s="703"/>
      <c r="E32" s="703"/>
      <c r="F32" s="703"/>
      <c r="I32" s="15"/>
      <c r="J32" s="16"/>
    </row>
    <row r="33" spans="1:10" ht="9.9499999999999993" customHeight="1" x14ac:dyDescent="0.2">
      <c r="B33" s="703"/>
      <c r="C33" s="703"/>
      <c r="D33" s="703"/>
      <c r="E33" s="703"/>
      <c r="F33" s="703"/>
      <c r="I33" s="15"/>
      <c r="J33" s="16"/>
    </row>
    <row r="34" spans="1:10" ht="12.75" customHeight="1" x14ac:dyDescent="0.2">
      <c r="B34" s="703"/>
      <c r="C34" s="703"/>
      <c r="D34" s="703"/>
      <c r="E34" s="703"/>
      <c r="F34" s="703"/>
      <c r="I34" s="15"/>
      <c r="J34" s="16"/>
    </row>
    <row r="35" spans="1:10" ht="12.75" customHeight="1" x14ac:dyDescent="0.2">
      <c r="B35" s="703"/>
      <c r="C35" s="703"/>
      <c r="D35" s="703"/>
      <c r="E35" s="703"/>
      <c r="F35" s="703"/>
      <c r="I35" s="15"/>
      <c r="J35" s="16"/>
    </row>
    <row r="36" spans="1:10" ht="18" customHeight="1" x14ac:dyDescent="0.2">
      <c r="B36" s="705" t="s">
        <v>3312</v>
      </c>
      <c r="C36" s="705"/>
      <c r="D36" s="705"/>
      <c r="E36" s="705"/>
      <c r="F36" s="705"/>
      <c r="I36" s="15"/>
      <c r="J36" s="16"/>
    </row>
    <row r="37" spans="1:10" ht="17.100000000000001" customHeight="1" x14ac:dyDescent="0.2">
      <c r="B37" s="705"/>
      <c r="C37" s="705"/>
      <c r="D37" s="705"/>
      <c r="E37" s="705"/>
      <c r="F37" s="705"/>
      <c r="I37" s="15"/>
      <c r="J37" s="16"/>
    </row>
    <row r="38" spans="1:10" ht="15" customHeight="1" x14ac:dyDescent="0.2">
      <c r="B38" s="521" t="s">
        <v>3260</v>
      </c>
      <c r="C38" s="518"/>
      <c r="D38" s="518"/>
      <c r="E38" s="519"/>
      <c r="F38" s="520"/>
      <c r="I38" s="15"/>
      <c r="J38" s="16"/>
    </row>
    <row r="39" spans="1:10" ht="24.95" customHeight="1" x14ac:dyDescent="0.2">
      <c r="B39" s="706" t="s">
        <v>3505</v>
      </c>
      <c r="C39" s="706"/>
      <c r="D39" s="706"/>
      <c r="E39" s="706"/>
      <c r="F39" s="706"/>
      <c r="I39" s="15"/>
      <c r="J39" s="16"/>
    </row>
    <row r="40" spans="1:10" ht="15" customHeight="1" x14ac:dyDescent="0.2">
      <c r="B40" s="706"/>
      <c r="C40" s="706"/>
      <c r="D40" s="706"/>
      <c r="E40" s="706"/>
      <c r="F40" s="706"/>
      <c r="I40" s="15"/>
      <c r="J40" s="16"/>
    </row>
    <row r="41" spans="1:10" ht="20.100000000000001" customHeight="1" x14ac:dyDescent="0.2">
      <c r="B41" s="706"/>
      <c r="C41" s="706"/>
      <c r="D41" s="706"/>
      <c r="E41" s="706"/>
      <c r="F41" s="706"/>
      <c r="I41" s="15"/>
      <c r="J41" s="16"/>
    </row>
    <row r="42" spans="1:10" ht="20.100000000000001" customHeight="1" x14ac:dyDescent="0.2">
      <c r="B42" s="564" t="s">
        <v>3313</v>
      </c>
      <c r="C42" s="565"/>
      <c r="D42" s="565"/>
      <c r="E42" s="566"/>
      <c r="F42" s="567"/>
      <c r="I42" s="15"/>
      <c r="J42" s="16"/>
    </row>
    <row r="43" spans="1:10" ht="24.95" customHeight="1" x14ac:dyDescent="0.2">
      <c r="B43" s="693" t="s">
        <v>3883</v>
      </c>
      <c r="C43" s="693"/>
      <c r="D43" s="693"/>
      <c r="E43" s="693"/>
      <c r="F43" s="693"/>
      <c r="I43" s="15"/>
      <c r="J43" s="16"/>
    </row>
    <row r="44" spans="1:10" ht="14.1" customHeight="1" x14ac:dyDescent="0.2">
      <c r="A44" s="9"/>
    </row>
    <row r="45" spans="1:10" ht="14.1" customHeight="1" x14ac:dyDescent="0.2">
      <c r="A45" s="9"/>
    </row>
    <row r="46" spans="1:10" ht="14.1" customHeight="1" x14ac:dyDescent="0.2">
      <c r="A46" s="9"/>
    </row>
    <row r="47" spans="1:10" ht="14.1" customHeight="1" x14ac:dyDescent="0.2">
      <c r="A47" s="9"/>
      <c r="B47" s="522"/>
    </row>
    <row r="48" spans="1:10" ht="14.1" customHeight="1" x14ac:dyDescent="0.2">
      <c r="A48" s="9"/>
    </row>
    <row r="49" spans="1:1" ht="14.1" customHeight="1" x14ac:dyDescent="0.2">
      <c r="A49" s="9"/>
    </row>
    <row r="50" spans="1:1" ht="14.1" customHeight="1" x14ac:dyDescent="0.2">
      <c r="A50" s="9"/>
    </row>
    <row r="51" spans="1:1" ht="14.1" customHeight="1" x14ac:dyDescent="0.2">
      <c r="A51" s="9"/>
    </row>
    <row r="52" spans="1:1" ht="14.1" customHeight="1" x14ac:dyDescent="0.2">
      <c r="A52" s="9"/>
    </row>
    <row r="53" spans="1:1" ht="14.1" customHeight="1" x14ac:dyDescent="0.2">
      <c r="A53" s="9"/>
    </row>
    <row r="54" spans="1:1" ht="14.1" customHeight="1" x14ac:dyDescent="0.2">
      <c r="A54" s="9"/>
    </row>
    <row r="55" spans="1:1" ht="14.1" customHeight="1" x14ac:dyDescent="0.2">
      <c r="A55" s="9"/>
    </row>
    <row r="56" spans="1:1" ht="14.1" customHeight="1" x14ac:dyDescent="0.2">
      <c r="A56" s="9"/>
    </row>
    <row r="57" spans="1:1" ht="14.1" customHeight="1" x14ac:dyDescent="0.2">
      <c r="A57" s="9"/>
    </row>
    <row r="58" spans="1:1" ht="14.1" customHeight="1" x14ac:dyDescent="0.2">
      <c r="A58" s="9"/>
    </row>
    <row r="59" spans="1:1" ht="14.1" customHeight="1" x14ac:dyDescent="0.2">
      <c r="A59" s="9"/>
    </row>
    <row r="60" spans="1:1" ht="14.1" customHeight="1" x14ac:dyDescent="0.2">
      <c r="A60" s="9"/>
    </row>
    <row r="61" spans="1:1" ht="14.1" customHeight="1" x14ac:dyDescent="0.2">
      <c r="A61" s="9"/>
    </row>
    <row r="62" spans="1:1" ht="14.1" customHeight="1" x14ac:dyDescent="0.2">
      <c r="A62" s="9"/>
    </row>
    <row r="63" spans="1:1" ht="14.1" customHeight="1" x14ac:dyDescent="0.2">
      <c r="A63" s="9"/>
    </row>
    <row r="64" spans="1:1" ht="14.1" customHeight="1" x14ac:dyDescent="0.2">
      <c r="A64" s="9"/>
    </row>
    <row r="65" spans="1:1" ht="14.1" customHeight="1" x14ac:dyDescent="0.2">
      <c r="A65" s="9"/>
    </row>
    <row r="66" spans="1:1" ht="14.1" customHeight="1" x14ac:dyDescent="0.2">
      <c r="A66" s="9"/>
    </row>
    <row r="67" spans="1:1" ht="14.1" customHeight="1" x14ac:dyDescent="0.2">
      <c r="A67" s="9"/>
    </row>
    <row r="68" spans="1:1" ht="14.1" customHeight="1" x14ac:dyDescent="0.2">
      <c r="A68" s="9"/>
    </row>
    <row r="69" spans="1:1" ht="14.1" customHeight="1" x14ac:dyDescent="0.2">
      <c r="A69" s="9"/>
    </row>
    <row r="70" spans="1:1" ht="14.1" customHeight="1" x14ac:dyDescent="0.2">
      <c r="A70" s="9"/>
    </row>
    <row r="71" spans="1:1" ht="14.1" customHeight="1" x14ac:dyDescent="0.2">
      <c r="A71" s="9"/>
    </row>
    <row r="72" spans="1:1" ht="14.1" customHeight="1" x14ac:dyDescent="0.2">
      <c r="A72" s="9"/>
    </row>
    <row r="73" spans="1:1" ht="14.1" customHeight="1" x14ac:dyDescent="0.2">
      <c r="A73" s="9"/>
    </row>
    <row r="74" spans="1:1" ht="14.1" customHeight="1" x14ac:dyDescent="0.2">
      <c r="A74" s="9"/>
    </row>
    <row r="75" spans="1:1" ht="14.1" customHeight="1" x14ac:dyDescent="0.2">
      <c r="A75" s="9"/>
    </row>
    <row r="76" spans="1:1" ht="14.1" customHeight="1" x14ac:dyDescent="0.2">
      <c r="A76" s="9"/>
    </row>
    <row r="77" spans="1:1" ht="14.1" customHeight="1" x14ac:dyDescent="0.2">
      <c r="A77" s="9"/>
    </row>
    <row r="78" spans="1:1" ht="14.1" customHeight="1" x14ac:dyDescent="0.2">
      <c r="A78" s="9"/>
    </row>
    <row r="79" spans="1:1" ht="14.1" customHeight="1" x14ac:dyDescent="0.2">
      <c r="A79" s="9"/>
    </row>
    <row r="80" spans="1:1" ht="14.1" customHeight="1" x14ac:dyDescent="0.2">
      <c r="A80" s="9"/>
    </row>
    <row r="81" spans="1:1" ht="14.1" customHeight="1" x14ac:dyDescent="0.2">
      <c r="A81" s="9"/>
    </row>
    <row r="82" spans="1:1" ht="14.1" customHeight="1" x14ac:dyDescent="0.2">
      <c r="A82" s="9"/>
    </row>
    <row r="83" spans="1:1" ht="14.1" customHeight="1" x14ac:dyDescent="0.2">
      <c r="A83" s="9"/>
    </row>
    <row r="84" spans="1:1" ht="14.1" customHeight="1" x14ac:dyDescent="0.2">
      <c r="A84" s="9"/>
    </row>
    <row r="85" spans="1:1" ht="14.1" customHeight="1" x14ac:dyDescent="0.2">
      <c r="A85" s="9"/>
    </row>
    <row r="86" spans="1:1" ht="14.1" customHeight="1" x14ac:dyDescent="0.2">
      <c r="A86" s="9"/>
    </row>
    <row r="87" spans="1:1" ht="14.1" customHeight="1" x14ac:dyDescent="0.2">
      <c r="A87" s="9"/>
    </row>
    <row r="88" spans="1:1" ht="14.1" customHeight="1" x14ac:dyDescent="0.2">
      <c r="A88" s="9"/>
    </row>
    <row r="89" spans="1:1" ht="14.1" customHeight="1" x14ac:dyDescent="0.2">
      <c r="A89" s="9"/>
    </row>
    <row r="90" spans="1:1" ht="14.1" customHeight="1" x14ac:dyDescent="0.2">
      <c r="A90" s="9"/>
    </row>
    <row r="91" spans="1:1" ht="14.1" customHeight="1" x14ac:dyDescent="0.2">
      <c r="A91" s="9"/>
    </row>
    <row r="92" spans="1:1" ht="14.1" customHeight="1" x14ac:dyDescent="0.2">
      <c r="A92" s="9"/>
    </row>
    <row r="93" spans="1:1" ht="14.1" customHeight="1" x14ac:dyDescent="0.2">
      <c r="A93" s="9"/>
    </row>
    <row r="94" spans="1:1" ht="14.1" customHeight="1" x14ac:dyDescent="0.2">
      <c r="A94" s="9"/>
    </row>
    <row r="95" spans="1:1" ht="14.1" customHeight="1" x14ac:dyDescent="0.2">
      <c r="A95" s="9"/>
    </row>
    <row r="96" spans="1:1" ht="14.1" customHeight="1" x14ac:dyDescent="0.2">
      <c r="A96" s="9"/>
    </row>
    <row r="97" spans="1:1" ht="14.1" customHeight="1" x14ac:dyDescent="0.2">
      <c r="A97" s="9"/>
    </row>
    <row r="98" spans="1:1" ht="14.1" customHeight="1" x14ac:dyDescent="0.2">
      <c r="A98" s="9"/>
    </row>
    <row r="99" spans="1:1" ht="14.1" customHeight="1" x14ac:dyDescent="0.2">
      <c r="A99" s="9"/>
    </row>
    <row r="100" spans="1:1" ht="14.1" customHeight="1" x14ac:dyDescent="0.2">
      <c r="A100" s="9"/>
    </row>
    <row r="101" spans="1:1" ht="14.1" customHeight="1" x14ac:dyDescent="0.2">
      <c r="A101" s="9"/>
    </row>
    <row r="102" spans="1:1" ht="14.1" customHeight="1" x14ac:dyDescent="0.2">
      <c r="A102" s="9"/>
    </row>
    <row r="103" spans="1:1" ht="14.1" customHeight="1" x14ac:dyDescent="0.2">
      <c r="A103" s="9"/>
    </row>
    <row r="104" spans="1:1" ht="14.1" customHeight="1" x14ac:dyDescent="0.2">
      <c r="A104" s="9"/>
    </row>
    <row r="105" spans="1:1" ht="14.1" customHeight="1" x14ac:dyDescent="0.2">
      <c r="A105" s="9"/>
    </row>
    <row r="106" spans="1:1" ht="14.1" customHeight="1" x14ac:dyDescent="0.2">
      <c r="A106" s="9"/>
    </row>
    <row r="107" spans="1:1" ht="14.1" customHeight="1" x14ac:dyDescent="0.2">
      <c r="A107" s="9"/>
    </row>
    <row r="108" spans="1:1" ht="14.1" customHeight="1" x14ac:dyDescent="0.2">
      <c r="A108" s="9"/>
    </row>
    <row r="109" spans="1:1" ht="14.1" customHeight="1" x14ac:dyDescent="0.2">
      <c r="A109" s="9"/>
    </row>
    <row r="110" spans="1:1" ht="14.1" customHeight="1" x14ac:dyDescent="0.2">
      <c r="A110" s="9"/>
    </row>
    <row r="111" spans="1:1" ht="14.1" customHeight="1" x14ac:dyDescent="0.2">
      <c r="A111" s="9"/>
    </row>
    <row r="112" spans="1:1"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sheetData>
  <mergeCells count="14">
    <mergeCell ref="B43:F43"/>
    <mergeCell ref="B2:F2"/>
    <mergeCell ref="B10:F10"/>
    <mergeCell ref="B11:B12"/>
    <mergeCell ref="C11:C12"/>
    <mergeCell ref="D11:D12"/>
    <mergeCell ref="E11:E12"/>
    <mergeCell ref="F11:F12"/>
    <mergeCell ref="B23:F25"/>
    <mergeCell ref="B26:F29"/>
    <mergeCell ref="B30:F35"/>
    <mergeCell ref="B36:F37"/>
    <mergeCell ref="B5:F9"/>
    <mergeCell ref="B39:F41"/>
  </mergeCells>
  <printOptions horizontalCentered="1"/>
  <pageMargins left="0.23622047244094491" right="0.23622047244094491" top="0.59055118110236227" bottom="0.51181102362204722" header="0" footer="0.27559055118110237"/>
  <pageSetup scale="90" orientation="portrait" r:id="rId1"/>
  <headerFooter>
    <oddFooter>&amp;C&amp;"Arial Narrow"- 2 -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4" tint="0.79998168889431442"/>
  </sheetPr>
  <dimension ref="A1:P216"/>
  <sheetViews>
    <sheetView showGridLines="0" defaultGridColor="0" topLeftCell="C1" colorId="22" workbookViewId="0">
      <selection activeCell="B13" sqref="B13"/>
    </sheetView>
  </sheetViews>
  <sheetFormatPr defaultColWidth="11" defaultRowHeight="12.75" x14ac:dyDescent="0.2"/>
  <cols>
    <col min="1" max="1" width="11" style="7" hidden="1" customWidth="1"/>
    <col min="2" max="2" width="40.7109375" style="8" hidden="1" customWidth="1"/>
    <col min="3" max="3" width="6.5703125" style="8" customWidth="1"/>
    <col min="4" max="4" width="25.7109375" style="8" customWidth="1"/>
    <col min="5" max="6" width="10.7109375" style="8" customWidth="1"/>
    <col min="7" max="7" width="11.7109375" style="8" customWidth="1"/>
    <col min="8" max="8" width="9.7109375" style="8" customWidth="1"/>
    <col min="9" max="16384" width="11" style="8"/>
  </cols>
  <sheetData>
    <row r="1" spans="1:16" ht="20.100000000000001" customHeight="1" x14ac:dyDescent="0.2">
      <c r="K1" s="297"/>
    </row>
    <row r="2" spans="1:16" ht="20.100000000000001" customHeight="1" x14ac:dyDescent="0.2">
      <c r="K2" s="297"/>
    </row>
    <row r="3" spans="1:16" ht="15" customHeight="1" x14ac:dyDescent="0.2">
      <c r="D3" s="707" t="s">
        <v>2995</v>
      </c>
      <c r="E3" s="707"/>
      <c r="F3" s="707"/>
      <c r="G3" s="707"/>
      <c r="H3" s="707"/>
      <c r="K3" s="297"/>
    </row>
    <row r="4" spans="1:16" ht="15" customHeight="1" x14ac:dyDescent="0.2">
      <c r="D4" s="708" t="s">
        <v>3368</v>
      </c>
      <c r="E4" s="708"/>
      <c r="F4" s="708"/>
      <c r="G4" s="708"/>
      <c r="H4" s="708"/>
      <c r="K4" s="297"/>
    </row>
    <row r="5" spans="1:16" ht="18" customHeight="1" x14ac:dyDescent="0.2">
      <c r="K5" s="297"/>
    </row>
    <row r="6" spans="1:16" ht="15" customHeight="1" x14ac:dyDescent="0.2">
      <c r="D6" s="285" t="s">
        <v>2996</v>
      </c>
      <c r="E6" s="278" t="s">
        <v>2994</v>
      </c>
      <c r="F6" s="278" t="s">
        <v>2994</v>
      </c>
      <c r="G6" s="286" t="s">
        <v>2997</v>
      </c>
      <c r="H6" s="279" t="s">
        <v>810</v>
      </c>
      <c r="K6" s="297"/>
    </row>
    <row r="7" spans="1:16" ht="15" customHeight="1" x14ac:dyDescent="0.2">
      <c r="D7" s="287"/>
      <c r="E7" s="280">
        <v>2018</v>
      </c>
      <c r="F7" s="280">
        <v>2019</v>
      </c>
      <c r="G7" s="288"/>
      <c r="H7" s="281"/>
      <c r="I7" s="9"/>
      <c r="J7" s="9"/>
      <c r="K7" s="298"/>
      <c r="L7" s="9"/>
      <c r="M7" s="9"/>
      <c r="N7" s="9"/>
      <c r="O7" s="9"/>
      <c r="P7" s="9"/>
    </row>
    <row r="8" spans="1:16" ht="15" customHeight="1" x14ac:dyDescent="0.2">
      <c r="A8" s="7">
        <v>1</v>
      </c>
      <c r="C8" s="122" t="s">
        <v>2107</v>
      </c>
      <c r="D8" s="289" t="s">
        <v>2600</v>
      </c>
      <c r="E8" s="283">
        <v>1896</v>
      </c>
      <c r="F8" s="283">
        <v>2034</v>
      </c>
      <c r="G8" s="168">
        <v>138</v>
      </c>
      <c r="H8" s="283" t="s">
        <v>3857</v>
      </c>
      <c r="I8" s="9"/>
      <c r="J8" s="9"/>
      <c r="K8" s="298"/>
      <c r="L8" s="9"/>
      <c r="M8" s="9"/>
      <c r="N8" s="9"/>
      <c r="O8" s="9"/>
      <c r="P8" s="9"/>
    </row>
    <row r="9" spans="1:16" ht="15" customHeight="1" x14ac:dyDescent="0.2">
      <c r="A9" s="7">
        <v>2</v>
      </c>
      <c r="C9" s="122" t="s">
        <v>648</v>
      </c>
      <c r="D9" s="290" t="s">
        <v>2601</v>
      </c>
      <c r="E9" s="282">
        <v>2210</v>
      </c>
      <c r="F9" s="282">
        <v>2254</v>
      </c>
      <c r="G9" s="167">
        <v>44</v>
      </c>
      <c r="H9" s="283" t="s">
        <v>3858</v>
      </c>
      <c r="I9" s="9"/>
      <c r="J9" s="9"/>
      <c r="K9" s="298"/>
      <c r="L9" s="9"/>
      <c r="M9" s="9"/>
      <c r="N9" s="9"/>
      <c r="O9" s="9"/>
      <c r="P9" s="9"/>
    </row>
    <row r="10" spans="1:16" ht="15" customHeight="1" x14ac:dyDescent="0.2">
      <c r="A10" s="7">
        <v>3</v>
      </c>
      <c r="C10" s="123" t="s">
        <v>2108</v>
      </c>
      <c r="D10" s="291" t="s">
        <v>2602</v>
      </c>
      <c r="E10" s="282">
        <v>8922</v>
      </c>
      <c r="F10" s="282">
        <v>9004</v>
      </c>
      <c r="G10" s="167">
        <v>82</v>
      </c>
      <c r="H10" s="283" t="s">
        <v>3366</v>
      </c>
      <c r="I10" s="9"/>
      <c r="J10" s="9"/>
      <c r="K10" s="298"/>
      <c r="L10" s="9"/>
      <c r="M10" s="9"/>
      <c r="N10" s="9"/>
      <c r="O10" s="9"/>
      <c r="P10" s="9"/>
    </row>
    <row r="11" spans="1:16" ht="15" customHeight="1" x14ac:dyDescent="0.2">
      <c r="A11" s="7">
        <v>4</v>
      </c>
      <c r="C11" s="123" t="s">
        <v>2109</v>
      </c>
      <c r="D11" s="292" t="s">
        <v>2998</v>
      </c>
      <c r="E11" s="282">
        <v>5708</v>
      </c>
      <c r="F11" s="282">
        <v>5840</v>
      </c>
      <c r="G11" s="167">
        <v>132</v>
      </c>
      <c r="H11" s="283" t="s">
        <v>3859</v>
      </c>
      <c r="I11" s="9"/>
      <c r="J11" s="9"/>
      <c r="K11" s="298"/>
      <c r="L11" s="9"/>
      <c r="M11" s="9"/>
      <c r="N11" s="9"/>
      <c r="O11" s="9"/>
      <c r="P11" s="9"/>
    </row>
    <row r="12" spans="1:16" ht="15" customHeight="1" x14ac:dyDescent="0.2">
      <c r="A12" s="7">
        <v>5</v>
      </c>
      <c r="C12" s="122" t="s">
        <v>2110</v>
      </c>
      <c r="D12" s="291" t="s">
        <v>2603</v>
      </c>
      <c r="E12" s="282">
        <v>1483</v>
      </c>
      <c r="F12" s="282">
        <v>1489</v>
      </c>
      <c r="G12" s="167">
        <v>6</v>
      </c>
      <c r="H12" s="283" t="s">
        <v>3365</v>
      </c>
      <c r="I12" s="9"/>
      <c r="J12" s="9"/>
      <c r="K12" s="298"/>
      <c r="L12" s="9"/>
      <c r="M12" s="9"/>
      <c r="N12" s="9"/>
      <c r="O12" s="9"/>
      <c r="P12" s="9"/>
    </row>
    <row r="13" spans="1:16" ht="15" customHeight="1" x14ac:dyDescent="0.2">
      <c r="A13" s="7">
        <v>6</v>
      </c>
      <c r="C13" s="122" t="s">
        <v>2111</v>
      </c>
      <c r="D13" s="291" t="s">
        <v>2604</v>
      </c>
      <c r="E13" s="282">
        <v>984</v>
      </c>
      <c r="F13" s="282">
        <v>987</v>
      </c>
      <c r="G13" s="167">
        <v>3</v>
      </c>
      <c r="H13" s="283" t="s">
        <v>3860</v>
      </c>
      <c r="I13" s="9"/>
      <c r="J13" s="9"/>
      <c r="K13" s="298"/>
      <c r="L13" s="9"/>
      <c r="M13" s="9"/>
      <c r="N13" s="9"/>
      <c r="O13" s="9"/>
      <c r="P13" s="9"/>
    </row>
    <row r="14" spans="1:16" ht="15" customHeight="1" x14ac:dyDescent="0.2">
      <c r="A14" s="7">
        <v>7</v>
      </c>
      <c r="C14" s="122" t="s">
        <v>2112</v>
      </c>
      <c r="D14" s="293" t="s">
        <v>2999</v>
      </c>
      <c r="E14" s="282">
        <v>1482</v>
      </c>
      <c r="F14" s="282">
        <v>1474</v>
      </c>
      <c r="G14" s="167">
        <v>-8</v>
      </c>
      <c r="H14" s="283" t="s">
        <v>3861</v>
      </c>
      <c r="I14" s="9"/>
      <c r="J14" s="9"/>
      <c r="K14" s="298"/>
      <c r="L14" s="9"/>
      <c r="M14" s="9"/>
      <c r="N14" s="9"/>
      <c r="O14" s="9"/>
      <c r="P14" s="9"/>
    </row>
    <row r="15" spans="1:16" ht="15" customHeight="1" x14ac:dyDescent="0.2">
      <c r="A15" s="7">
        <v>8</v>
      </c>
      <c r="C15" s="123" t="s">
        <v>649</v>
      </c>
      <c r="D15" s="291" t="s">
        <v>3357</v>
      </c>
      <c r="E15" s="282">
        <v>6667</v>
      </c>
      <c r="F15" s="282">
        <v>6670</v>
      </c>
      <c r="G15" s="167">
        <v>3</v>
      </c>
      <c r="H15" s="283" t="s">
        <v>3862</v>
      </c>
      <c r="I15" s="9"/>
      <c r="J15" s="9"/>
      <c r="K15" s="298"/>
      <c r="L15" s="9"/>
      <c r="M15" s="9"/>
      <c r="N15" s="9"/>
      <c r="O15" s="9"/>
      <c r="P15" s="9"/>
    </row>
    <row r="16" spans="1:16" ht="15" customHeight="1" x14ac:dyDescent="0.2">
      <c r="A16" s="19">
        <v>9</v>
      </c>
      <c r="B16" s="9"/>
      <c r="C16" s="124" t="s">
        <v>2113</v>
      </c>
      <c r="D16" s="291" t="s">
        <v>2605</v>
      </c>
      <c r="E16" s="282">
        <v>4541</v>
      </c>
      <c r="F16" s="282">
        <v>4549</v>
      </c>
      <c r="G16" s="167">
        <v>8</v>
      </c>
      <c r="H16" s="283" t="s">
        <v>3863</v>
      </c>
      <c r="I16" s="9"/>
      <c r="J16" s="9"/>
      <c r="K16" s="298"/>
      <c r="L16" s="9"/>
      <c r="M16" s="9"/>
      <c r="N16" s="9"/>
      <c r="O16" s="9"/>
      <c r="P16" s="9"/>
    </row>
    <row r="17" spans="1:16" ht="15" customHeight="1" x14ac:dyDescent="0.2">
      <c r="A17" s="7">
        <v>10</v>
      </c>
      <c r="B17" s="9"/>
      <c r="C17" s="124" t="s">
        <v>2114</v>
      </c>
      <c r="D17" s="291" t="s">
        <v>2606</v>
      </c>
      <c r="E17" s="282">
        <v>8218</v>
      </c>
      <c r="F17" s="282">
        <v>8353</v>
      </c>
      <c r="G17" s="167">
        <v>135</v>
      </c>
      <c r="H17" s="283" t="s">
        <v>3864</v>
      </c>
      <c r="I17" s="9"/>
      <c r="J17" s="9"/>
      <c r="K17" s="298"/>
      <c r="L17" s="9"/>
      <c r="M17" s="9"/>
      <c r="N17" s="9"/>
      <c r="O17" s="9"/>
      <c r="P17" s="9"/>
    </row>
    <row r="18" spans="1:16" ht="15" customHeight="1" x14ac:dyDescent="0.2">
      <c r="A18" s="7">
        <v>11</v>
      </c>
      <c r="C18" s="122" t="s">
        <v>2115</v>
      </c>
      <c r="D18" s="291" t="s">
        <v>2607</v>
      </c>
      <c r="E18" s="282">
        <v>2952</v>
      </c>
      <c r="F18" s="282">
        <v>2931</v>
      </c>
      <c r="G18" s="167">
        <v>-21</v>
      </c>
      <c r="H18" s="283" t="s">
        <v>3865</v>
      </c>
      <c r="I18" s="9"/>
      <c r="J18" s="9"/>
      <c r="K18" s="298"/>
      <c r="L18" s="9"/>
      <c r="M18" s="9"/>
      <c r="N18" s="9"/>
      <c r="O18" s="9"/>
      <c r="P18" s="9"/>
    </row>
    <row r="19" spans="1:16" ht="15" customHeight="1" x14ac:dyDescent="0.2">
      <c r="A19" s="7">
        <v>12</v>
      </c>
      <c r="C19" s="122" t="s">
        <v>2116</v>
      </c>
      <c r="D19" s="291" t="s">
        <v>2608</v>
      </c>
      <c r="E19" s="282">
        <v>1534</v>
      </c>
      <c r="F19" s="282">
        <v>1518</v>
      </c>
      <c r="G19" s="167">
        <v>-16</v>
      </c>
      <c r="H19" s="283" t="s">
        <v>3866</v>
      </c>
      <c r="I19" s="9"/>
      <c r="J19" s="9"/>
      <c r="K19" s="298"/>
      <c r="L19" s="9"/>
      <c r="M19" s="9"/>
      <c r="N19" s="9"/>
      <c r="O19" s="9"/>
      <c r="P19" s="9"/>
    </row>
    <row r="20" spans="1:16" ht="15" customHeight="1" x14ac:dyDescent="0.2">
      <c r="C20" s="122" t="s">
        <v>2117</v>
      </c>
      <c r="D20" s="291" t="s">
        <v>2609</v>
      </c>
      <c r="E20" s="282">
        <v>1000</v>
      </c>
      <c r="F20" s="282">
        <v>978</v>
      </c>
      <c r="G20" s="167">
        <v>-22</v>
      </c>
      <c r="H20" s="283" t="s">
        <v>3867</v>
      </c>
      <c r="I20" s="9"/>
      <c r="J20" s="9"/>
      <c r="K20" s="298"/>
      <c r="L20" s="9"/>
      <c r="M20" s="9"/>
      <c r="N20" s="9"/>
      <c r="O20" s="9"/>
      <c r="P20" s="9"/>
    </row>
    <row r="21" spans="1:16" ht="15" customHeight="1" x14ac:dyDescent="0.2">
      <c r="C21" s="122" t="s">
        <v>2118</v>
      </c>
      <c r="D21" s="291" t="s">
        <v>2610</v>
      </c>
      <c r="E21" s="282">
        <v>3972</v>
      </c>
      <c r="F21" s="282">
        <v>3883</v>
      </c>
      <c r="G21" s="167">
        <v>-89</v>
      </c>
      <c r="H21" s="283" t="s">
        <v>3867</v>
      </c>
      <c r="I21" s="9"/>
      <c r="J21" s="9"/>
      <c r="K21" s="298"/>
      <c r="L21" s="9"/>
      <c r="M21" s="9"/>
      <c r="N21" s="9"/>
      <c r="O21" s="9"/>
      <c r="P21" s="9"/>
    </row>
    <row r="22" spans="1:16" ht="15" customHeight="1" x14ac:dyDescent="0.2">
      <c r="C22" s="123" t="s">
        <v>1001</v>
      </c>
      <c r="D22" s="293" t="s">
        <v>3000</v>
      </c>
      <c r="E22" s="282">
        <v>15481</v>
      </c>
      <c r="F22" s="282">
        <v>15619</v>
      </c>
      <c r="G22" s="167">
        <v>138</v>
      </c>
      <c r="H22" s="283" t="s">
        <v>3366</v>
      </c>
      <c r="I22" s="9"/>
      <c r="J22" s="9"/>
      <c r="K22" s="298"/>
      <c r="L22" s="9"/>
      <c r="M22" s="9"/>
      <c r="N22" s="9"/>
      <c r="O22" s="9"/>
      <c r="P22" s="9"/>
    </row>
    <row r="23" spans="1:16" ht="15" customHeight="1" x14ac:dyDescent="0.2">
      <c r="A23" s="7">
        <v>1</v>
      </c>
      <c r="C23" s="123" t="s">
        <v>1003</v>
      </c>
      <c r="D23" s="291" t="s">
        <v>2611</v>
      </c>
      <c r="E23" s="282">
        <v>3104</v>
      </c>
      <c r="F23" s="282">
        <v>3183</v>
      </c>
      <c r="G23" s="167">
        <v>79</v>
      </c>
      <c r="H23" s="283" t="s">
        <v>3868</v>
      </c>
      <c r="I23" s="9"/>
      <c r="J23" s="9"/>
      <c r="K23" s="298"/>
      <c r="L23" s="9"/>
      <c r="M23" s="9"/>
      <c r="N23" s="9"/>
      <c r="O23" s="9"/>
      <c r="P23" s="9"/>
    </row>
    <row r="24" spans="1:16" ht="15" customHeight="1" x14ac:dyDescent="0.2">
      <c r="A24" s="7">
        <v>2</v>
      </c>
      <c r="C24" s="123" t="s">
        <v>2119</v>
      </c>
      <c r="D24" s="291" t="s">
        <v>2612</v>
      </c>
      <c r="E24" s="282">
        <v>3095</v>
      </c>
      <c r="F24" s="282">
        <v>3153</v>
      </c>
      <c r="G24" s="167">
        <v>58</v>
      </c>
      <c r="H24" s="283" t="s">
        <v>3869</v>
      </c>
      <c r="I24" s="9"/>
      <c r="J24" s="9"/>
      <c r="K24" s="298"/>
      <c r="L24" s="9"/>
      <c r="M24" s="9"/>
      <c r="N24" s="9"/>
      <c r="O24" s="9"/>
      <c r="P24" s="9"/>
    </row>
    <row r="25" spans="1:16" ht="15" customHeight="1" x14ac:dyDescent="0.2">
      <c r="A25" s="7">
        <v>3</v>
      </c>
      <c r="C25" s="123" t="s">
        <v>1005</v>
      </c>
      <c r="D25" s="291" t="s">
        <v>3358</v>
      </c>
      <c r="E25" s="282">
        <v>2076</v>
      </c>
      <c r="F25" s="282">
        <v>2098</v>
      </c>
      <c r="G25" s="167">
        <v>22</v>
      </c>
      <c r="H25" s="283" t="s">
        <v>3870</v>
      </c>
      <c r="I25" s="9"/>
      <c r="J25" s="9"/>
      <c r="K25" s="298"/>
      <c r="L25" s="9"/>
      <c r="M25" s="9"/>
      <c r="N25" s="9"/>
      <c r="O25" s="9"/>
      <c r="P25" s="9"/>
    </row>
    <row r="26" spans="1:16" ht="15" customHeight="1" x14ac:dyDescent="0.2">
      <c r="A26" s="7">
        <v>4</v>
      </c>
      <c r="C26" s="123" t="s">
        <v>1007</v>
      </c>
      <c r="D26" s="291" t="s">
        <v>2613</v>
      </c>
      <c r="E26" s="282">
        <v>14425</v>
      </c>
      <c r="F26" s="523">
        <v>14916</v>
      </c>
      <c r="G26" s="167">
        <v>491</v>
      </c>
      <c r="H26" s="283" t="s">
        <v>3871</v>
      </c>
      <c r="I26" s="9"/>
      <c r="J26" s="9"/>
      <c r="K26" s="298"/>
      <c r="L26" s="9"/>
      <c r="M26" s="9"/>
      <c r="N26" s="9"/>
      <c r="O26" s="9"/>
      <c r="P26" s="9"/>
    </row>
    <row r="27" spans="1:16" ht="15" customHeight="1" x14ac:dyDescent="0.2">
      <c r="A27" s="7">
        <v>5</v>
      </c>
      <c r="C27" s="123" t="s">
        <v>2120</v>
      </c>
      <c r="D27" s="291" t="s">
        <v>2614</v>
      </c>
      <c r="E27" s="282">
        <v>1067</v>
      </c>
      <c r="F27" s="282">
        <v>1068</v>
      </c>
      <c r="G27" s="167">
        <v>1</v>
      </c>
      <c r="H27" s="283" t="s">
        <v>3872</v>
      </c>
      <c r="I27" s="9"/>
      <c r="J27" s="9"/>
      <c r="K27" s="298"/>
      <c r="L27" s="9"/>
      <c r="M27" s="9"/>
      <c r="N27" s="9"/>
      <c r="O27" s="9"/>
      <c r="P27" s="9"/>
    </row>
    <row r="28" spans="1:16" ht="15" customHeight="1" x14ac:dyDescent="0.2">
      <c r="A28" s="7">
        <v>6</v>
      </c>
      <c r="C28" s="123" t="s">
        <v>650</v>
      </c>
      <c r="D28" s="293" t="s">
        <v>3001</v>
      </c>
      <c r="E28" s="282">
        <v>3472</v>
      </c>
      <c r="F28" s="282">
        <v>3463</v>
      </c>
      <c r="G28" s="167">
        <v>-9</v>
      </c>
      <c r="H28" s="283" t="s">
        <v>3873</v>
      </c>
      <c r="I28" s="9"/>
      <c r="J28" s="9"/>
      <c r="K28" s="298"/>
      <c r="L28" s="9"/>
      <c r="M28" s="9"/>
      <c r="N28" s="9"/>
      <c r="O28" s="9"/>
      <c r="P28" s="9"/>
    </row>
    <row r="29" spans="1:16" ht="15" customHeight="1" x14ac:dyDescent="0.2">
      <c r="A29" s="7">
        <v>7</v>
      </c>
      <c r="C29" s="123" t="s">
        <v>1009</v>
      </c>
      <c r="D29" s="291" t="s">
        <v>399</v>
      </c>
      <c r="E29" s="282">
        <v>2323</v>
      </c>
      <c r="F29" s="282">
        <v>2376</v>
      </c>
      <c r="G29" s="167">
        <v>53</v>
      </c>
      <c r="H29" s="283" t="s">
        <v>3859</v>
      </c>
      <c r="I29" s="9"/>
      <c r="J29" s="9"/>
      <c r="K29" s="298"/>
      <c r="L29" s="9"/>
      <c r="M29" s="9"/>
      <c r="N29" s="9"/>
      <c r="O29" s="9"/>
      <c r="P29" s="9"/>
    </row>
    <row r="30" spans="1:16" ht="15" customHeight="1" x14ac:dyDescent="0.2">
      <c r="A30" s="7">
        <v>8</v>
      </c>
      <c r="C30" s="123" t="s">
        <v>1448</v>
      </c>
      <c r="D30" s="291" t="s">
        <v>400</v>
      </c>
      <c r="E30" s="282">
        <v>2137</v>
      </c>
      <c r="F30" s="282">
        <v>2143</v>
      </c>
      <c r="G30" s="167">
        <v>6</v>
      </c>
      <c r="H30" s="283" t="s">
        <v>3860</v>
      </c>
      <c r="I30" s="9"/>
      <c r="J30" s="9"/>
      <c r="K30" s="298"/>
      <c r="L30" s="9"/>
      <c r="M30" s="9"/>
      <c r="N30" s="9"/>
      <c r="O30" s="9"/>
      <c r="P30" s="9"/>
    </row>
    <row r="31" spans="1:16" ht="15" customHeight="1" x14ac:dyDescent="0.2">
      <c r="A31" s="7">
        <v>9</v>
      </c>
      <c r="C31" s="123" t="s">
        <v>966</v>
      </c>
      <c r="D31" s="293" t="s">
        <v>3002</v>
      </c>
      <c r="E31" s="282">
        <v>2260</v>
      </c>
      <c r="F31" s="282">
        <v>2324</v>
      </c>
      <c r="G31" s="167">
        <v>64</v>
      </c>
      <c r="H31" s="283" t="s">
        <v>3874</v>
      </c>
      <c r="I31" s="9"/>
      <c r="J31" s="9"/>
      <c r="K31" s="298"/>
      <c r="L31" s="9"/>
      <c r="M31" s="9"/>
      <c r="N31" s="9"/>
      <c r="O31" s="9"/>
      <c r="P31" s="9"/>
    </row>
    <row r="32" spans="1:16" ht="15" customHeight="1" x14ac:dyDescent="0.2">
      <c r="A32" s="7">
        <v>10</v>
      </c>
      <c r="C32" s="123" t="s">
        <v>1442</v>
      </c>
      <c r="D32" s="291" t="s">
        <v>401</v>
      </c>
      <c r="E32" s="282">
        <v>16672</v>
      </c>
      <c r="F32" s="282">
        <v>16851</v>
      </c>
      <c r="G32" s="167">
        <v>179</v>
      </c>
      <c r="H32" s="283" t="s">
        <v>3870</v>
      </c>
      <c r="I32" s="9"/>
      <c r="J32" s="9"/>
      <c r="K32" s="298"/>
      <c r="L32" s="9"/>
      <c r="M32" s="9"/>
      <c r="N32" s="9"/>
      <c r="O32" s="9"/>
      <c r="P32" s="9"/>
    </row>
    <row r="33" spans="1:16" ht="15" customHeight="1" x14ac:dyDescent="0.2">
      <c r="A33" s="7">
        <v>11</v>
      </c>
      <c r="C33" s="123" t="s">
        <v>651</v>
      </c>
      <c r="D33" s="291" t="s">
        <v>402</v>
      </c>
      <c r="E33" s="282">
        <v>1755</v>
      </c>
      <c r="F33" s="282">
        <v>1795</v>
      </c>
      <c r="G33" s="167">
        <v>40</v>
      </c>
      <c r="H33" s="283" t="s">
        <v>3859</v>
      </c>
      <c r="I33" s="9"/>
      <c r="J33" s="9"/>
      <c r="K33" s="298"/>
      <c r="L33" s="9"/>
      <c r="M33" s="9"/>
      <c r="N33" s="9"/>
      <c r="O33" s="9"/>
      <c r="P33" s="9"/>
    </row>
    <row r="34" spans="1:16" ht="15" customHeight="1" x14ac:dyDescent="0.2">
      <c r="A34" s="7">
        <v>12</v>
      </c>
      <c r="C34" s="123" t="s">
        <v>289</v>
      </c>
      <c r="D34" s="293" t="s">
        <v>3003</v>
      </c>
      <c r="E34" s="282">
        <v>4513</v>
      </c>
      <c r="F34" s="282">
        <v>4481</v>
      </c>
      <c r="G34" s="167">
        <v>-32</v>
      </c>
      <c r="H34" s="283" t="s">
        <v>3865</v>
      </c>
      <c r="I34" s="9"/>
      <c r="J34" s="9"/>
      <c r="K34" s="298"/>
      <c r="L34" s="9"/>
      <c r="M34" s="9"/>
      <c r="N34" s="9"/>
      <c r="O34" s="9"/>
      <c r="P34" s="9"/>
    </row>
    <row r="35" spans="1:16" ht="15" customHeight="1" x14ac:dyDescent="0.2">
      <c r="A35" s="7">
        <v>13</v>
      </c>
      <c r="C35" s="123" t="s">
        <v>652</v>
      </c>
      <c r="D35" s="291" t="s">
        <v>403</v>
      </c>
      <c r="E35" s="282">
        <v>11705</v>
      </c>
      <c r="F35" s="523">
        <v>11800</v>
      </c>
      <c r="G35" s="167">
        <v>95</v>
      </c>
      <c r="H35" s="283" t="s">
        <v>3322</v>
      </c>
      <c r="I35" s="9"/>
      <c r="J35" s="9"/>
      <c r="K35" s="298"/>
      <c r="L35" s="9"/>
      <c r="M35" s="9"/>
      <c r="N35" s="9"/>
      <c r="O35" s="9"/>
      <c r="P35" s="9"/>
    </row>
    <row r="36" spans="1:16" ht="15" customHeight="1" x14ac:dyDescent="0.2">
      <c r="A36" s="7">
        <v>14</v>
      </c>
      <c r="C36" s="123" t="s">
        <v>1444</v>
      </c>
      <c r="D36" s="291" t="s">
        <v>404</v>
      </c>
      <c r="E36" s="282">
        <v>1557</v>
      </c>
      <c r="F36" s="282">
        <v>1565</v>
      </c>
      <c r="G36" s="167">
        <v>8</v>
      </c>
      <c r="H36" s="283" t="s">
        <v>3875</v>
      </c>
      <c r="I36" s="9"/>
      <c r="J36" s="9"/>
      <c r="K36" s="298"/>
      <c r="L36" s="9"/>
      <c r="M36" s="9"/>
      <c r="N36" s="9"/>
      <c r="O36" s="9"/>
      <c r="P36" s="9"/>
    </row>
    <row r="37" spans="1:16" ht="15" customHeight="1" x14ac:dyDescent="0.2">
      <c r="A37" s="7">
        <v>15</v>
      </c>
      <c r="C37" s="123" t="s">
        <v>653</v>
      </c>
      <c r="D37" s="291" t="s">
        <v>3028</v>
      </c>
      <c r="E37" s="282">
        <v>8529</v>
      </c>
      <c r="F37" s="282">
        <v>8459</v>
      </c>
      <c r="G37" s="167">
        <v>-70</v>
      </c>
      <c r="H37" s="283" t="s">
        <v>3876</v>
      </c>
      <c r="I37" s="9"/>
      <c r="J37" s="9"/>
      <c r="K37" s="298"/>
      <c r="L37" s="9"/>
      <c r="M37" s="9"/>
      <c r="N37" s="9"/>
      <c r="O37" s="9"/>
      <c r="P37" s="9"/>
    </row>
    <row r="38" spans="1:16" ht="15" customHeight="1" x14ac:dyDescent="0.2">
      <c r="A38" s="7">
        <v>16</v>
      </c>
      <c r="C38" s="123" t="s">
        <v>1446</v>
      </c>
      <c r="D38" s="291" t="s">
        <v>405</v>
      </c>
      <c r="E38" s="282">
        <v>4617</v>
      </c>
      <c r="F38" s="282">
        <v>4702</v>
      </c>
      <c r="G38" s="167">
        <v>85</v>
      </c>
      <c r="H38" s="283" t="s">
        <v>3877</v>
      </c>
      <c r="I38" s="9"/>
      <c r="J38" s="9"/>
      <c r="K38" s="298"/>
      <c r="L38" s="9"/>
      <c r="M38" s="9"/>
      <c r="N38" s="9"/>
      <c r="O38" s="9"/>
      <c r="P38" s="9"/>
    </row>
    <row r="39" spans="1:16" ht="15" customHeight="1" x14ac:dyDescent="0.2">
      <c r="A39" s="7">
        <v>17</v>
      </c>
      <c r="C39" s="123" t="s">
        <v>654</v>
      </c>
      <c r="D39" s="291" t="s">
        <v>406</v>
      </c>
      <c r="E39" s="282">
        <v>1441</v>
      </c>
      <c r="F39" s="282">
        <v>1416</v>
      </c>
      <c r="G39" s="167">
        <v>-25</v>
      </c>
      <c r="H39" s="283" t="s">
        <v>3878</v>
      </c>
      <c r="I39" s="9"/>
      <c r="J39" s="9"/>
      <c r="K39" s="298"/>
      <c r="L39" s="9"/>
      <c r="M39" s="9"/>
      <c r="N39" s="9"/>
      <c r="O39" s="9"/>
      <c r="P39" s="9"/>
    </row>
    <row r="40" spans="1:16" ht="15" customHeight="1" x14ac:dyDescent="0.2">
      <c r="A40" s="7">
        <v>18</v>
      </c>
      <c r="C40" s="123" t="s">
        <v>656</v>
      </c>
      <c r="D40" s="291" t="s">
        <v>407</v>
      </c>
      <c r="E40" s="282">
        <v>1031</v>
      </c>
      <c r="F40" s="282">
        <v>1043</v>
      </c>
      <c r="G40" s="167">
        <v>12</v>
      </c>
      <c r="H40" s="283" t="s">
        <v>3879</v>
      </c>
      <c r="I40" s="9"/>
      <c r="J40" s="9"/>
      <c r="K40" s="298"/>
      <c r="L40" s="9"/>
      <c r="M40" s="9"/>
      <c r="N40" s="9"/>
      <c r="O40" s="9"/>
      <c r="P40" s="9"/>
    </row>
    <row r="41" spans="1:16" ht="15" customHeight="1" x14ac:dyDescent="0.2">
      <c r="A41" s="7">
        <v>19</v>
      </c>
      <c r="C41" s="123" t="s">
        <v>655</v>
      </c>
      <c r="D41" s="291" t="s">
        <v>408</v>
      </c>
      <c r="E41" s="282">
        <v>740</v>
      </c>
      <c r="F41" s="282">
        <v>732</v>
      </c>
      <c r="G41" s="167">
        <v>-8</v>
      </c>
      <c r="H41" s="283" t="s">
        <v>3880</v>
      </c>
      <c r="I41" s="9"/>
      <c r="J41" s="9"/>
      <c r="K41" s="298"/>
      <c r="L41" s="9"/>
      <c r="M41" s="9"/>
      <c r="N41" s="9"/>
      <c r="O41" s="9"/>
      <c r="P41" s="9"/>
    </row>
    <row r="42" spans="1:16" ht="15" customHeight="1" x14ac:dyDescent="0.2">
      <c r="A42" s="7">
        <v>20</v>
      </c>
      <c r="C42" s="123" t="s">
        <v>998</v>
      </c>
      <c r="D42" s="291" t="s">
        <v>409</v>
      </c>
      <c r="E42" s="282">
        <v>1878</v>
      </c>
      <c r="F42" s="282">
        <v>2009</v>
      </c>
      <c r="G42" s="167">
        <v>131</v>
      </c>
      <c r="H42" s="283" t="s">
        <v>3881</v>
      </c>
      <c r="I42" s="9"/>
      <c r="J42" s="9"/>
      <c r="K42" s="298"/>
      <c r="L42" s="9"/>
      <c r="M42" s="9"/>
      <c r="N42" s="9"/>
      <c r="O42" s="9"/>
      <c r="P42" s="9"/>
    </row>
    <row r="43" spans="1:16" ht="15" customHeight="1" x14ac:dyDescent="0.2">
      <c r="A43" s="7">
        <v>21</v>
      </c>
      <c r="C43" s="123" t="s">
        <v>999</v>
      </c>
      <c r="D43" s="291" t="s">
        <v>410</v>
      </c>
      <c r="E43" s="282">
        <v>33093</v>
      </c>
      <c r="F43" s="282">
        <v>32743</v>
      </c>
      <c r="G43" s="167">
        <v>-350</v>
      </c>
      <c r="H43" s="283" t="s">
        <v>3880</v>
      </c>
      <c r="I43" s="9"/>
      <c r="J43" s="9"/>
      <c r="K43" s="298"/>
      <c r="L43" s="9"/>
      <c r="M43" s="9"/>
      <c r="N43" s="9"/>
      <c r="O43" s="9"/>
      <c r="P43" s="9"/>
    </row>
    <row r="44" spans="1:16" ht="15" customHeight="1" x14ac:dyDescent="0.2">
      <c r="A44" s="7">
        <v>23</v>
      </c>
      <c r="C44" s="123" t="s">
        <v>2401</v>
      </c>
      <c r="D44" s="294" t="s">
        <v>411</v>
      </c>
      <c r="E44" s="295">
        <v>204</v>
      </c>
      <c r="F44" s="295">
        <v>211</v>
      </c>
      <c r="G44" s="169">
        <v>7</v>
      </c>
      <c r="H44" s="489" t="s">
        <v>3871</v>
      </c>
      <c r="I44" s="9"/>
      <c r="J44" s="9"/>
      <c r="K44" s="298"/>
      <c r="L44" s="9"/>
      <c r="M44" s="9"/>
      <c r="N44" s="9"/>
      <c r="O44" s="9"/>
      <c r="P44" s="9"/>
    </row>
    <row r="45" spans="1:16" ht="20.100000000000001" customHeight="1" x14ac:dyDescent="0.2">
      <c r="A45" s="7">
        <v>24</v>
      </c>
      <c r="D45" s="296" t="s">
        <v>3004</v>
      </c>
      <c r="E45" s="284">
        <v>188744</v>
      </c>
      <c r="F45" s="284">
        <v>190114</v>
      </c>
      <c r="G45" s="284">
        <v>1370</v>
      </c>
      <c r="H45" s="284" t="s">
        <v>3882</v>
      </c>
      <c r="I45" s="9"/>
      <c r="J45" s="9"/>
      <c r="K45" s="298"/>
      <c r="L45" s="9"/>
      <c r="M45" s="9"/>
      <c r="N45" s="9"/>
      <c r="O45" s="9"/>
      <c r="P45" s="9"/>
    </row>
    <row r="46" spans="1:16" ht="12.75" customHeight="1" x14ac:dyDescent="0.2">
      <c r="A46" s="7">
        <v>26</v>
      </c>
      <c r="D46" s="709" t="s">
        <v>3005</v>
      </c>
      <c r="E46" s="710"/>
      <c r="F46" s="710"/>
      <c r="G46" s="710"/>
      <c r="H46" s="710"/>
      <c r="I46" s="9"/>
      <c r="J46" s="9"/>
      <c r="K46" s="298"/>
      <c r="L46" s="9"/>
      <c r="M46" s="9"/>
      <c r="N46" s="9"/>
      <c r="O46" s="9"/>
      <c r="P46" s="9"/>
    </row>
    <row r="47" spans="1:16" ht="12.75" customHeight="1" x14ac:dyDescent="0.2">
      <c r="D47" s="711"/>
      <c r="E47" s="712"/>
      <c r="F47" s="712"/>
      <c r="G47" s="712"/>
      <c r="H47" s="712"/>
      <c r="I47" s="9"/>
      <c r="J47" s="9"/>
      <c r="K47" s="298"/>
      <c r="L47" s="9"/>
      <c r="M47" s="9"/>
      <c r="N47" s="9"/>
      <c r="O47" s="9"/>
      <c r="P47" s="9"/>
    </row>
    <row r="48" spans="1:16" ht="12.75" customHeight="1" x14ac:dyDescent="0.2">
      <c r="D48" s="713"/>
      <c r="E48" s="713"/>
      <c r="F48" s="713"/>
      <c r="G48" s="713"/>
      <c r="H48" s="713"/>
      <c r="I48" s="9"/>
      <c r="J48" s="9"/>
      <c r="K48" s="298"/>
      <c r="L48" s="9"/>
      <c r="M48" s="9"/>
      <c r="N48" s="9"/>
      <c r="O48" s="9"/>
      <c r="P48" s="9"/>
    </row>
    <row r="49" spans="2:16" ht="20.100000000000001" customHeight="1" x14ac:dyDescent="0.2">
      <c r="B49" s="9"/>
      <c r="I49" s="9"/>
      <c r="J49" s="9"/>
      <c r="K49" s="298"/>
      <c r="L49" s="9"/>
      <c r="M49" s="9"/>
      <c r="N49" s="9"/>
      <c r="O49" s="9"/>
      <c r="P49" s="9"/>
    </row>
    <row r="50" spans="2:16" ht="14.1" customHeight="1" x14ac:dyDescent="0.2">
      <c r="B50" s="9"/>
      <c r="I50" s="9"/>
      <c r="J50" s="9"/>
      <c r="K50" s="298"/>
      <c r="L50" s="9"/>
      <c r="M50" s="9"/>
      <c r="N50" s="9"/>
      <c r="O50" s="9"/>
      <c r="P50" s="9"/>
    </row>
    <row r="51" spans="2:16" ht="14.1" customHeight="1" x14ac:dyDescent="0.2">
      <c r="B51" s="9"/>
      <c r="I51" s="9"/>
      <c r="J51" s="9"/>
      <c r="K51" s="298"/>
      <c r="L51" s="9"/>
      <c r="M51" s="9"/>
      <c r="N51" s="9"/>
      <c r="O51" s="9"/>
      <c r="P51" s="9"/>
    </row>
    <row r="52" spans="2:16" ht="14.1" customHeight="1" x14ac:dyDescent="0.2">
      <c r="B52" s="9"/>
      <c r="I52" s="9"/>
      <c r="J52" s="9"/>
      <c r="K52" s="298"/>
      <c r="L52" s="9"/>
      <c r="M52" s="9"/>
      <c r="N52" s="9"/>
      <c r="O52" s="9"/>
      <c r="P52" s="9"/>
    </row>
    <row r="53" spans="2:16" ht="14.1" customHeight="1" x14ac:dyDescent="0.2">
      <c r="B53" s="9"/>
      <c r="I53" s="9"/>
      <c r="J53" s="9"/>
      <c r="K53" s="298"/>
      <c r="L53" s="9"/>
      <c r="M53" s="9"/>
      <c r="N53" s="9"/>
      <c r="O53" s="9"/>
      <c r="P53" s="9"/>
    </row>
    <row r="54" spans="2:16" ht="14.1" customHeight="1" x14ac:dyDescent="0.2">
      <c r="B54" s="9"/>
      <c r="I54" s="9"/>
      <c r="J54" s="9"/>
      <c r="K54" s="298"/>
      <c r="L54" s="9"/>
      <c r="M54" s="9"/>
      <c r="N54" s="9"/>
      <c r="O54" s="9"/>
      <c r="P54" s="9"/>
    </row>
    <row r="55" spans="2:16" ht="14.1" customHeight="1" x14ac:dyDescent="0.2">
      <c r="B55" s="9"/>
      <c r="I55" s="9"/>
      <c r="J55" s="9"/>
      <c r="K55" s="298"/>
      <c r="L55" s="9"/>
      <c r="M55" s="9"/>
      <c r="N55" s="9"/>
      <c r="O55" s="9"/>
      <c r="P55" s="9"/>
    </row>
    <row r="56" spans="2:16" ht="14.1" customHeight="1" x14ac:dyDescent="0.2">
      <c r="B56" s="9"/>
      <c r="I56" s="9"/>
      <c r="J56" s="9"/>
      <c r="K56" s="298"/>
      <c r="L56" s="9"/>
      <c r="M56" s="9"/>
      <c r="N56" s="9"/>
      <c r="O56" s="9"/>
      <c r="P56" s="9"/>
    </row>
    <row r="57" spans="2:16" ht="14.1" customHeight="1" x14ac:dyDescent="0.2">
      <c r="B57" s="9"/>
      <c r="I57" s="9"/>
      <c r="J57" s="9"/>
      <c r="K57" s="298"/>
      <c r="L57" s="9"/>
      <c r="M57" s="9"/>
      <c r="N57" s="9"/>
      <c r="O57" s="9"/>
      <c r="P57" s="9"/>
    </row>
    <row r="58" spans="2:16" ht="14.1" customHeight="1" x14ac:dyDescent="0.2">
      <c r="B58" s="9"/>
      <c r="I58" s="9"/>
      <c r="J58" s="9"/>
      <c r="K58" s="298"/>
      <c r="L58" s="9"/>
      <c r="M58" s="9"/>
      <c r="N58" s="9"/>
      <c r="O58" s="9"/>
      <c r="P58" s="9"/>
    </row>
    <row r="59" spans="2:16" ht="14.1" customHeight="1" x14ac:dyDescent="0.2">
      <c r="B59" s="9"/>
      <c r="I59" s="9"/>
      <c r="J59" s="9"/>
      <c r="K59" s="298"/>
      <c r="L59" s="9"/>
      <c r="M59" s="9"/>
      <c r="N59" s="9"/>
      <c r="O59" s="9"/>
      <c r="P59" s="9"/>
    </row>
    <row r="60" spans="2:16" ht="14.1" customHeight="1" x14ac:dyDescent="0.2">
      <c r="B60" s="9"/>
      <c r="I60" s="9"/>
      <c r="J60" s="9"/>
      <c r="K60" s="298"/>
      <c r="L60" s="9"/>
      <c r="M60" s="9"/>
      <c r="N60" s="9"/>
      <c r="O60" s="9"/>
      <c r="P60" s="9"/>
    </row>
    <row r="61" spans="2:16" ht="14.1" customHeight="1" x14ac:dyDescent="0.2">
      <c r="B61" s="9"/>
      <c r="I61" s="9"/>
      <c r="J61" s="9"/>
      <c r="K61" s="298"/>
      <c r="L61" s="9"/>
      <c r="M61" s="9"/>
      <c r="N61" s="9"/>
      <c r="O61" s="9"/>
      <c r="P61" s="9"/>
    </row>
    <row r="62" spans="2:16" ht="14.1" customHeight="1" x14ac:dyDescent="0.2">
      <c r="B62" s="9"/>
      <c r="I62" s="9"/>
      <c r="J62" s="9"/>
      <c r="K62" s="298"/>
      <c r="L62" s="9"/>
      <c r="M62" s="9"/>
      <c r="N62" s="9"/>
      <c r="O62" s="9"/>
      <c r="P62" s="9"/>
    </row>
    <row r="63" spans="2:16" ht="14.1" customHeight="1" x14ac:dyDescent="0.2">
      <c r="B63" s="9"/>
      <c r="I63" s="9"/>
      <c r="J63" s="9"/>
      <c r="K63" s="298"/>
      <c r="L63" s="9"/>
      <c r="M63" s="9"/>
      <c r="N63" s="9"/>
      <c r="O63" s="9"/>
      <c r="P63" s="9"/>
    </row>
    <row r="64" spans="2:16" ht="14.1" customHeight="1" x14ac:dyDescent="0.2">
      <c r="B64" s="9"/>
      <c r="I64" s="9"/>
      <c r="J64" s="9"/>
      <c r="K64" s="298"/>
      <c r="L64" s="9"/>
      <c r="M64" s="9"/>
      <c r="N64" s="9"/>
      <c r="O64" s="9"/>
      <c r="P64" s="9"/>
    </row>
    <row r="65" spans="2:16" ht="14.1" customHeight="1" x14ac:dyDescent="0.2">
      <c r="B65" s="9"/>
      <c r="I65" s="9"/>
      <c r="J65" s="9"/>
      <c r="K65" s="298"/>
      <c r="L65" s="9"/>
      <c r="M65" s="9"/>
      <c r="N65" s="9"/>
      <c r="O65" s="9"/>
      <c r="P65" s="9"/>
    </row>
    <row r="66" spans="2:16" ht="14.1" customHeight="1" x14ac:dyDescent="0.2">
      <c r="B66" s="9"/>
      <c r="I66" s="9"/>
      <c r="J66" s="9"/>
      <c r="K66" s="298"/>
      <c r="L66" s="9"/>
      <c r="M66" s="9"/>
      <c r="N66" s="9"/>
      <c r="O66" s="9"/>
      <c r="P66" s="9"/>
    </row>
    <row r="67" spans="2:16" ht="14.1" customHeight="1" x14ac:dyDescent="0.2">
      <c r="B67" s="9"/>
      <c r="I67" s="9"/>
      <c r="J67" s="9"/>
      <c r="K67" s="298"/>
      <c r="L67" s="9"/>
      <c r="M67" s="9"/>
      <c r="N67" s="9"/>
      <c r="O67" s="9"/>
      <c r="P67" s="9"/>
    </row>
    <row r="68" spans="2:16" ht="14.1" customHeight="1" x14ac:dyDescent="0.2">
      <c r="B68" s="9"/>
      <c r="I68" s="9"/>
      <c r="J68" s="9"/>
      <c r="K68" s="298"/>
      <c r="L68" s="9"/>
      <c r="M68" s="9"/>
      <c r="N68" s="9"/>
      <c r="O68" s="9"/>
      <c r="P68" s="9"/>
    </row>
    <row r="69" spans="2:16" ht="14.1" customHeight="1" x14ac:dyDescent="0.2">
      <c r="B69" s="9"/>
      <c r="I69" s="9"/>
      <c r="J69" s="9"/>
      <c r="K69" s="298"/>
      <c r="L69" s="9"/>
      <c r="M69" s="9"/>
      <c r="N69" s="9"/>
      <c r="O69" s="9"/>
      <c r="P69" s="9"/>
    </row>
    <row r="70" spans="2:16" ht="14.1" customHeight="1" x14ac:dyDescent="0.2">
      <c r="B70" s="9"/>
      <c r="I70" s="9"/>
      <c r="J70" s="9"/>
      <c r="K70" s="298"/>
      <c r="L70" s="9"/>
      <c r="M70" s="9"/>
      <c r="N70" s="9"/>
      <c r="O70" s="9"/>
      <c r="P70" s="9"/>
    </row>
    <row r="71" spans="2:16" ht="14.1" customHeight="1" x14ac:dyDescent="0.2">
      <c r="B71" s="9"/>
      <c r="I71" s="9"/>
      <c r="J71" s="9"/>
      <c r="K71" s="298"/>
      <c r="L71" s="9"/>
      <c r="M71" s="9"/>
      <c r="N71" s="9"/>
      <c r="O71" s="9"/>
      <c r="P71" s="9"/>
    </row>
    <row r="72" spans="2:16" ht="14.1" customHeight="1" x14ac:dyDescent="0.2">
      <c r="B72" s="9"/>
      <c r="I72" s="9"/>
      <c r="J72" s="9"/>
      <c r="K72" s="298"/>
      <c r="L72" s="9"/>
      <c r="M72" s="9"/>
      <c r="N72" s="9"/>
      <c r="O72" s="9"/>
      <c r="P72" s="9"/>
    </row>
    <row r="73" spans="2:16" ht="14.1" customHeight="1" x14ac:dyDescent="0.2">
      <c r="B73" s="9"/>
      <c r="I73" s="9"/>
      <c r="J73" s="9"/>
      <c r="K73" s="298"/>
      <c r="L73" s="9"/>
      <c r="M73" s="9"/>
      <c r="N73" s="9"/>
      <c r="O73" s="9"/>
      <c r="P73" s="9"/>
    </row>
    <row r="74" spans="2:16" ht="14.1" customHeight="1" x14ac:dyDescent="0.2">
      <c r="B74" s="9"/>
      <c r="I74" s="9"/>
      <c r="J74" s="9"/>
      <c r="K74" s="298"/>
      <c r="L74" s="9"/>
      <c r="M74" s="9"/>
      <c r="N74" s="9"/>
      <c r="O74" s="9"/>
      <c r="P74" s="9"/>
    </row>
    <row r="75" spans="2:16" ht="14.1" customHeight="1" x14ac:dyDescent="0.2">
      <c r="B75" s="9"/>
      <c r="I75" s="9"/>
      <c r="J75" s="9"/>
      <c r="K75" s="298"/>
      <c r="L75" s="9"/>
      <c r="M75" s="9"/>
      <c r="N75" s="9"/>
      <c r="O75" s="9"/>
      <c r="P75" s="9"/>
    </row>
    <row r="76" spans="2:16" ht="14.1" customHeight="1" x14ac:dyDescent="0.2">
      <c r="B76" s="9"/>
      <c r="I76" s="9"/>
      <c r="J76" s="9"/>
      <c r="K76" s="298"/>
      <c r="L76" s="9"/>
      <c r="M76" s="9"/>
      <c r="N76" s="9"/>
      <c r="O76" s="9"/>
      <c r="P76" s="9"/>
    </row>
    <row r="77" spans="2:16" ht="14.1" customHeight="1" x14ac:dyDescent="0.2">
      <c r="B77" s="9"/>
      <c r="I77" s="9"/>
      <c r="J77" s="9"/>
      <c r="K77" s="298"/>
      <c r="L77" s="9"/>
      <c r="M77" s="9"/>
      <c r="N77" s="9"/>
      <c r="O77" s="9"/>
      <c r="P77" s="9"/>
    </row>
    <row r="78" spans="2:16" ht="14.1" customHeight="1" x14ac:dyDescent="0.2">
      <c r="B78" s="9"/>
      <c r="I78" s="9"/>
      <c r="J78" s="9"/>
      <c r="K78" s="298"/>
      <c r="L78" s="9"/>
      <c r="M78" s="9"/>
      <c r="N78" s="9"/>
      <c r="O78" s="9"/>
      <c r="P78" s="9"/>
    </row>
    <row r="79" spans="2:16" ht="14.1" customHeight="1" x14ac:dyDescent="0.2">
      <c r="B79" s="9"/>
      <c r="I79" s="9"/>
      <c r="J79" s="9"/>
      <c r="K79" s="298"/>
      <c r="L79" s="9"/>
      <c r="M79" s="9"/>
      <c r="N79" s="9"/>
      <c r="O79" s="9"/>
      <c r="P79" s="9"/>
    </row>
    <row r="80" spans="2:16" ht="14.1" customHeight="1" x14ac:dyDescent="0.2">
      <c r="B80" s="9"/>
      <c r="I80" s="9"/>
      <c r="J80" s="9"/>
      <c r="K80" s="298"/>
      <c r="L80" s="9"/>
      <c r="M80" s="9"/>
      <c r="N80" s="9"/>
      <c r="O80" s="9"/>
      <c r="P80" s="9"/>
    </row>
    <row r="81" spans="2:16" ht="14.1" customHeight="1" x14ac:dyDescent="0.2">
      <c r="B81" s="9"/>
      <c r="I81" s="9"/>
      <c r="J81" s="9"/>
      <c r="K81" s="298"/>
      <c r="L81" s="9"/>
      <c r="M81" s="9"/>
      <c r="N81" s="9"/>
      <c r="O81" s="9"/>
      <c r="P81" s="9"/>
    </row>
    <row r="82" spans="2:16" ht="14.1" customHeight="1" x14ac:dyDescent="0.2">
      <c r="B82" s="9"/>
      <c r="I82" s="9"/>
      <c r="J82" s="9"/>
      <c r="K82" s="298"/>
      <c r="L82" s="9"/>
      <c r="M82" s="9"/>
      <c r="N82" s="9"/>
      <c r="O82" s="9"/>
      <c r="P82" s="9"/>
    </row>
    <row r="83" spans="2:16" ht="14.1" customHeight="1" x14ac:dyDescent="0.2">
      <c r="B83" s="9"/>
      <c r="I83" s="9"/>
      <c r="J83" s="9"/>
      <c r="K83" s="298"/>
      <c r="L83" s="9"/>
      <c r="M83" s="9"/>
      <c r="N83" s="9"/>
      <c r="O83" s="9"/>
      <c r="P83" s="9"/>
    </row>
    <row r="84" spans="2:16" ht="14.1" customHeight="1" x14ac:dyDescent="0.2">
      <c r="B84" s="9"/>
      <c r="K84" s="297"/>
    </row>
    <row r="85" spans="2:16" ht="14.1" customHeight="1" x14ac:dyDescent="0.2">
      <c r="B85" s="9"/>
      <c r="K85" s="297"/>
    </row>
    <row r="86" spans="2:16" ht="14.1" customHeight="1" x14ac:dyDescent="0.2">
      <c r="B86" s="9"/>
      <c r="K86" s="297"/>
    </row>
    <row r="87" spans="2:16" ht="14.1" customHeight="1" x14ac:dyDescent="0.2">
      <c r="B87" s="9"/>
      <c r="K87" s="297"/>
    </row>
    <row r="88" spans="2:16" ht="14.1" customHeight="1" x14ac:dyDescent="0.2">
      <c r="B88" s="9"/>
      <c r="K88" s="297"/>
    </row>
    <row r="89" spans="2:16" ht="14.1" customHeight="1" x14ac:dyDescent="0.2">
      <c r="B89" s="9"/>
      <c r="K89" s="297"/>
    </row>
    <row r="90" spans="2:16" ht="14.1" customHeight="1" x14ac:dyDescent="0.2">
      <c r="B90" s="9"/>
      <c r="K90" s="297"/>
    </row>
    <row r="91" spans="2:16" ht="14.1" customHeight="1" x14ac:dyDescent="0.2">
      <c r="B91" s="9"/>
      <c r="K91" s="297"/>
    </row>
    <row r="92" spans="2:16" ht="14.1" customHeight="1" x14ac:dyDescent="0.2">
      <c r="B92" s="9"/>
      <c r="K92" s="297"/>
    </row>
    <row r="93" spans="2:16" ht="14.1" customHeight="1" x14ac:dyDescent="0.2">
      <c r="B93" s="9"/>
      <c r="K93" s="297"/>
    </row>
    <row r="94" spans="2:16" ht="14.1" customHeight="1" x14ac:dyDescent="0.2">
      <c r="B94" s="9"/>
      <c r="K94" s="297"/>
    </row>
    <row r="95" spans="2:16" ht="14.1" customHeight="1" x14ac:dyDescent="0.2">
      <c r="B95" s="9"/>
      <c r="K95" s="297"/>
    </row>
    <row r="96" spans="2:16" ht="14.1" customHeight="1" x14ac:dyDescent="0.2">
      <c r="B96" s="9"/>
      <c r="K96" s="297"/>
    </row>
    <row r="97" spans="2:11" ht="14.1" customHeight="1" x14ac:dyDescent="0.2">
      <c r="B97" s="9"/>
      <c r="K97" s="297"/>
    </row>
    <row r="98" spans="2:11" ht="14.1" customHeight="1" x14ac:dyDescent="0.2">
      <c r="B98" s="9"/>
      <c r="K98" s="297"/>
    </row>
    <row r="99" spans="2:11" ht="14.1" customHeight="1" x14ac:dyDescent="0.2">
      <c r="B99" s="9"/>
      <c r="K99" s="297"/>
    </row>
    <row r="100" spans="2:11" ht="14.1" customHeight="1" x14ac:dyDescent="0.2">
      <c r="B100" s="9"/>
      <c r="K100" s="297"/>
    </row>
    <row r="101" spans="2:11" ht="14.1" customHeight="1" x14ac:dyDescent="0.2">
      <c r="B101" s="9"/>
      <c r="K101" s="297"/>
    </row>
    <row r="102" spans="2:11" ht="14.1" customHeight="1" x14ac:dyDescent="0.2">
      <c r="B102" s="9"/>
      <c r="K102" s="297"/>
    </row>
    <row r="103" spans="2:11" ht="14.1" customHeight="1" x14ac:dyDescent="0.2">
      <c r="B103" s="9"/>
      <c r="K103" s="297"/>
    </row>
    <row r="104" spans="2:11" ht="14.1" customHeight="1" x14ac:dyDescent="0.2">
      <c r="B104" s="9"/>
      <c r="K104" s="297"/>
    </row>
    <row r="105" spans="2:11" ht="14.1" customHeight="1" x14ac:dyDescent="0.2">
      <c r="B105" s="9"/>
      <c r="K105" s="297"/>
    </row>
    <row r="106" spans="2:11" ht="14.1" customHeight="1" x14ac:dyDescent="0.2">
      <c r="B106" s="9"/>
      <c r="K106" s="297"/>
    </row>
    <row r="107" spans="2:11" ht="14.1" customHeight="1" x14ac:dyDescent="0.2">
      <c r="B107" s="9"/>
      <c r="K107" s="297"/>
    </row>
    <row r="108" spans="2:11" ht="14.1" customHeight="1" x14ac:dyDescent="0.2">
      <c r="B108" s="9"/>
      <c r="K108" s="297"/>
    </row>
    <row r="109" spans="2:11" ht="14.1" customHeight="1" x14ac:dyDescent="0.2">
      <c r="B109" s="9"/>
      <c r="K109" s="297"/>
    </row>
    <row r="110" spans="2:11" ht="14.1" customHeight="1" x14ac:dyDescent="0.2">
      <c r="B110" s="9"/>
      <c r="K110" s="297"/>
    </row>
    <row r="111" spans="2:11" ht="14.1" customHeight="1" x14ac:dyDescent="0.2">
      <c r="B111" s="9"/>
      <c r="K111" s="297"/>
    </row>
    <row r="112" spans="2:11" ht="14.1" customHeight="1" x14ac:dyDescent="0.2">
      <c r="B112" s="9"/>
      <c r="K112" s="297"/>
    </row>
    <row r="113" spans="2:11" ht="14.1" customHeight="1" x14ac:dyDescent="0.2">
      <c r="B113" s="9"/>
      <c r="K113" s="297"/>
    </row>
    <row r="114" spans="2:11" ht="14.1" customHeight="1" x14ac:dyDescent="0.2">
      <c r="B114" s="9"/>
      <c r="K114" s="297"/>
    </row>
    <row r="115" spans="2:11" ht="14.1" customHeight="1" x14ac:dyDescent="0.2">
      <c r="B115" s="9"/>
      <c r="K115" s="297"/>
    </row>
    <row r="116" spans="2:11" ht="14.1" customHeight="1" x14ac:dyDescent="0.2">
      <c r="B116" s="9"/>
      <c r="K116" s="297"/>
    </row>
    <row r="117" spans="2:11" ht="14.1" customHeight="1" x14ac:dyDescent="0.2">
      <c r="B117" s="9"/>
      <c r="K117" s="297"/>
    </row>
    <row r="118" spans="2:11" ht="14.1" customHeight="1" x14ac:dyDescent="0.2">
      <c r="K118" s="297"/>
    </row>
    <row r="119" spans="2:11" ht="14.1" customHeight="1" x14ac:dyDescent="0.2">
      <c r="K119" s="297"/>
    </row>
    <row r="120" spans="2:11" ht="14.1" customHeight="1" x14ac:dyDescent="0.2">
      <c r="K120" s="297"/>
    </row>
    <row r="121" spans="2:11" ht="14.1" customHeight="1" x14ac:dyDescent="0.2">
      <c r="K121" s="297"/>
    </row>
    <row r="122" spans="2:11" ht="14.1" customHeight="1" x14ac:dyDescent="0.2">
      <c r="K122" s="297"/>
    </row>
    <row r="123" spans="2:11" ht="14.1" customHeight="1" x14ac:dyDescent="0.2">
      <c r="K123" s="297"/>
    </row>
    <row r="124" spans="2:11" ht="14.1" customHeight="1" x14ac:dyDescent="0.2">
      <c r="K124" s="297"/>
    </row>
    <row r="125" spans="2:11" ht="14.1" customHeight="1" x14ac:dyDescent="0.2">
      <c r="K125" s="297"/>
    </row>
    <row r="126" spans="2:11" ht="14.1" customHeight="1" x14ac:dyDescent="0.2">
      <c r="K126" s="297"/>
    </row>
    <row r="127" spans="2:11" ht="14.1" customHeight="1" x14ac:dyDescent="0.2">
      <c r="K127" s="297"/>
    </row>
    <row r="128" spans="2:11" ht="14.1" customHeight="1" x14ac:dyDescent="0.2">
      <c r="K128" s="297"/>
    </row>
    <row r="129" spans="11:11" ht="14.1" customHeight="1" x14ac:dyDescent="0.2">
      <c r="K129" s="297"/>
    </row>
    <row r="130" spans="11:11" ht="14.1" customHeight="1" x14ac:dyDescent="0.2">
      <c r="K130" s="297"/>
    </row>
    <row r="131" spans="11:11" ht="14.1" customHeight="1" x14ac:dyDescent="0.2">
      <c r="K131" s="297"/>
    </row>
    <row r="132" spans="11:11" ht="14.1" customHeight="1" x14ac:dyDescent="0.2">
      <c r="K132" s="297"/>
    </row>
    <row r="133" spans="11:11" ht="14.1" customHeight="1" x14ac:dyDescent="0.2">
      <c r="K133" s="297"/>
    </row>
    <row r="134" spans="11:11" ht="14.1" customHeight="1" x14ac:dyDescent="0.2">
      <c r="K134" s="297"/>
    </row>
    <row r="135" spans="11:11" ht="14.1" customHeight="1" x14ac:dyDescent="0.2">
      <c r="K135" s="297"/>
    </row>
    <row r="136" spans="11:11" ht="14.1" customHeight="1" x14ac:dyDescent="0.2">
      <c r="K136" s="297"/>
    </row>
    <row r="137" spans="11:11" ht="14.1" customHeight="1" x14ac:dyDescent="0.2">
      <c r="K137" s="297"/>
    </row>
    <row r="138" spans="11:11" ht="14.1" customHeight="1" x14ac:dyDescent="0.2">
      <c r="K138" s="297"/>
    </row>
    <row r="139" spans="11:11" ht="14.1" customHeight="1" x14ac:dyDescent="0.2">
      <c r="K139" s="297"/>
    </row>
    <row r="140" spans="11:11" ht="14.1" customHeight="1" x14ac:dyDescent="0.2">
      <c r="K140" s="297"/>
    </row>
    <row r="141" spans="11:11" ht="14.1" customHeight="1" x14ac:dyDescent="0.2">
      <c r="K141" s="297"/>
    </row>
    <row r="142" spans="11:11" ht="14.1" customHeight="1" x14ac:dyDescent="0.2">
      <c r="K142" s="297"/>
    </row>
    <row r="143" spans="11:11" ht="14.1" customHeight="1" x14ac:dyDescent="0.2">
      <c r="K143" s="297"/>
    </row>
    <row r="144" spans="11:11" ht="14.1" customHeight="1" x14ac:dyDescent="0.2">
      <c r="K144" s="297"/>
    </row>
    <row r="145" spans="11:11" ht="14.1" customHeight="1" x14ac:dyDescent="0.2">
      <c r="K145" s="297"/>
    </row>
    <row r="146" spans="11:11" ht="14.1" customHeight="1" x14ac:dyDescent="0.2">
      <c r="K146" s="297"/>
    </row>
    <row r="147" spans="11:11" ht="14.1" customHeight="1" x14ac:dyDescent="0.2">
      <c r="K147" s="297"/>
    </row>
    <row r="148" spans="11:11" ht="14.1" customHeight="1" x14ac:dyDescent="0.2">
      <c r="K148" s="297"/>
    </row>
    <row r="149" spans="11:11" ht="14.1" customHeight="1" x14ac:dyDescent="0.2">
      <c r="K149" s="297"/>
    </row>
    <row r="150" spans="11:11" ht="14.1" customHeight="1" x14ac:dyDescent="0.2">
      <c r="K150" s="297"/>
    </row>
    <row r="151" spans="11:11" ht="14.1" customHeight="1" x14ac:dyDescent="0.2">
      <c r="K151" s="297"/>
    </row>
    <row r="152" spans="11:11" ht="14.1" customHeight="1" x14ac:dyDescent="0.2">
      <c r="K152" s="297"/>
    </row>
    <row r="153" spans="11:11" ht="14.1" customHeight="1" x14ac:dyDescent="0.2">
      <c r="K153" s="297"/>
    </row>
    <row r="154" spans="11:11" ht="14.1" customHeight="1" x14ac:dyDescent="0.2">
      <c r="K154" s="297"/>
    </row>
    <row r="155" spans="11:11" ht="14.1" customHeight="1" x14ac:dyDescent="0.2">
      <c r="K155" s="297"/>
    </row>
    <row r="156" spans="11:11" ht="14.1" customHeight="1" x14ac:dyDescent="0.2">
      <c r="K156" s="297"/>
    </row>
    <row r="157" spans="11:11" ht="14.1" customHeight="1" x14ac:dyDescent="0.2">
      <c r="K157" s="297"/>
    </row>
    <row r="158" spans="11:11" ht="14.1" customHeight="1" x14ac:dyDescent="0.2">
      <c r="K158" s="297"/>
    </row>
    <row r="159" spans="11:11" ht="14.1" customHeight="1" x14ac:dyDescent="0.2">
      <c r="K159" s="297"/>
    </row>
    <row r="160" spans="11:11"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sheetData>
  <mergeCells count="3">
    <mergeCell ref="D3:H3"/>
    <mergeCell ref="D4:H4"/>
    <mergeCell ref="D46:H48"/>
  </mergeCells>
  <printOptions horizontalCentered="1"/>
  <pageMargins left="0.23622047244094491" right="0.23622047244094491" top="0.78740157480314965" bottom="0.51181102362204722" header="0" footer="0.47244094488188981"/>
  <pageSetup scale="90" orientation="portrait" r:id="rId1"/>
  <headerFooter alignWithMargins="0">
    <oddFooter>&amp;C&amp;"Arial Narrow,Regular"- 3 -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4" tint="0.79998168889431442"/>
  </sheetPr>
  <dimension ref="A1:V211"/>
  <sheetViews>
    <sheetView showGridLines="0" defaultGridColor="0" topLeftCell="B1" colorId="22" workbookViewId="0">
      <selection activeCell="B13" sqref="B13"/>
    </sheetView>
  </sheetViews>
  <sheetFormatPr defaultColWidth="11" defaultRowHeight="12.75" x14ac:dyDescent="0.2"/>
  <cols>
    <col min="1" max="1" width="11" style="7" hidden="1" customWidth="1"/>
    <col min="2" max="2" width="11" style="8"/>
    <col min="3" max="3" width="6.5703125" style="8" hidden="1" customWidth="1"/>
    <col min="4" max="4" width="21.7109375" style="8" customWidth="1"/>
    <col min="5" max="5" width="18.7109375" style="8" customWidth="1"/>
    <col min="6" max="6" width="15.7109375" style="8" customWidth="1"/>
    <col min="7" max="7" width="16.7109375" style="8" customWidth="1"/>
    <col min="8" max="8" width="29.42578125" style="8" customWidth="1"/>
    <col min="9" max="16384" width="11" style="8"/>
  </cols>
  <sheetData>
    <row r="1" spans="1:22" ht="15" customHeight="1" x14ac:dyDescent="0.2"/>
    <row r="2" spans="1:22" ht="15" customHeight="1" x14ac:dyDescent="0.25">
      <c r="D2" s="753" t="s">
        <v>3403</v>
      </c>
      <c r="E2" s="754"/>
      <c r="F2" s="754"/>
      <c r="G2" s="754"/>
      <c r="H2" s="754"/>
    </row>
    <row r="3" spans="1:22" ht="21.95" customHeight="1" x14ac:dyDescent="0.2"/>
    <row r="4" spans="1:22" ht="18" customHeight="1" x14ac:dyDescent="0.25">
      <c r="D4" s="755" t="s">
        <v>3314</v>
      </c>
      <c r="E4" s="756"/>
      <c r="F4" s="756"/>
      <c r="G4" s="756"/>
      <c r="H4" s="757"/>
      <c r="I4" s="9"/>
      <c r="J4" s="9"/>
      <c r="K4" s="9"/>
      <c r="L4" s="9"/>
      <c r="M4" s="9"/>
      <c r="N4" s="9"/>
      <c r="O4" s="9"/>
      <c r="P4" s="9"/>
      <c r="Q4" s="9"/>
      <c r="R4" s="9"/>
      <c r="S4" s="9"/>
      <c r="T4" s="9"/>
      <c r="U4" s="9"/>
      <c r="V4" s="9"/>
    </row>
    <row r="5" spans="1:22" ht="18" customHeight="1" x14ac:dyDescent="0.2">
      <c r="A5" s="7">
        <v>1</v>
      </c>
      <c r="C5" s="9" t="s">
        <v>2107</v>
      </c>
      <c r="D5" s="590" t="s">
        <v>2996</v>
      </c>
      <c r="E5" s="591" t="s">
        <v>3323</v>
      </c>
      <c r="F5" s="592"/>
      <c r="G5" s="593" t="s">
        <v>3324</v>
      </c>
      <c r="H5" s="594"/>
      <c r="I5" s="9"/>
      <c r="J5" s="9"/>
      <c r="K5" s="21"/>
      <c r="L5" s="22"/>
      <c r="M5" s="9"/>
      <c r="N5" s="9"/>
      <c r="O5" s="9"/>
      <c r="P5" s="9"/>
      <c r="Q5" s="9"/>
      <c r="R5" s="9"/>
      <c r="S5" s="9"/>
      <c r="T5" s="9"/>
      <c r="U5" s="9"/>
      <c r="V5" s="9"/>
    </row>
    <row r="6" spans="1:22" ht="17.100000000000001" customHeight="1" x14ac:dyDescent="0.2">
      <c r="C6" s="9"/>
      <c r="D6" s="661" t="s">
        <v>2600</v>
      </c>
      <c r="E6" s="758" t="s">
        <v>3369</v>
      </c>
      <c r="F6" s="759"/>
      <c r="G6" s="674" t="s">
        <v>3506</v>
      </c>
      <c r="H6" s="675"/>
      <c r="I6" s="9"/>
      <c r="J6" s="9"/>
      <c r="K6" s="21"/>
      <c r="L6" s="22"/>
      <c r="M6" s="9"/>
      <c r="N6" s="9"/>
      <c r="O6" s="9"/>
      <c r="P6" s="9"/>
      <c r="Q6" s="9"/>
      <c r="R6" s="9"/>
      <c r="S6" s="9"/>
      <c r="T6" s="9"/>
      <c r="U6" s="9"/>
      <c r="V6" s="9"/>
    </row>
    <row r="7" spans="1:22" ht="17.100000000000001" customHeight="1" x14ac:dyDescent="0.2">
      <c r="C7" s="9"/>
      <c r="D7" s="662" t="s">
        <v>2602</v>
      </c>
      <c r="E7" s="742" t="s">
        <v>3370</v>
      </c>
      <c r="F7" s="760"/>
      <c r="G7" s="676" t="s">
        <v>3506</v>
      </c>
      <c r="H7" s="677"/>
      <c r="I7" s="9"/>
      <c r="J7" s="9"/>
      <c r="K7" s="21"/>
      <c r="L7" s="22"/>
      <c r="M7" s="9"/>
      <c r="N7" s="9"/>
      <c r="O7" s="9"/>
      <c r="P7" s="9"/>
      <c r="Q7" s="9"/>
      <c r="R7" s="9"/>
      <c r="S7" s="9"/>
      <c r="T7" s="9"/>
      <c r="U7" s="9"/>
      <c r="V7" s="9"/>
    </row>
    <row r="8" spans="1:22" ht="17.100000000000001" customHeight="1" x14ac:dyDescent="0.2">
      <c r="C8" s="9"/>
      <c r="D8" s="662" t="s">
        <v>2605</v>
      </c>
      <c r="E8" s="742" t="s">
        <v>3371</v>
      </c>
      <c r="F8" s="743"/>
      <c r="G8" s="676" t="s">
        <v>3506</v>
      </c>
      <c r="H8" s="677"/>
      <c r="I8" s="9"/>
      <c r="J8" s="9"/>
      <c r="K8" s="21"/>
      <c r="L8" s="22"/>
      <c r="M8" s="9"/>
      <c r="N8" s="9"/>
      <c r="O8" s="9"/>
      <c r="P8" s="9"/>
      <c r="Q8" s="9"/>
      <c r="R8" s="9"/>
      <c r="S8" s="9"/>
      <c r="T8" s="9"/>
      <c r="U8" s="9"/>
      <c r="V8" s="9"/>
    </row>
    <row r="9" spans="1:22" ht="17.100000000000001" customHeight="1" x14ac:dyDescent="0.2">
      <c r="C9" s="9"/>
      <c r="D9" s="662" t="s">
        <v>3372</v>
      </c>
      <c r="E9" s="742" t="s">
        <v>3373</v>
      </c>
      <c r="F9" s="743"/>
      <c r="G9" s="676" t="s">
        <v>3506</v>
      </c>
      <c r="H9" s="677"/>
      <c r="I9" s="9"/>
      <c r="J9" s="9"/>
      <c r="K9" s="21"/>
      <c r="L9" s="22"/>
      <c r="M9" s="9"/>
      <c r="N9" s="9"/>
      <c r="O9" s="9"/>
      <c r="P9" s="9"/>
      <c r="Q9" s="9"/>
      <c r="R9" s="9"/>
      <c r="S9" s="9"/>
      <c r="T9" s="9"/>
      <c r="U9" s="9"/>
      <c r="V9" s="9"/>
    </row>
    <row r="10" spans="1:22" ht="17.100000000000001" customHeight="1" x14ac:dyDescent="0.2">
      <c r="C10" s="9"/>
      <c r="D10" s="662" t="s">
        <v>3372</v>
      </c>
      <c r="E10" s="742" t="s">
        <v>3374</v>
      </c>
      <c r="F10" s="743"/>
      <c r="G10" s="676" t="s">
        <v>3514</v>
      </c>
      <c r="H10" s="677"/>
      <c r="I10" s="9"/>
      <c r="J10" s="9"/>
      <c r="K10" s="21"/>
      <c r="L10" s="22"/>
      <c r="M10" s="9"/>
      <c r="N10" s="9"/>
      <c r="O10" s="9"/>
      <c r="P10" s="9"/>
      <c r="Q10" s="9"/>
      <c r="R10" s="9"/>
      <c r="S10" s="9"/>
      <c r="T10" s="9"/>
      <c r="U10" s="9"/>
      <c r="V10" s="9"/>
    </row>
    <row r="11" spans="1:22" ht="17.100000000000001" customHeight="1" x14ac:dyDescent="0.2">
      <c r="C11" s="9"/>
      <c r="D11" s="662" t="s">
        <v>3375</v>
      </c>
      <c r="E11" s="744" t="s">
        <v>633</v>
      </c>
      <c r="F11" s="745"/>
      <c r="G11" s="678" t="s">
        <v>3507</v>
      </c>
      <c r="H11" s="677"/>
      <c r="I11" s="9"/>
      <c r="J11" s="9"/>
      <c r="K11" s="21"/>
      <c r="L11" s="22"/>
      <c r="M11" s="9"/>
      <c r="N11" s="9"/>
      <c r="O11" s="9"/>
      <c r="P11" s="9"/>
      <c r="Q11" s="9"/>
      <c r="R11" s="9"/>
      <c r="S11" s="9"/>
      <c r="T11" s="9"/>
      <c r="U11" s="9"/>
      <c r="V11" s="9"/>
    </row>
    <row r="12" spans="1:22" ht="17.100000000000001" customHeight="1" x14ac:dyDescent="0.2">
      <c r="C12" s="9"/>
      <c r="D12" s="663" t="s">
        <v>401</v>
      </c>
      <c r="E12" s="670" t="s">
        <v>3376</v>
      </c>
      <c r="F12" s="671"/>
      <c r="G12" s="679" t="s">
        <v>3515</v>
      </c>
      <c r="H12" s="680"/>
      <c r="I12" s="9"/>
      <c r="J12" s="9"/>
      <c r="K12" s="21"/>
      <c r="L12" s="22"/>
      <c r="M12" s="9"/>
      <c r="N12" s="9"/>
      <c r="O12" s="9"/>
      <c r="P12" s="9"/>
      <c r="Q12" s="9"/>
      <c r="R12" s="9"/>
      <c r="S12" s="9"/>
      <c r="T12" s="9"/>
      <c r="U12" s="9"/>
      <c r="V12" s="9"/>
    </row>
    <row r="13" spans="1:22" ht="17.100000000000001" customHeight="1" x14ac:dyDescent="0.2">
      <c r="C13" s="9"/>
      <c r="D13" s="663" t="s">
        <v>401</v>
      </c>
      <c r="E13" s="670" t="s">
        <v>3377</v>
      </c>
      <c r="F13" s="671"/>
      <c r="G13" s="676" t="s">
        <v>3516</v>
      </c>
      <c r="H13" s="681"/>
      <c r="I13" s="9"/>
      <c r="J13" s="9"/>
      <c r="K13" s="21"/>
      <c r="L13" s="22"/>
      <c r="M13" s="9"/>
      <c r="N13" s="9"/>
      <c r="O13" s="9"/>
      <c r="P13" s="9"/>
      <c r="Q13" s="9"/>
      <c r="R13" s="9"/>
      <c r="S13" s="9"/>
      <c r="T13" s="9"/>
      <c r="U13" s="9"/>
      <c r="V13" s="9"/>
    </row>
    <row r="14" spans="1:22" ht="17.100000000000001" customHeight="1" x14ac:dyDescent="0.2">
      <c r="C14" s="9"/>
      <c r="D14" s="663" t="s">
        <v>401</v>
      </c>
      <c r="E14" s="670" t="s">
        <v>3378</v>
      </c>
      <c r="F14" s="671"/>
      <c r="G14" s="676" t="s">
        <v>3517</v>
      </c>
      <c r="H14" s="681"/>
      <c r="I14" s="9"/>
      <c r="J14" s="9"/>
      <c r="K14" s="21"/>
      <c r="L14" s="22"/>
      <c r="M14" s="9"/>
      <c r="N14" s="9"/>
      <c r="O14" s="9"/>
      <c r="P14" s="9"/>
      <c r="Q14" s="9"/>
      <c r="R14" s="9"/>
      <c r="S14" s="9"/>
      <c r="T14" s="9"/>
      <c r="U14" s="9"/>
      <c r="V14" s="9"/>
    </row>
    <row r="15" spans="1:22" ht="17.100000000000001" customHeight="1" x14ac:dyDescent="0.2">
      <c r="C15" s="9"/>
      <c r="D15" s="663" t="s">
        <v>401</v>
      </c>
      <c r="E15" s="670" t="s">
        <v>3379</v>
      </c>
      <c r="F15" s="671"/>
      <c r="G15" s="676" t="s">
        <v>3518</v>
      </c>
      <c r="H15" s="681"/>
      <c r="I15" s="9"/>
      <c r="J15" s="9"/>
      <c r="K15" s="21"/>
      <c r="L15" s="22"/>
      <c r="M15" s="9"/>
      <c r="N15" s="9"/>
      <c r="O15" s="9"/>
      <c r="P15" s="9"/>
      <c r="Q15" s="9"/>
      <c r="R15" s="9"/>
      <c r="S15" s="9"/>
      <c r="T15" s="9"/>
      <c r="U15" s="9"/>
      <c r="V15" s="9"/>
    </row>
    <row r="16" spans="1:22" ht="17.100000000000001" customHeight="1" x14ac:dyDescent="0.2">
      <c r="C16" s="9"/>
      <c r="D16" s="663" t="s">
        <v>401</v>
      </c>
      <c r="E16" s="672" t="s">
        <v>3380</v>
      </c>
      <c r="F16" s="671"/>
      <c r="G16" s="676" t="s">
        <v>3519</v>
      </c>
      <c r="H16" s="681"/>
      <c r="I16" s="9"/>
      <c r="J16" s="9"/>
      <c r="K16" s="21"/>
      <c r="L16" s="22"/>
      <c r="M16" s="9"/>
      <c r="N16" s="9"/>
      <c r="O16" s="9"/>
      <c r="P16" s="9"/>
      <c r="Q16" s="9"/>
      <c r="R16" s="9"/>
      <c r="S16" s="9"/>
      <c r="T16" s="9"/>
      <c r="U16" s="9"/>
      <c r="V16" s="9"/>
    </row>
    <row r="17" spans="3:22" ht="17.100000000000001" customHeight="1" x14ac:dyDescent="0.2">
      <c r="C17" s="9"/>
      <c r="D17" s="663" t="s">
        <v>401</v>
      </c>
      <c r="E17" s="672" t="s">
        <v>3381</v>
      </c>
      <c r="F17" s="671"/>
      <c r="G17" s="676" t="s">
        <v>3520</v>
      </c>
      <c r="H17" s="681"/>
      <c r="I17" s="9"/>
      <c r="J17" s="9"/>
      <c r="K17" s="21"/>
      <c r="L17" s="22"/>
      <c r="M17" s="9"/>
      <c r="N17" s="9"/>
      <c r="O17" s="9"/>
      <c r="P17" s="9"/>
      <c r="Q17" s="9"/>
      <c r="R17" s="9"/>
      <c r="S17" s="9"/>
      <c r="T17" s="9"/>
      <c r="U17" s="9"/>
      <c r="V17" s="9"/>
    </row>
    <row r="18" spans="3:22" ht="17.100000000000001" customHeight="1" x14ac:dyDescent="0.2">
      <c r="C18" s="9"/>
      <c r="D18" s="663" t="s">
        <v>401</v>
      </c>
      <c r="E18" s="672" t="s">
        <v>3382</v>
      </c>
      <c r="F18" s="671"/>
      <c r="G18" s="676" t="s">
        <v>3521</v>
      </c>
      <c r="H18" s="681"/>
      <c r="I18" s="9"/>
      <c r="J18" s="9"/>
      <c r="K18" s="21"/>
      <c r="L18" s="22"/>
      <c r="M18" s="9"/>
      <c r="N18" s="9"/>
      <c r="O18" s="9"/>
      <c r="P18" s="9"/>
      <c r="Q18" s="9"/>
      <c r="R18" s="9"/>
      <c r="S18" s="9"/>
      <c r="T18" s="9"/>
      <c r="U18" s="9"/>
      <c r="V18" s="9"/>
    </row>
    <row r="19" spans="3:22" ht="17.100000000000001" customHeight="1" x14ac:dyDescent="0.2">
      <c r="C19" s="9"/>
      <c r="D19" s="663" t="s">
        <v>401</v>
      </c>
      <c r="E19" s="672" t="s">
        <v>3383</v>
      </c>
      <c r="F19" s="671"/>
      <c r="G19" s="676" t="s">
        <v>3522</v>
      </c>
      <c r="H19" s="681"/>
      <c r="I19" s="9"/>
      <c r="J19" s="9"/>
      <c r="K19" s="21"/>
      <c r="L19" s="22"/>
      <c r="M19" s="9"/>
      <c r="N19" s="9"/>
      <c r="O19" s="9"/>
      <c r="P19" s="9"/>
      <c r="Q19" s="9"/>
      <c r="R19" s="9"/>
      <c r="S19" s="9"/>
      <c r="T19" s="9"/>
      <c r="U19" s="9"/>
      <c r="V19" s="9"/>
    </row>
    <row r="20" spans="3:22" ht="17.100000000000001" customHeight="1" x14ac:dyDescent="0.2">
      <c r="C20" s="9"/>
      <c r="D20" s="663" t="s">
        <v>401</v>
      </c>
      <c r="E20" s="672" t="s">
        <v>3384</v>
      </c>
      <c r="F20" s="671"/>
      <c r="G20" s="676" t="s">
        <v>3523</v>
      </c>
      <c r="H20" s="681"/>
      <c r="I20" s="9"/>
      <c r="J20" s="9"/>
      <c r="K20" s="21"/>
      <c r="L20" s="22"/>
      <c r="M20" s="9"/>
      <c r="N20" s="9"/>
      <c r="O20" s="9"/>
      <c r="P20" s="9"/>
      <c r="Q20" s="9"/>
      <c r="R20" s="9"/>
      <c r="S20" s="9"/>
      <c r="T20" s="9"/>
      <c r="U20" s="9"/>
      <c r="V20" s="9"/>
    </row>
    <row r="21" spans="3:22" ht="17.100000000000001" customHeight="1" x14ac:dyDescent="0.2">
      <c r="C21" s="9"/>
      <c r="D21" s="663" t="s">
        <v>401</v>
      </c>
      <c r="E21" s="672" t="s">
        <v>3385</v>
      </c>
      <c r="F21" s="671"/>
      <c r="G21" s="676" t="s">
        <v>3524</v>
      </c>
      <c r="H21" s="681"/>
      <c r="I21" s="9"/>
      <c r="J21" s="9"/>
      <c r="K21" s="21"/>
      <c r="L21" s="22"/>
      <c r="M21" s="9"/>
      <c r="N21" s="9"/>
      <c r="O21" s="9"/>
      <c r="P21" s="9"/>
      <c r="Q21" s="9"/>
      <c r="R21" s="9"/>
      <c r="S21" s="9"/>
      <c r="T21" s="9"/>
      <c r="U21" s="9"/>
      <c r="V21" s="9"/>
    </row>
    <row r="22" spans="3:22" ht="17.100000000000001" customHeight="1" x14ac:dyDescent="0.2">
      <c r="C22" s="9"/>
      <c r="D22" s="663" t="s">
        <v>401</v>
      </c>
      <c r="E22" s="670" t="s">
        <v>3386</v>
      </c>
      <c r="F22" s="671"/>
      <c r="G22" s="676" t="s">
        <v>3525</v>
      </c>
      <c r="H22" s="681"/>
      <c r="I22" s="9"/>
      <c r="J22" s="9"/>
      <c r="K22" s="21"/>
      <c r="L22" s="22"/>
      <c r="M22" s="9"/>
      <c r="N22" s="9"/>
      <c r="O22" s="9"/>
      <c r="P22" s="9"/>
      <c r="Q22" s="9"/>
      <c r="R22" s="9"/>
      <c r="S22" s="9"/>
      <c r="T22" s="9"/>
      <c r="U22" s="9"/>
      <c r="V22" s="9"/>
    </row>
    <row r="23" spans="3:22" ht="17.100000000000001" customHeight="1" x14ac:dyDescent="0.2">
      <c r="C23" s="9"/>
      <c r="D23" s="663" t="s">
        <v>401</v>
      </c>
      <c r="E23" s="670" t="s">
        <v>3387</v>
      </c>
      <c r="F23" s="671"/>
      <c r="G23" s="676" t="s">
        <v>3526</v>
      </c>
      <c r="H23" s="681"/>
      <c r="I23" s="9"/>
      <c r="J23" s="9"/>
      <c r="K23" s="21"/>
      <c r="L23" s="22"/>
      <c r="M23" s="9"/>
      <c r="N23" s="9"/>
      <c r="O23" s="9"/>
      <c r="P23" s="9"/>
      <c r="Q23" s="9"/>
      <c r="R23" s="9"/>
      <c r="S23" s="9"/>
      <c r="T23" s="9"/>
      <c r="U23" s="9"/>
      <c r="V23" s="9"/>
    </row>
    <row r="24" spans="3:22" ht="17.100000000000001" customHeight="1" x14ac:dyDescent="0.2">
      <c r="C24" s="9"/>
      <c r="D24" s="663" t="s">
        <v>401</v>
      </c>
      <c r="E24" s="670" t="s">
        <v>3388</v>
      </c>
      <c r="F24" s="671"/>
      <c r="G24" s="676" t="s">
        <v>3527</v>
      </c>
      <c r="H24" s="681"/>
      <c r="I24" s="9"/>
      <c r="J24" s="9"/>
      <c r="K24" s="21"/>
      <c r="L24" s="22"/>
      <c r="M24" s="9"/>
      <c r="N24" s="9"/>
      <c r="O24" s="9"/>
      <c r="P24" s="9"/>
      <c r="Q24" s="9"/>
      <c r="R24" s="9"/>
      <c r="S24" s="9"/>
      <c r="T24" s="9"/>
      <c r="U24" s="9"/>
      <c r="V24" s="9"/>
    </row>
    <row r="25" spans="3:22" ht="17.100000000000001" customHeight="1" x14ac:dyDescent="0.2">
      <c r="C25" s="9"/>
      <c r="D25" s="663" t="s">
        <v>405</v>
      </c>
      <c r="E25" s="672" t="s">
        <v>3389</v>
      </c>
      <c r="F25" s="671"/>
      <c r="G25" s="674" t="s">
        <v>3528</v>
      </c>
      <c r="H25" s="680"/>
      <c r="I25" s="9"/>
      <c r="J25" s="9"/>
      <c r="K25" s="21"/>
      <c r="L25" s="22"/>
      <c r="M25" s="9"/>
      <c r="N25" s="9"/>
      <c r="O25" s="9"/>
      <c r="P25" s="9"/>
      <c r="Q25" s="9"/>
      <c r="R25" s="9"/>
      <c r="S25" s="9"/>
      <c r="T25" s="9"/>
      <c r="U25" s="9"/>
      <c r="V25" s="9"/>
    </row>
    <row r="26" spans="3:22" ht="17.100000000000001" customHeight="1" x14ac:dyDescent="0.2">
      <c r="C26" s="9"/>
      <c r="D26" s="663" t="s">
        <v>406</v>
      </c>
      <c r="E26" s="673" t="s">
        <v>2221</v>
      </c>
      <c r="F26" s="671"/>
      <c r="G26" s="678" t="s">
        <v>3507</v>
      </c>
      <c r="H26" s="677"/>
      <c r="I26" s="9"/>
      <c r="J26" s="9"/>
      <c r="K26" s="21"/>
      <c r="L26" s="22"/>
      <c r="M26" s="9"/>
      <c r="N26" s="9"/>
      <c r="O26" s="9"/>
      <c r="P26" s="9"/>
      <c r="Q26" s="9"/>
      <c r="R26" s="9"/>
      <c r="S26" s="9"/>
      <c r="T26" s="9"/>
      <c r="U26" s="9"/>
      <c r="V26" s="9"/>
    </row>
    <row r="27" spans="3:22" ht="17.100000000000001" customHeight="1" x14ac:dyDescent="0.2">
      <c r="C27" s="9"/>
      <c r="D27" s="663" t="s">
        <v>410</v>
      </c>
      <c r="E27" s="673" t="s">
        <v>3390</v>
      </c>
      <c r="F27" s="671"/>
      <c r="G27" s="676" t="s">
        <v>3529</v>
      </c>
      <c r="H27" s="675"/>
      <c r="I27" s="9"/>
      <c r="J27" s="9"/>
      <c r="K27" s="21"/>
      <c r="L27" s="22"/>
      <c r="M27" s="9"/>
      <c r="N27" s="9"/>
      <c r="O27" s="9"/>
      <c r="P27" s="9"/>
      <c r="Q27" s="9"/>
      <c r="R27" s="9"/>
      <c r="S27" s="9"/>
      <c r="T27" s="9"/>
      <c r="U27" s="9"/>
      <c r="V27" s="9"/>
    </row>
    <row r="28" spans="3:22" ht="17.100000000000001" customHeight="1" x14ac:dyDescent="0.2">
      <c r="C28" s="9"/>
      <c r="D28" s="663" t="s">
        <v>410</v>
      </c>
      <c r="E28" s="673" t="s">
        <v>3391</v>
      </c>
      <c r="F28" s="671"/>
      <c r="G28" s="676" t="s">
        <v>3530</v>
      </c>
      <c r="H28" s="675"/>
      <c r="I28" s="9"/>
      <c r="J28" s="9"/>
      <c r="K28" s="21"/>
      <c r="L28" s="22"/>
      <c r="M28" s="9"/>
      <c r="N28" s="9"/>
      <c r="O28" s="9"/>
      <c r="P28" s="9"/>
      <c r="Q28" s="9"/>
      <c r="R28" s="9"/>
      <c r="S28" s="9"/>
      <c r="T28" s="9"/>
      <c r="U28" s="9"/>
      <c r="V28" s="9"/>
    </row>
    <row r="29" spans="3:22" ht="17.100000000000001" customHeight="1" x14ac:dyDescent="0.2">
      <c r="C29" s="9"/>
      <c r="D29" s="663" t="s">
        <v>410</v>
      </c>
      <c r="E29" s="673" t="s">
        <v>3392</v>
      </c>
      <c r="F29" s="671"/>
      <c r="G29" s="676" t="s">
        <v>3531</v>
      </c>
      <c r="H29" s="675"/>
      <c r="I29" s="9"/>
      <c r="J29" s="9"/>
      <c r="K29" s="21"/>
      <c r="L29" s="22"/>
      <c r="M29" s="9"/>
      <c r="N29" s="9"/>
      <c r="O29" s="9"/>
      <c r="P29" s="9"/>
      <c r="Q29" s="9"/>
      <c r="R29" s="9"/>
      <c r="S29" s="9"/>
      <c r="T29" s="9"/>
      <c r="U29" s="9"/>
      <c r="V29" s="9"/>
    </row>
    <row r="30" spans="3:22" ht="17.100000000000001" customHeight="1" x14ac:dyDescent="0.2">
      <c r="C30" s="9"/>
      <c r="D30" s="664" t="s">
        <v>410</v>
      </c>
      <c r="E30" s="742" t="s">
        <v>3393</v>
      </c>
      <c r="F30" s="746"/>
      <c r="G30" s="747" t="s">
        <v>3532</v>
      </c>
      <c r="H30" s="748"/>
      <c r="I30" s="9"/>
      <c r="J30" s="9"/>
      <c r="K30" s="21"/>
      <c r="L30" s="22"/>
      <c r="M30" s="9"/>
      <c r="N30" s="9"/>
      <c r="O30" s="9"/>
      <c r="P30" s="9"/>
      <c r="Q30" s="9"/>
      <c r="R30" s="9"/>
      <c r="S30" s="9"/>
      <c r="T30" s="9"/>
      <c r="U30" s="9"/>
      <c r="V30" s="9"/>
    </row>
    <row r="31" spans="3:22" ht="17.100000000000001" customHeight="1" x14ac:dyDescent="0.2">
      <c r="C31" s="9"/>
      <c r="D31" s="665" t="s">
        <v>410</v>
      </c>
      <c r="E31" s="749" t="s">
        <v>3394</v>
      </c>
      <c r="F31" s="750"/>
      <c r="G31" s="751" t="s">
        <v>3533</v>
      </c>
      <c r="H31" s="752"/>
      <c r="I31" s="9"/>
      <c r="J31" s="9"/>
      <c r="K31" s="21"/>
      <c r="L31" s="22"/>
      <c r="M31" s="9"/>
      <c r="N31" s="9"/>
      <c r="O31" s="9"/>
      <c r="P31" s="9"/>
      <c r="Q31" s="9"/>
      <c r="R31" s="9"/>
      <c r="S31" s="9"/>
      <c r="T31" s="9"/>
      <c r="U31" s="9"/>
      <c r="V31" s="9"/>
    </row>
    <row r="32" spans="3:22" ht="18" hidden="1" customHeight="1" x14ac:dyDescent="0.2">
      <c r="D32" s="729"/>
      <c r="E32" s="595"/>
      <c r="F32" s="596"/>
      <c r="G32" s="596"/>
      <c r="H32" s="597"/>
      <c r="I32" s="524" t="s">
        <v>3261</v>
      </c>
      <c r="J32" s="9"/>
      <c r="K32" s="21"/>
      <c r="L32" s="22"/>
      <c r="M32" s="9"/>
      <c r="N32" s="9"/>
      <c r="O32" s="9"/>
      <c r="P32" s="9"/>
      <c r="Q32" s="9"/>
      <c r="R32" s="9"/>
      <c r="S32" s="9"/>
      <c r="T32" s="9"/>
      <c r="U32" s="9"/>
      <c r="V32" s="9"/>
    </row>
    <row r="33" spans="1:22" ht="14.1" hidden="1" customHeight="1" x14ac:dyDescent="0.2">
      <c r="D33" s="730"/>
      <c r="E33" s="598"/>
      <c r="F33" s="599"/>
      <c r="G33" s="596"/>
      <c r="H33" s="600"/>
      <c r="I33" s="9"/>
      <c r="J33" s="9"/>
      <c r="K33" s="21"/>
      <c r="L33" s="22"/>
      <c r="M33" s="9"/>
      <c r="N33" s="9"/>
      <c r="O33" s="9"/>
      <c r="P33" s="9"/>
      <c r="Q33" s="9"/>
      <c r="R33" s="9"/>
      <c r="S33" s="9"/>
      <c r="T33" s="9"/>
      <c r="U33" s="9"/>
      <c r="V33" s="9"/>
    </row>
    <row r="34" spans="1:22" ht="20.100000000000001" customHeight="1" x14ac:dyDescent="0.2">
      <c r="D34" s="513"/>
      <c r="E34" s="514"/>
      <c r="F34" s="514"/>
      <c r="G34" s="514"/>
      <c r="H34" s="601"/>
      <c r="I34" s="9"/>
      <c r="J34" s="9"/>
      <c r="K34" s="21"/>
      <c r="L34" s="22"/>
      <c r="M34" s="9"/>
      <c r="N34" s="9"/>
      <c r="O34" s="9"/>
      <c r="P34" s="9"/>
      <c r="Q34" s="9"/>
      <c r="R34" s="9"/>
      <c r="S34" s="9"/>
      <c r="T34" s="9"/>
      <c r="U34" s="9"/>
      <c r="V34" s="9"/>
    </row>
    <row r="35" spans="1:22" ht="20.100000000000001" customHeight="1" x14ac:dyDescent="0.25">
      <c r="A35" s="7">
        <v>9</v>
      </c>
      <c r="C35" s="8" t="s">
        <v>2113</v>
      </c>
      <c r="D35" s="731" t="s">
        <v>2991</v>
      </c>
      <c r="E35" s="732"/>
      <c r="F35" s="732"/>
      <c r="G35" s="732"/>
      <c r="H35" s="733"/>
      <c r="I35" s="9"/>
      <c r="J35" s="9"/>
      <c r="K35" s="21"/>
      <c r="L35" s="22"/>
      <c r="M35" s="9"/>
      <c r="N35" s="9"/>
      <c r="O35" s="9"/>
      <c r="P35" s="9"/>
      <c r="Q35" s="9"/>
      <c r="R35" s="9"/>
      <c r="S35" s="9"/>
      <c r="T35" s="9"/>
      <c r="U35" s="9"/>
      <c r="V35" s="9"/>
    </row>
    <row r="36" spans="1:22" ht="18" customHeight="1" x14ac:dyDescent="0.2">
      <c r="D36" s="734" t="s">
        <v>3323</v>
      </c>
      <c r="E36" s="735"/>
      <c r="F36" s="589" t="s">
        <v>3406</v>
      </c>
      <c r="G36" s="593"/>
      <c r="H36" s="594"/>
      <c r="I36" s="9"/>
      <c r="J36" s="9"/>
      <c r="K36" s="21"/>
      <c r="L36" s="22"/>
      <c r="M36" s="9"/>
      <c r="N36" s="9"/>
      <c r="O36" s="9"/>
      <c r="P36" s="9"/>
      <c r="Q36" s="9"/>
      <c r="R36" s="9"/>
      <c r="S36" s="9"/>
      <c r="T36" s="9"/>
      <c r="U36" s="9"/>
      <c r="V36" s="9"/>
    </row>
    <row r="37" spans="1:22" ht="15" customHeight="1" x14ac:dyDescent="0.2">
      <c r="D37" s="666" t="s">
        <v>3395</v>
      </c>
      <c r="E37" s="603"/>
      <c r="F37" s="736" t="s">
        <v>3534</v>
      </c>
      <c r="G37" s="737"/>
      <c r="H37" s="738"/>
      <c r="I37" s="9"/>
      <c r="J37" s="9"/>
      <c r="K37" s="21"/>
      <c r="L37" s="22"/>
      <c r="M37" s="9"/>
      <c r="N37" s="9"/>
      <c r="O37" s="9"/>
      <c r="P37" s="9"/>
      <c r="Q37" s="9"/>
      <c r="R37" s="9"/>
      <c r="S37" s="9"/>
      <c r="T37" s="9"/>
      <c r="U37" s="9"/>
      <c r="V37" s="9"/>
    </row>
    <row r="38" spans="1:22" ht="14.1" customHeight="1" x14ac:dyDescent="0.2">
      <c r="D38" s="667"/>
      <c r="E38" s="604"/>
      <c r="F38" s="717"/>
      <c r="G38" s="718"/>
      <c r="H38" s="719"/>
      <c r="I38" s="9"/>
      <c r="J38" s="9"/>
      <c r="K38" s="21"/>
      <c r="L38" s="22"/>
      <c r="M38" s="9"/>
      <c r="N38" s="9"/>
      <c r="O38" s="9"/>
      <c r="P38" s="9"/>
      <c r="Q38" s="9"/>
      <c r="R38" s="9"/>
      <c r="S38" s="9"/>
      <c r="T38" s="9"/>
      <c r="U38" s="9"/>
      <c r="V38" s="9"/>
    </row>
    <row r="39" spans="1:22" ht="17.100000000000001" customHeight="1" x14ac:dyDescent="0.2">
      <c r="D39" s="668" t="s">
        <v>3396</v>
      </c>
      <c r="E39" s="605"/>
      <c r="F39" s="739" t="s">
        <v>3508</v>
      </c>
      <c r="G39" s="740"/>
      <c r="H39" s="741"/>
      <c r="I39" s="9"/>
      <c r="J39" s="9"/>
      <c r="K39" s="21"/>
      <c r="L39" s="22"/>
      <c r="M39" s="9"/>
      <c r="N39" s="9"/>
      <c r="O39" s="9"/>
      <c r="P39" s="9"/>
      <c r="Q39" s="9"/>
      <c r="R39" s="9"/>
      <c r="S39" s="9"/>
      <c r="T39" s="9"/>
      <c r="U39" s="9"/>
      <c r="V39" s="9"/>
    </row>
    <row r="40" spans="1:22" ht="15" customHeight="1" x14ac:dyDescent="0.2">
      <c r="D40" s="668" t="s">
        <v>3397</v>
      </c>
      <c r="E40" s="605"/>
      <c r="F40" s="723" t="s">
        <v>3509</v>
      </c>
      <c r="G40" s="724"/>
      <c r="H40" s="725"/>
      <c r="I40" s="9"/>
      <c r="J40" s="9"/>
      <c r="K40" s="21"/>
      <c r="L40" s="22"/>
      <c r="M40" s="9"/>
      <c r="N40" s="9"/>
      <c r="O40" s="9"/>
      <c r="P40" s="9"/>
      <c r="Q40" s="9"/>
      <c r="R40" s="9"/>
      <c r="S40" s="9"/>
      <c r="T40" s="9"/>
      <c r="U40" s="9"/>
      <c r="V40" s="9"/>
    </row>
    <row r="41" spans="1:22" ht="14.1" customHeight="1" x14ac:dyDescent="0.2">
      <c r="D41" s="667"/>
      <c r="E41" s="604"/>
      <c r="F41" s="717"/>
      <c r="G41" s="718"/>
      <c r="H41" s="719"/>
      <c r="I41" s="9"/>
      <c r="J41" s="9"/>
      <c r="K41" s="21"/>
      <c r="L41" s="22"/>
      <c r="M41" s="9"/>
      <c r="N41" s="9"/>
      <c r="O41" s="9"/>
      <c r="P41" s="9"/>
      <c r="Q41" s="9"/>
      <c r="R41" s="9"/>
      <c r="S41" s="9"/>
      <c r="T41" s="9"/>
      <c r="U41" s="9"/>
      <c r="V41" s="9"/>
    </row>
    <row r="42" spans="1:22" ht="15" customHeight="1" x14ac:dyDescent="0.2">
      <c r="D42" s="668" t="s">
        <v>3398</v>
      </c>
      <c r="E42" s="606"/>
      <c r="F42" s="714" t="s">
        <v>3509</v>
      </c>
      <c r="G42" s="715"/>
      <c r="H42" s="716"/>
      <c r="I42" s="9"/>
      <c r="J42" s="9"/>
      <c r="K42" s="21"/>
      <c r="L42" s="22"/>
      <c r="M42" s="9"/>
      <c r="N42" s="9"/>
      <c r="O42" s="9"/>
      <c r="P42" s="9"/>
      <c r="Q42" s="9"/>
      <c r="R42" s="9"/>
      <c r="S42" s="9"/>
      <c r="T42" s="9"/>
      <c r="U42" s="9"/>
      <c r="V42" s="9"/>
    </row>
    <row r="43" spans="1:22" ht="14.1" customHeight="1" x14ac:dyDescent="0.2">
      <c r="D43" s="667"/>
      <c r="E43" s="604"/>
      <c r="F43" s="717"/>
      <c r="G43" s="718"/>
      <c r="H43" s="719"/>
      <c r="I43" s="9"/>
      <c r="J43" s="9"/>
      <c r="K43" s="21"/>
      <c r="L43" s="22"/>
      <c r="M43" s="9"/>
      <c r="N43" s="9"/>
      <c r="O43" s="9"/>
      <c r="P43" s="9"/>
      <c r="Q43" s="9"/>
      <c r="R43" s="9"/>
      <c r="S43" s="9"/>
      <c r="T43" s="9"/>
      <c r="U43" s="9"/>
      <c r="V43" s="9"/>
    </row>
    <row r="44" spans="1:22" ht="15" customHeight="1" x14ac:dyDescent="0.2">
      <c r="D44" s="668" t="s">
        <v>3399</v>
      </c>
      <c r="E44" s="605"/>
      <c r="F44" s="714" t="s">
        <v>3535</v>
      </c>
      <c r="G44" s="715"/>
      <c r="H44" s="716"/>
      <c r="I44" s="9"/>
      <c r="J44" s="9"/>
      <c r="K44" s="21"/>
      <c r="L44" s="22"/>
      <c r="M44" s="9"/>
      <c r="N44" s="9"/>
      <c r="O44" s="9"/>
      <c r="P44" s="9"/>
      <c r="Q44" s="9"/>
      <c r="R44" s="9"/>
      <c r="S44" s="9"/>
      <c r="T44" s="9"/>
      <c r="U44" s="9"/>
      <c r="V44" s="9"/>
    </row>
    <row r="45" spans="1:22" ht="14.1" customHeight="1" x14ac:dyDescent="0.2">
      <c r="D45" s="667"/>
      <c r="E45" s="604"/>
      <c r="F45" s="717"/>
      <c r="G45" s="718"/>
      <c r="H45" s="719"/>
      <c r="I45" s="9"/>
      <c r="J45" s="9"/>
      <c r="K45" s="21"/>
      <c r="L45" s="22"/>
      <c r="M45" s="9"/>
      <c r="N45" s="9"/>
      <c r="O45" s="9"/>
      <c r="P45" s="9"/>
      <c r="Q45" s="9"/>
      <c r="R45" s="9"/>
      <c r="S45" s="9"/>
      <c r="T45" s="9"/>
      <c r="U45" s="9"/>
      <c r="V45" s="9"/>
    </row>
    <row r="46" spans="1:22" ht="15" customHeight="1" x14ac:dyDescent="0.2">
      <c r="D46" s="668" t="s">
        <v>3400</v>
      </c>
      <c r="E46" s="605"/>
      <c r="F46" s="714" t="s">
        <v>3536</v>
      </c>
      <c r="G46" s="715"/>
      <c r="H46" s="716"/>
      <c r="I46" s="9"/>
      <c r="J46" s="9"/>
      <c r="K46" s="21"/>
      <c r="L46" s="22"/>
      <c r="M46" s="9"/>
      <c r="N46" s="9"/>
      <c r="O46" s="9"/>
      <c r="P46" s="9"/>
      <c r="Q46" s="9"/>
      <c r="R46" s="9"/>
      <c r="S46" s="9"/>
      <c r="T46" s="9"/>
      <c r="U46" s="9"/>
      <c r="V46" s="9"/>
    </row>
    <row r="47" spans="1:22" ht="14.1" customHeight="1" x14ac:dyDescent="0.2">
      <c r="D47" s="667"/>
      <c r="E47" s="604"/>
      <c r="F47" s="717"/>
      <c r="G47" s="718"/>
      <c r="H47" s="719"/>
      <c r="I47" s="9"/>
      <c r="J47" s="9"/>
      <c r="K47" s="21"/>
      <c r="L47" s="22"/>
      <c r="M47" s="9"/>
      <c r="N47" s="9"/>
      <c r="O47" s="9"/>
      <c r="P47" s="9"/>
      <c r="Q47" s="9"/>
      <c r="R47" s="9"/>
      <c r="S47" s="9"/>
      <c r="T47" s="9"/>
      <c r="U47" s="9"/>
      <c r="V47" s="9"/>
    </row>
    <row r="48" spans="1:22" ht="17.100000000000001" customHeight="1" x14ac:dyDescent="0.2">
      <c r="D48" s="668" t="s">
        <v>3401</v>
      </c>
      <c r="E48" s="605"/>
      <c r="F48" s="720" t="s">
        <v>3510</v>
      </c>
      <c r="G48" s="721"/>
      <c r="H48" s="722"/>
      <c r="I48" s="9"/>
      <c r="J48" s="9"/>
      <c r="K48" s="21"/>
      <c r="L48" s="22"/>
      <c r="M48" s="9"/>
      <c r="N48" s="9"/>
      <c r="O48" s="9"/>
      <c r="P48" s="9"/>
      <c r="Q48" s="9"/>
      <c r="R48" s="9"/>
      <c r="S48" s="9"/>
      <c r="T48" s="9"/>
      <c r="U48" s="9"/>
      <c r="V48" s="9"/>
    </row>
    <row r="49" spans="2:22" ht="15" customHeight="1" x14ac:dyDescent="0.2">
      <c r="D49" s="668" t="s">
        <v>3402</v>
      </c>
      <c r="E49" s="605"/>
      <c r="F49" s="723" t="s">
        <v>3537</v>
      </c>
      <c r="G49" s="724"/>
      <c r="H49" s="725"/>
      <c r="I49" s="9"/>
      <c r="J49" s="9"/>
      <c r="K49" s="21"/>
      <c r="L49" s="22"/>
      <c r="M49" s="9"/>
      <c r="N49" s="9"/>
      <c r="O49" s="9"/>
      <c r="P49" s="9"/>
      <c r="Q49" s="9"/>
      <c r="R49" s="9"/>
      <c r="S49" s="9"/>
      <c r="T49" s="9"/>
      <c r="U49" s="9"/>
      <c r="V49" s="9"/>
    </row>
    <row r="50" spans="2:22" ht="14.1" customHeight="1" x14ac:dyDescent="0.2">
      <c r="D50" s="669"/>
      <c r="E50" s="607"/>
      <c r="F50" s="726"/>
      <c r="G50" s="727"/>
      <c r="H50" s="728"/>
      <c r="I50" s="9"/>
      <c r="J50" s="9"/>
      <c r="K50" s="21"/>
      <c r="L50" s="22"/>
      <c r="M50" s="9"/>
      <c r="N50" s="9"/>
      <c r="O50" s="9"/>
      <c r="P50" s="9"/>
      <c r="Q50" s="9"/>
      <c r="R50" s="9"/>
      <c r="S50" s="9"/>
      <c r="T50" s="9"/>
      <c r="U50" s="9"/>
      <c r="V50" s="9"/>
    </row>
    <row r="51" spans="2:22" ht="14.1" customHeight="1" x14ac:dyDescent="0.2">
      <c r="B51" s="9"/>
      <c r="D51" s="602"/>
      <c r="E51" s="602"/>
      <c r="F51" s="602"/>
      <c r="G51" s="602"/>
      <c r="H51" s="602"/>
    </row>
    <row r="52" spans="2:22" ht="14.1" customHeight="1" x14ac:dyDescent="0.2">
      <c r="B52" s="9"/>
    </row>
    <row r="53" spans="2:22" ht="14.1" customHeight="1" x14ac:dyDescent="0.2">
      <c r="B53" s="9"/>
    </row>
    <row r="54" spans="2:22" ht="14.1" customHeight="1" x14ac:dyDescent="0.2">
      <c r="B54" s="9"/>
    </row>
    <row r="55" spans="2:22" ht="14.1" customHeight="1" x14ac:dyDescent="0.2">
      <c r="B55" s="9"/>
    </row>
    <row r="56" spans="2:22" ht="14.1" customHeight="1" x14ac:dyDescent="0.2">
      <c r="B56" s="9"/>
    </row>
    <row r="57" spans="2:22" ht="14.1" customHeight="1" x14ac:dyDescent="0.2">
      <c r="B57" s="9"/>
    </row>
    <row r="58" spans="2:22" ht="14.1" customHeight="1" x14ac:dyDescent="0.2">
      <c r="B58" s="9"/>
    </row>
    <row r="59" spans="2:22" ht="14.1" customHeight="1" x14ac:dyDescent="0.2">
      <c r="B59" s="9"/>
    </row>
    <row r="60" spans="2:22" ht="14.1" customHeight="1" x14ac:dyDescent="0.2">
      <c r="B60" s="9"/>
    </row>
    <row r="61" spans="2:22" ht="14.1" customHeight="1" x14ac:dyDescent="0.2">
      <c r="B61" s="9"/>
    </row>
    <row r="62" spans="2:22" ht="14.1" customHeight="1" x14ac:dyDescent="0.2">
      <c r="B62" s="9"/>
    </row>
    <row r="63" spans="2:22" ht="14.1" customHeight="1" x14ac:dyDescent="0.2">
      <c r="B63" s="9"/>
    </row>
    <row r="64" spans="2:22" ht="14.1" customHeight="1" x14ac:dyDescent="0.2">
      <c r="B64" s="9"/>
    </row>
    <row r="65" spans="2:2" ht="14.1" customHeight="1" x14ac:dyDescent="0.2">
      <c r="B65" s="9"/>
    </row>
    <row r="66" spans="2:2" ht="14.1" customHeight="1" x14ac:dyDescent="0.2">
      <c r="B66" s="9"/>
    </row>
    <row r="67" spans="2:2" ht="14.1" customHeight="1" x14ac:dyDescent="0.2">
      <c r="B67" s="9"/>
    </row>
    <row r="68" spans="2:2" ht="14.1" customHeight="1" x14ac:dyDescent="0.2">
      <c r="B68" s="9"/>
    </row>
    <row r="69" spans="2:2" ht="14.1" customHeight="1" x14ac:dyDescent="0.2">
      <c r="B69" s="9"/>
    </row>
    <row r="70" spans="2:2" ht="14.1" customHeight="1" x14ac:dyDescent="0.2">
      <c r="B70" s="9"/>
    </row>
    <row r="71" spans="2:2" ht="14.1" customHeight="1" x14ac:dyDescent="0.2">
      <c r="B71" s="9"/>
    </row>
    <row r="72" spans="2:2" ht="14.1" customHeight="1" x14ac:dyDescent="0.2">
      <c r="B72" s="9"/>
    </row>
    <row r="73" spans="2:2" ht="14.1" customHeight="1" x14ac:dyDescent="0.2">
      <c r="B73" s="9"/>
    </row>
    <row r="74" spans="2:2" ht="14.1" customHeight="1" x14ac:dyDescent="0.2">
      <c r="B74" s="9"/>
    </row>
    <row r="75" spans="2:2" ht="14.1" customHeight="1" x14ac:dyDescent="0.2">
      <c r="B75" s="9"/>
    </row>
    <row r="76" spans="2:2" ht="14.1" customHeight="1" x14ac:dyDescent="0.2">
      <c r="B76" s="9"/>
    </row>
    <row r="77" spans="2:2" ht="14.1" customHeight="1" x14ac:dyDescent="0.2">
      <c r="B77" s="9"/>
    </row>
    <row r="78" spans="2:2" ht="14.1" customHeight="1" x14ac:dyDescent="0.2">
      <c r="B78" s="9"/>
    </row>
    <row r="79" spans="2:2" ht="14.1" customHeight="1" x14ac:dyDescent="0.2">
      <c r="B79" s="9"/>
    </row>
    <row r="80" spans="2:2" ht="14.1" customHeight="1" x14ac:dyDescent="0.2">
      <c r="B80" s="9"/>
    </row>
    <row r="81" spans="2:2" ht="14.1" customHeight="1" x14ac:dyDescent="0.2">
      <c r="B81" s="9"/>
    </row>
    <row r="82" spans="2:2" ht="14.1" customHeight="1" x14ac:dyDescent="0.2">
      <c r="B82" s="9"/>
    </row>
    <row r="83" spans="2:2" ht="14.1" customHeight="1" x14ac:dyDescent="0.2">
      <c r="B83" s="9"/>
    </row>
    <row r="84" spans="2:2" ht="14.1" customHeight="1" x14ac:dyDescent="0.2">
      <c r="B84" s="9"/>
    </row>
    <row r="85" spans="2:2" ht="14.1" customHeight="1" x14ac:dyDescent="0.2">
      <c r="B85" s="9"/>
    </row>
    <row r="86" spans="2:2" ht="14.1" customHeight="1" x14ac:dyDescent="0.2">
      <c r="B86" s="9"/>
    </row>
    <row r="87" spans="2:2" ht="14.1" customHeight="1" x14ac:dyDescent="0.2">
      <c r="B87" s="9"/>
    </row>
    <row r="88" spans="2:2" ht="14.1" customHeight="1" x14ac:dyDescent="0.2">
      <c r="B88" s="9"/>
    </row>
    <row r="89" spans="2:2" ht="14.1" customHeight="1" x14ac:dyDescent="0.2">
      <c r="B89" s="9"/>
    </row>
    <row r="90" spans="2:2" ht="14.1" customHeight="1" x14ac:dyDescent="0.2">
      <c r="B90" s="9"/>
    </row>
    <row r="91" spans="2:2" ht="14.1" customHeight="1" x14ac:dyDescent="0.2">
      <c r="B91" s="9"/>
    </row>
    <row r="92" spans="2:2" ht="14.1" customHeight="1" x14ac:dyDescent="0.2">
      <c r="B92" s="9"/>
    </row>
    <row r="93" spans="2:2" ht="14.1" customHeight="1" x14ac:dyDescent="0.2">
      <c r="B93" s="9"/>
    </row>
    <row r="94" spans="2:2" ht="14.1" customHeight="1" x14ac:dyDescent="0.2">
      <c r="B94" s="9"/>
    </row>
    <row r="95" spans="2:2" ht="14.1" customHeight="1" x14ac:dyDescent="0.2">
      <c r="B95" s="9"/>
    </row>
    <row r="96" spans="2:2" ht="14.1" customHeight="1" x14ac:dyDescent="0.2">
      <c r="B96" s="9"/>
    </row>
    <row r="97" spans="2:2" ht="14.1" customHeight="1" x14ac:dyDescent="0.2">
      <c r="B97" s="9"/>
    </row>
    <row r="98" spans="2:2" ht="14.1" customHeight="1" x14ac:dyDescent="0.2">
      <c r="B98" s="9"/>
    </row>
    <row r="99" spans="2:2" ht="14.1" customHeight="1" x14ac:dyDescent="0.2">
      <c r="B99" s="9"/>
    </row>
    <row r="100" spans="2:2" ht="14.1" customHeight="1" x14ac:dyDescent="0.2">
      <c r="B100" s="9"/>
    </row>
    <row r="101" spans="2:2" ht="14.1" customHeight="1" x14ac:dyDescent="0.2">
      <c r="B101" s="9"/>
    </row>
    <row r="102" spans="2:2" ht="14.1" customHeight="1" x14ac:dyDescent="0.2">
      <c r="B102" s="9"/>
    </row>
    <row r="103" spans="2:2" ht="14.1" customHeight="1" x14ac:dyDescent="0.2">
      <c r="B103" s="9"/>
    </row>
    <row r="104" spans="2:2" ht="14.1" customHeight="1" x14ac:dyDescent="0.2">
      <c r="B104" s="9"/>
    </row>
    <row r="105" spans="2:2" ht="14.1" customHeight="1" x14ac:dyDescent="0.2">
      <c r="B105" s="9"/>
    </row>
    <row r="106" spans="2:2" ht="14.1" customHeight="1" x14ac:dyDescent="0.2">
      <c r="B106" s="9"/>
    </row>
    <row r="107" spans="2:2" ht="14.1" customHeight="1" x14ac:dyDescent="0.2">
      <c r="B107" s="9"/>
    </row>
    <row r="108" spans="2:2" ht="14.1" customHeight="1" x14ac:dyDescent="0.2">
      <c r="B108" s="9"/>
    </row>
    <row r="109" spans="2:2" ht="14.1" customHeight="1" x14ac:dyDescent="0.2">
      <c r="B109" s="9"/>
    </row>
    <row r="110" spans="2:2" ht="14.1" customHeight="1" x14ac:dyDescent="0.2">
      <c r="B110" s="9"/>
    </row>
    <row r="111" spans="2:2" ht="14.1" customHeight="1" x14ac:dyDescent="0.2">
      <c r="B111" s="9"/>
    </row>
    <row r="112" spans="2:2" ht="14.1" customHeight="1" x14ac:dyDescent="0.2">
      <c r="B112" s="9"/>
    </row>
    <row r="113" spans="2:22" ht="14.1" customHeight="1" x14ac:dyDescent="0.2"/>
    <row r="114" spans="2:22" ht="14.1" customHeight="1" x14ac:dyDescent="0.2"/>
    <row r="115" spans="2:22" ht="14.1" customHeight="1" x14ac:dyDescent="0.2"/>
    <row r="116" spans="2:22" ht="14.1" customHeight="1" x14ac:dyDescent="0.2"/>
    <row r="117" spans="2:22" ht="14.1" customHeight="1" x14ac:dyDescent="0.2"/>
    <row r="118" spans="2:22" ht="14.1" customHeight="1" x14ac:dyDescent="0.2"/>
    <row r="119" spans="2:22" s="7" customFormat="1" ht="14.1" customHeight="1" x14ac:dyDescent="0.2">
      <c r="B119" s="8"/>
      <c r="C119" s="8"/>
      <c r="D119" s="8"/>
      <c r="E119" s="8"/>
      <c r="F119" s="8"/>
      <c r="G119" s="8"/>
      <c r="H119" s="8"/>
      <c r="I119" s="8"/>
      <c r="J119" s="8"/>
      <c r="K119" s="8"/>
      <c r="L119" s="8"/>
      <c r="M119" s="8"/>
      <c r="N119" s="8"/>
      <c r="O119" s="8"/>
      <c r="P119" s="8"/>
      <c r="Q119" s="8"/>
      <c r="R119" s="8"/>
      <c r="S119" s="8"/>
      <c r="T119" s="8"/>
      <c r="U119" s="8"/>
      <c r="V119" s="8"/>
    </row>
    <row r="120" spans="2:22" s="7" customFormat="1" ht="14.1" customHeight="1" x14ac:dyDescent="0.2">
      <c r="B120" s="8"/>
      <c r="C120" s="8"/>
      <c r="D120" s="8"/>
      <c r="E120" s="8"/>
      <c r="F120" s="8"/>
      <c r="G120" s="8"/>
      <c r="H120" s="8"/>
      <c r="I120" s="8"/>
      <c r="J120" s="8"/>
      <c r="K120" s="8"/>
      <c r="L120" s="8"/>
      <c r="M120" s="8"/>
      <c r="N120" s="8"/>
      <c r="O120" s="8"/>
      <c r="P120" s="8"/>
      <c r="Q120" s="8"/>
      <c r="R120" s="8"/>
      <c r="S120" s="8"/>
      <c r="T120" s="8"/>
      <c r="U120" s="8"/>
      <c r="V120" s="8"/>
    </row>
    <row r="121" spans="2:22" s="7" customFormat="1" ht="14.1" customHeight="1" x14ac:dyDescent="0.2">
      <c r="B121" s="8"/>
      <c r="C121" s="8"/>
      <c r="D121" s="8"/>
      <c r="E121" s="8"/>
      <c r="F121" s="8"/>
      <c r="G121" s="8"/>
      <c r="H121" s="8"/>
      <c r="I121" s="8"/>
      <c r="J121" s="8"/>
      <c r="K121" s="8"/>
      <c r="L121" s="8"/>
      <c r="M121" s="8"/>
      <c r="N121" s="8"/>
      <c r="O121" s="8"/>
      <c r="P121" s="8"/>
      <c r="Q121" s="8"/>
      <c r="R121" s="8"/>
      <c r="S121" s="8"/>
      <c r="T121" s="8"/>
      <c r="U121" s="8"/>
      <c r="V121" s="8"/>
    </row>
    <row r="122" spans="2:22" s="7" customFormat="1" ht="14.1" customHeight="1" x14ac:dyDescent="0.2">
      <c r="B122" s="8"/>
      <c r="C122" s="8"/>
      <c r="D122" s="8"/>
      <c r="E122" s="8"/>
      <c r="F122" s="8"/>
      <c r="G122" s="8"/>
      <c r="H122" s="8"/>
      <c r="I122" s="8"/>
      <c r="J122" s="8"/>
      <c r="K122" s="8"/>
      <c r="L122" s="8"/>
      <c r="M122" s="8"/>
      <c r="N122" s="8"/>
      <c r="O122" s="8"/>
      <c r="P122" s="8"/>
      <c r="Q122" s="8"/>
      <c r="R122" s="8"/>
      <c r="S122" s="8"/>
      <c r="T122" s="8"/>
      <c r="U122" s="8"/>
      <c r="V122" s="8"/>
    </row>
    <row r="123" spans="2:22" s="7" customFormat="1" ht="14.1" customHeight="1" x14ac:dyDescent="0.2">
      <c r="B123" s="8"/>
      <c r="C123" s="8"/>
      <c r="D123" s="8"/>
      <c r="E123" s="8"/>
      <c r="F123" s="8"/>
      <c r="G123" s="8"/>
      <c r="H123" s="8"/>
      <c r="I123" s="8"/>
      <c r="J123" s="8"/>
      <c r="K123" s="8"/>
      <c r="L123" s="8"/>
      <c r="M123" s="8"/>
      <c r="N123" s="8"/>
      <c r="O123" s="8"/>
      <c r="P123" s="8"/>
      <c r="Q123" s="8"/>
      <c r="R123" s="8"/>
      <c r="S123" s="8"/>
      <c r="T123" s="8"/>
      <c r="U123" s="8"/>
      <c r="V123" s="8"/>
    </row>
    <row r="124" spans="2:22" s="7" customFormat="1" ht="14.1" customHeight="1" x14ac:dyDescent="0.2">
      <c r="B124" s="8"/>
      <c r="C124" s="8"/>
      <c r="D124" s="8"/>
      <c r="E124" s="8"/>
      <c r="F124" s="8"/>
      <c r="G124" s="8"/>
      <c r="H124" s="8"/>
      <c r="I124" s="8"/>
      <c r="J124" s="8"/>
      <c r="K124" s="8"/>
      <c r="L124" s="8"/>
      <c r="M124" s="8"/>
      <c r="N124" s="8"/>
      <c r="O124" s="8"/>
      <c r="P124" s="8"/>
      <c r="Q124" s="8"/>
      <c r="R124" s="8"/>
      <c r="S124" s="8"/>
      <c r="T124" s="8"/>
      <c r="U124" s="8"/>
      <c r="V124" s="8"/>
    </row>
    <row r="125" spans="2:22" s="7" customFormat="1" ht="14.1" customHeight="1" x14ac:dyDescent="0.2">
      <c r="B125" s="8"/>
      <c r="C125" s="8"/>
      <c r="D125" s="8"/>
      <c r="E125" s="8"/>
      <c r="F125" s="8"/>
      <c r="G125" s="8"/>
      <c r="H125" s="8"/>
      <c r="I125" s="8"/>
      <c r="J125" s="8"/>
      <c r="K125" s="8"/>
      <c r="L125" s="8"/>
      <c r="M125" s="8"/>
      <c r="N125" s="8"/>
      <c r="O125" s="8"/>
      <c r="P125" s="8"/>
      <c r="Q125" s="8"/>
      <c r="R125" s="8"/>
      <c r="S125" s="8"/>
      <c r="T125" s="8"/>
      <c r="U125" s="8"/>
      <c r="V125" s="8"/>
    </row>
    <row r="126" spans="2:22" s="7" customFormat="1" ht="14.1" customHeight="1" x14ac:dyDescent="0.2">
      <c r="B126" s="8"/>
      <c r="C126" s="8"/>
      <c r="D126" s="8"/>
      <c r="E126" s="8"/>
      <c r="F126" s="8"/>
      <c r="G126" s="8"/>
      <c r="H126" s="8"/>
      <c r="I126" s="8"/>
      <c r="J126" s="8"/>
      <c r="K126" s="8"/>
      <c r="L126" s="8"/>
      <c r="M126" s="8"/>
      <c r="N126" s="8"/>
      <c r="O126" s="8"/>
      <c r="P126" s="8"/>
      <c r="Q126" s="8"/>
      <c r="R126" s="8"/>
      <c r="S126" s="8"/>
      <c r="T126" s="8"/>
      <c r="U126" s="8"/>
      <c r="V126" s="8"/>
    </row>
    <row r="127" spans="2:22" s="7" customFormat="1" ht="14.1" customHeight="1" x14ac:dyDescent="0.2">
      <c r="B127" s="8"/>
      <c r="C127" s="8"/>
      <c r="D127" s="8"/>
      <c r="E127" s="8"/>
      <c r="F127" s="8"/>
      <c r="G127" s="8"/>
      <c r="H127" s="8"/>
      <c r="I127" s="8"/>
      <c r="J127" s="8"/>
      <c r="K127" s="8"/>
      <c r="L127" s="8"/>
      <c r="M127" s="8"/>
      <c r="N127" s="8"/>
      <c r="O127" s="8"/>
      <c r="P127" s="8"/>
      <c r="Q127" s="8"/>
      <c r="R127" s="8"/>
      <c r="S127" s="8"/>
      <c r="T127" s="8"/>
      <c r="U127" s="8"/>
      <c r="V127" s="8"/>
    </row>
    <row r="128" spans="2:22" s="7" customFormat="1" ht="14.1" customHeight="1" x14ac:dyDescent="0.2">
      <c r="B128" s="8"/>
      <c r="C128" s="8"/>
      <c r="D128" s="8"/>
      <c r="E128" s="8"/>
      <c r="F128" s="8"/>
      <c r="G128" s="8"/>
      <c r="H128" s="8"/>
      <c r="I128" s="8"/>
      <c r="J128" s="8"/>
      <c r="K128" s="8"/>
      <c r="L128" s="8"/>
      <c r="M128" s="8"/>
      <c r="N128" s="8"/>
      <c r="O128" s="8"/>
      <c r="P128" s="8"/>
      <c r="Q128" s="8"/>
      <c r="R128" s="8"/>
      <c r="S128" s="8"/>
      <c r="T128" s="8"/>
      <c r="U128" s="8"/>
      <c r="V128" s="8"/>
    </row>
    <row r="129" spans="2:22" s="7" customFormat="1" ht="14.1" customHeight="1" x14ac:dyDescent="0.2">
      <c r="B129" s="8"/>
      <c r="C129" s="8"/>
      <c r="D129" s="8"/>
      <c r="E129" s="8"/>
      <c r="F129" s="8"/>
      <c r="G129" s="8"/>
      <c r="H129" s="8"/>
      <c r="I129" s="8"/>
      <c r="J129" s="8"/>
      <c r="K129" s="8"/>
      <c r="L129" s="8"/>
      <c r="M129" s="8"/>
      <c r="N129" s="8"/>
      <c r="O129" s="8"/>
      <c r="P129" s="8"/>
      <c r="Q129" s="8"/>
      <c r="R129" s="8"/>
      <c r="S129" s="8"/>
      <c r="T129" s="8"/>
      <c r="U129" s="8"/>
      <c r="V129" s="8"/>
    </row>
    <row r="130" spans="2:22" s="7" customFormat="1" ht="14.1" customHeight="1" x14ac:dyDescent="0.2">
      <c r="B130" s="8"/>
      <c r="C130" s="8"/>
      <c r="D130" s="8"/>
      <c r="E130" s="8"/>
      <c r="F130" s="8"/>
      <c r="G130" s="8"/>
      <c r="H130" s="8"/>
      <c r="I130" s="8"/>
      <c r="J130" s="8"/>
      <c r="K130" s="8"/>
      <c r="L130" s="8"/>
      <c r="M130" s="8"/>
      <c r="N130" s="8"/>
      <c r="O130" s="8"/>
      <c r="P130" s="8"/>
      <c r="Q130" s="8"/>
      <c r="R130" s="8"/>
      <c r="S130" s="8"/>
      <c r="T130" s="8"/>
      <c r="U130" s="8"/>
      <c r="V130" s="8"/>
    </row>
    <row r="131" spans="2:22" s="7" customFormat="1" ht="14.1" customHeight="1" x14ac:dyDescent="0.2">
      <c r="B131" s="8"/>
      <c r="C131" s="8"/>
      <c r="D131" s="8"/>
      <c r="E131" s="8"/>
      <c r="F131" s="8"/>
      <c r="G131" s="8"/>
      <c r="H131" s="8"/>
      <c r="I131" s="8"/>
      <c r="J131" s="8"/>
      <c r="K131" s="8"/>
      <c r="L131" s="8"/>
      <c r="M131" s="8"/>
      <c r="N131" s="8"/>
      <c r="O131" s="8"/>
      <c r="P131" s="8"/>
      <c r="Q131" s="8"/>
      <c r="R131" s="8"/>
      <c r="S131" s="8"/>
      <c r="T131" s="8"/>
      <c r="U131" s="8"/>
      <c r="V131" s="8"/>
    </row>
    <row r="132" spans="2:22" s="7" customFormat="1" ht="14.1" customHeight="1" x14ac:dyDescent="0.2">
      <c r="B132" s="8"/>
      <c r="C132" s="8"/>
      <c r="D132" s="8"/>
      <c r="E132" s="8"/>
      <c r="F132" s="8"/>
      <c r="G132" s="8"/>
      <c r="H132" s="8"/>
      <c r="I132" s="8"/>
      <c r="J132" s="8"/>
      <c r="K132" s="8"/>
      <c r="L132" s="8"/>
      <c r="M132" s="8"/>
      <c r="N132" s="8"/>
      <c r="O132" s="8"/>
      <c r="P132" s="8"/>
      <c r="Q132" s="8"/>
      <c r="R132" s="8"/>
      <c r="S132" s="8"/>
      <c r="T132" s="8"/>
      <c r="U132" s="8"/>
      <c r="V132" s="8"/>
    </row>
    <row r="133" spans="2:22" s="7" customFormat="1" ht="14.1" customHeight="1" x14ac:dyDescent="0.2">
      <c r="B133" s="8"/>
      <c r="C133" s="8"/>
      <c r="D133" s="8"/>
      <c r="E133" s="8"/>
      <c r="F133" s="8"/>
      <c r="G133" s="8"/>
      <c r="H133" s="8"/>
      <c r="I133" s="8"/>
      <c r="J133" s="8"/>
      <c r="K133" s="8"/>
      <c r="L133" s="8"/>
      <c r="M133" s="8"/>
      <c r="N133" s="8"/>
      <c r="O133" s="8"/>
      <c r="P133" s="8"/>
      <c r="Q133" s="8"/>
      <c r="R133" s="8"/>
      <c r="S133" s="8"/>
      <c r="T133" s="8"/>
      <c r="U133" s="8"/>
      <c r="V133" s="8"/>
    </row>
    <row r="134" spans="2:22" s="7" customFormat="1" ht="14.1" customHeight="1" x14ac:dyDescent="0.2">
      <c r="B134" s="8"/>
      <c r="C134" s="8"/>
      <c r="D134" s="8"/>
      <c r="E134" s="8"/>
      <c r="F134" s="8"/>
      <c r="G134" s="8"/>
      <c r="H134" s="8"/>
      <c r="I134" s="8"/>
      <c r="J134" s="8"/>
      <c r="K134" s="8"/>
      <c r="L134" s="8"/>
      <c r="M134" s="8"/>
      <c r="N134" s="8"/>
      <c r="O134" s="8"/>
      <c r="P134" s="8"/>
      <c r="Q134" s="8"/>
      <c r="R134" s="8"/>
      <c r="S134" s="8"/>
      <c r="T134" s="8"/>
      <c r="U134" s="8"/>
      <c r="V134" s="8"/>
    </row>
    <row r="135" spans="2:22" s="7" customFormat="1" ht="14.1" customHeight="1" x14ac:dyDescent="0.2">
      <c r="B135" s="8"/>
      <c r="C135" s="8"/>
      <c r="D135" s="8"/>
      <c r="E135" s="8"/>
      <c r="F135" s="8"/>
      <c r="G135" s="8"/>
      <c r="H135" s="8"/>
      <c r="I135" s="8"/>
      <c r="J135" s="8"/>
      <c r="K135" s="8"/>
      <c r="L135" s="8"/>
      <c r="M135" s="8"/>
      <c r="N135" s="8"/>
      <c r="O135" s="8"/>
      <c r="P135" s="8"/>
      <c r="Q135" s="8"/>
      <c r="R135" s="8"/>
      <c r="S135" s="8"/>
      <c r="T135" s="8"/>
      <c r="U135" s="8"/>
      <c r="V135" s="8"/>
    </row>
    <row r="136" spans="2:22" s="7" customFormat="1" ht="14.1" customHeight="1" x14ac:dyDescent="0.2">
      <c r="B136" s="8"/>
      <c r="C136" s="8"/>
      <c r="D136" s="8"/>
      <c r="E136" s="8"/>
      <c r="F136" s="8"/>
      <c r="G136" s="8"/>
      <c r="H136" s="8"/>
      <c r="I136" s="8"/>
      <c r="J136" s="8"/>
      <c r="K136" s="8"/>
      <c r="L136" s="8"/>
      <c r="M136" s="8"/>
      <c r="N136" s="8"/>
      <c r="O136" s="8"/>
      <c r="P136" s="8"/>
      <c r="Q136" s="8"/>
      <c r="R136" s="8"/>
      <c r="S136" s="8"/>
      <c r="T136" s="8"/>
      <c r="U136" s="8"/>
      <c r="V136" s="8"/>
    </row>
    <row r="137" spans="2:22" s="7" customFormat="1" ht="14.1" customHeight="1" x14ac:dyDescent="0.2">
      <c r="B137" s="8"/>
      <c r="C137" s="8"/>
      <c r="D137" s="8"/>
      <c r="E137" s="8"/>
      <c r="F137" s="8"/>
      <c r="G137" s="8"/>
      <c r="H137" s="8"/>
      <c r="I137" s="8"/>
      <c r="J137" s="8"/>
      <c r="K137" s="8"/>
      <c r="L137" s="8"/>
      <c r="M137" s="8"/>
      <c r="N137" s="8"/>
      <c r="O137" s="8"/>
      <c r="P137" s="8"/>
      <c r="Q137" s="8"/>
      <c r="R137" s="8"/>
      <c r="S137" s="8"/>
      <c r="T137" s="8"/>
      <c r="U137" s="8"/>
      <c r="V137" s="8"/>
    </row>
    <row r="138" spans="2:22" s="7" customFormat="1" ht="14.1" customHeight="1" x14ac:dyDescent="0.2">
      <c r="B138" s="8"/>
      <c r="C138" s="8"/>
      <c r="D138" s="8"/>
      <c r="E138" s="8"/>
      <c r="F138" s="8"/>
      <c r="G138" s="8"/>
      <c r="H138" s="8"/>
      <c r="I138" s="8"/>
      <c r="J138" s="8"/>
      <c r="K138" s="8"/>
      <c r="L138" s="8"/>
      <c r="M138" s="8"/>
      <c r="N138" s="8"/>
      <c r="O138" s="8"/>
      <c r="P138" s="8"/>
      <c r="Q138" s="8"/>
      <c r="R138" s="8"/>
      <c r="S138" s="8"/>
      <c r="T138" s="8"/>
      <c r="U138" s="8"/>
      <c r="V138" s="8"/>
    </row>
    <row r="139" spans="2:22" s="7" customFormat="1" ht="14.1" customHeight="1" x14ac:dyDescent="0.2">
      <c r="B139" s="8"/>
      <c r="C139" s="8"/>
      <c r="D139" s="8"/>
      <c r="E139" s="8"/>
      <c r="F139" s="8"/>
      <c r="G139" s="8"/>
      <c r="H139" s="8"/>
      <c r="I139" s="8"/>
      <c r="J139" s="8"/>
      <c r="K139" s="8"/>
      <c r="L139" s="8"/>
      <c r="M139" s="8"/>
      <c r="N139" s="8"/>
      <c r="O139" s="8"/>
      <c r="P139" s="8"/>
      <c r="Q139" s="8"/>
      <c r="R139" s="8"/>
      <c r="S139" s="8"/>
      <c r="T139" s="8"/>
      <c r="U139" s="8"/>
      <c r="V139" s="8"/>
    </row>
    <row r="140" spans="2:22" s="7" customFormat="1" ht="14.1" customHeight="1" x14ac:dyDescent="0.2">
      <c r="B140" s="8"/>
      <c r="C140" s="8"/>
      <c r="D140" s="8"/>
      <c r="E140" s="8"/>
      <c r="F140" s="8"/>
      <c r="G140" s="8"/>
      <c r="H140" s="8"/>
      <c r="I140" s="8"/>
      <c r="J140" s="8"/>
      <c r="K140" s="8"/>
      <c r="L140" s="8"/>
      <c r="M140" s="8"/>
      <c r="N140" s="8"/>
      <c r="O140" s="8"/>
      <c r="P140" s="8"/>
      <c r="Q140" s="8"/>
      <c r="R140" s="8"/>
      <c r="S140" s="8"/>
      <c r="T140" s="8"/>
      <c r="U140" s="8"/>
      <c r="V140" s="8"/>
    </row>
    <row r="141" spans="2:22" s="7" customFormat="1" ht="14.1" customHeight="1" x14ac:dyDescent="0.2">
      <c r="B141" s="8"/>
      <c r="C141" s="8"/>
      <c r="D141" s="8"/>
      <c r="E141" s="8"/>
      <c r="F141" s="8"/>
      <c r="G141" s="8"/>
      <c r="H141" s="8"/>
      <c r="I141" s="8"/>
      <c r="J141" s="8"/>
      <c r="K141" s="8"/>
      <c r="L141" s="8"/>
      <c r="M141" s="8"/>
      <c r="N141" s="8"/>
      <c r="O141" s="8"/>
      <c r="P141" s="8"/>
      <c r="Q141" s="8"/>
      <c r="R141" s="8"/>
      <c r="S141" s="8"/>
      <c r="T141" s="8"/>
      <c r="U141" s="8"/>
      <c r="V141" s="8"/>
    </row>
    <row r="142" spans="2:22" s="7" customFormat="1" ht="14.1" customHeight="1" x14ac:dyDescent="0.2">
      <c r="B142" s="8"/>
      <c r="C142" s="8"/>
      <c r="D142" s="8"/>
      <c r="E142" s="8"/>
      <c r="F142" s="8"/>
      <c r="G142" s="8"/>
      <c r="H142" s="8"/>
      <c r="I142" s="8"/>
      <c r="J142" s="8"/>
      <c r="K142" s="8"/>
      <c r="L142" s="8"/>
      <c r="M142" s="8"/>
      <c r="N142" s="8"/>
      <c r="O142" s="8"/>
      <c r="P142" s="8"/>
      <c r="Q142" s="8"/>
      <c r="R142" s="8"/>
      <c r="S142" s="8"/>
      <c r="T142" s="8"/>
      <c r="U142" s="8"/>
      <c r="V142" s="8"/>
    </row>
    <row r="143" spans="2:22" s="7" customFormat="1" ht="14.1" customHeight="1" x14ac:dyDescent="0.2">
      <c r="B143" s="8"/>
      <c r="C143" s="8"/>
      <c r="D143" s="8"/>
      <c r="E143" s="8"/>
      <c r="F143" s="8"/>
      <c r="G143" s="8"/>
      <c r="H143" s="8"/>
      <c r="I143" s="8"/>
      <c r="J143" s="8"/>
      <c r="K143" s="8"/>
      <c r="L143" s="8"/>
      <c r="M143" s="8"/>
      <c r="N143" s="8"/>
      <c r="O143" s="8"/>
      <c r="P143" s="8"/>
      <c r="Q143" s="8"/>
      <c r="R143" s="8"/>
      <c r="S143" s="8"/>
      <c r="T143" s="8"/>
      <c r="U143" s="8"/>
      <c r="V143" s="8"/>
    </row>
    <row r="144" spans="2:22" s="7" customFormat="1" ht="14.1" customHeight="1" x14ac:dyDescent="0.2">
      <c r="B144" s="8"/>
      <c r="C144" s="8"/>
      <c r="D144" s="8"/>
      <c r="E144" s="8"/>
      <c r="F144" s="8"/>
      <c r="G144" s="8"/>
      <c r="H144" s="8"/>
      <c r="I144" s="8"/>
      <c r="J144" s="8"/>
      <c r="K144" s="8"/>
      <c r="L144" s="8"/>
      <c r="M144" s="8"/>
      <c r="N144" s="8"/>
      <c r="O144" s="8"/>
      <c r="P144" s="8"/>
      <c r="Q144" s="8"/>
      <c r="R144" s="8"/>
      <c r="S144" s="8"/>
      <c r="T144" s="8"/>
      <c r="U144" s="8"/>
      <c r="V144" s="8"/>
    </row>
    <row r="145" spans="2:22" s="7" customFormat="1" ht="14.1" customHeight="1" x14ac:dyDescent="0.2">
      <c r="B145" s="8"/>
      <c r="C145" s="8"/>
      <c r="D145" s="8"/>
      <c r="E145" s="8"/>
      <c r="F145" s="8"/>
      <c r="G145" s="8"/>
      <c r="H145" s="8"/>
      <c r="I145" s="8"/>
      <c r="J145" s="8"/>
      <c r="K145" s="8"/>
      <c r="L145" s="8"/>
      <c r="M145" s="8"/>
      <c r="N145" s="8"/>
      <c r="O145" s="8"/>
      <c r="P145" s="8"/>
      <c r="Q145" s="8"/>
      <c r="R145" s="8"/>
      <c r="S145" s="8"/>
      <c r="T145" s="8"/>
      <c r="U145" s="8"/>
      <c r="V145" s="8"/>
    </row>
    <row r="146" spans="2:22" s="7" customFormat="1" ht="14.1" customHeight="1" x14ac:dyDescent="0.2">
      <c r="B146" s="8"/>
      <c r="C146" s="8"/>
      <c r="D146" s="8"/>
      <c r="E146" s="8"/>
      <c r="F146" s="8"/>
      <c r="G146" s="8"/>
      <c r="H146" s="8"/>
      <c r="I146" s="8"/>
      <c r="J146" s="8"/>
      <c r="K146" s="8"/>
      <c r="L146" s="8"/>
      <c r="M146" s="8"/>
      <c r="N146" s="8"/>
      <c r="O146" s="8"/>
      <c r="P146" s="8"/>
      <c r="Q146" s="8"/>
      <c r="R146" s="8"/>
      <c r="S146" s="8"/>
      <c r="T146" s="8"/>
      <c r="U146" s="8"/>
      <c r="V146" s="8"/>
    </row>
    <row r="147" spans="2:22" s="7" customFormat="1" ht="14.1" customHeight="1" x14ac:dyDescent="0.2">
      <c r="B147" s="8"/>
      <c r="C147" s="8"/>
      <c r="D147" s="8"/>
      <c r="E147" s="8"/>
      <c r="F147" s="8"/>
      <c r="G147" s="8"/>
      <c r="H147" s="8"/>
      <c r="I147" s="8"/>
      <c r="J147" s="8"/>
      <c r="K147" s="8"/>
      <c r="L147" s="8"/>
      <c r="M147" s="8"/>
      <c r="N147" s="8"/>
      <c r="O147" s="8"/>
      <c r="P147" s="8"/>
      <c r="Q147" s="8"/>
      <c r="R147" s="8"/>
      <c r="S147" s="8"/>
      <c r="T147" s="8"/>
      <c r="U147" s="8"/>
      <c r="V147" s="8"/>
    </row>
    <row r="148" spans="2:22" s="7" customFormat="1" ht="14.1" customHeight="1" x14ac:dyDescent="0.2">
      <c r="B148" s="8"/>
      <c r="C148" s="8"/>
      <c r="D148" s="8"/>
      <c r="E148" s="8"/>
      <c r="F148" s="8"/>
      <c r="G148" s="8"/>
      <c r="H148" s="8"/>
      <c r="I148" s="8"/>
      <c r="J148" s="8"/>
      <c r="K148" s="8"/>
      <c r="L148" s="8"/>
      <c r="M148" s="8"/>
      <c r="N148" s="8"/>
      <c r="O148" s="8"/>
      <c r="P148" s="8"/>
      <c r="Q148" s="8"/>
      <c r="R148" s="8"/>
      <c r="S148" s="8"/>
      <c r="T148" s="8"/>
      <c r="U148" s="8"/>
      <c r="V148" s="8"/>
    </row>
    <row r="149" spans="2:22" s="7" customFormat="1" ht="14.1" customHeight="1" x14ac:dyDescent="0.2">
      <c r="B149" s="8"/>
      <c r="C149" s="8"/>
      <c r="D149" s="8"/>
      <c r="E149" s="8"/>
      <c r="F149" s="8"/>
      <c r="G149" s="8"/>
      <c r="H149" s="8"/>
      <c r="I149" s="8"/>
      <c r="J149" s="8"/>
      <c r="K149" s="8"/>
      <c r="L149" s="8"/>
      <c r="M149" s="8"/>
      <c r="N149" s="8"/>
      <c r="O149" s="8"/>
      <c r="P149" s="8"/>
      <c r="Q149" s="8"/>
      <c r="R149" s="8"/>
      <c r="S149" s="8"/>
      <c r="T149" s="8"/>
      <c r="U149" s="8"/>
      <c r="V149" s="8"/>
    </row>
    <row r="150" spans="2:22" s="7" customFormat="1" ht="14.1" customHeight="1" x14ac:dyDescent="0.2">
      <c r="B150" s="8"/>
      <c r="C150" s="8"/>
      <c r="D150" s="8"/>
      <c r="E150" s="8"/>
      <c r="F150" s="8"/>
      <c r="G150" s="8"/>
      <c r="H150" s="8"/>
      <c r="I150" s="8"/>
      <c r="J150" s="8"/>
      <c r="K150" s="8"/>
      <c r="L150" s="8"/>
      <c r="M150" s="8"/>
      <c r="N150" s="8"/>
      <c r="O150" s="8"/>
      <c r="P150" s="8"/>
      <c r="Q150" s="8"/>
      <c r="R150" s="8"/>
      <c r="S150" s="8"/>
      <c r="T150" s="8"/>
      <c r="U150" s="8"/>
      <c r="V150" s="8"/>
    </row>
    <row r="151" spans="2:22" s="7" customFormat="1" ht="14.1" customHeight="1" x14ac:dyDescent="0.2">
      <c r="B151" s="8"/>
      <c r="C151" s="8"/>
      <c r="D151" s="8"/>
      <c r="E151" s="8"/>
      <c r="F151" s="8"/>
      <c r="G151" s="8"/>
      <c r="H151" s="8"/>
      <c r="I151" s="8"/>
      <c r="J151" s="8"/>
      <c r="K151" s="8"/>
      <c r="L151" s="8"/>
      <c r="M151" s="8"/>
      <c r="N151" s="8"/>
      <c r="O151" s="8"/>
      <c r="P151" s="8"/>
      <c r="Q151" s="8"/>
      <c r="R151" s="8"/>
      <c r="S151" s="8"/>
      <c r="T151" s="8"/>
      <c r="U151" s="8"/>
      <c r="V151" s="8"/>
    </row>
    <row r="152" spans="2:22" s="7" customFormat="1" ht="14.1" customHeight="1" x14ac:dyDescent="0.2">
      <c r="B152" s="8"/>
      <c r="C152" s="8"/>
      <c r="D152" s="8"/>
      <c r="E152" s="8"/>
      <c r="F152" s="8"/>
      <c r="G152" s="8"/>
      <c r="H152" s="8"/>
      <c r="I152" s="8"/>
      <c r="J152" s="8"/>
      <c r="K152" s="8"/>
      <c r="L152" s="8"/>
      <c r="M152" s="8"/>
      <c r="N152" s="8"/>
      <c r="O152" s="8"/>
      <c r="P152" s="8"/>
      <c r="Q152" s="8"/>
      <c r="R152" s="8"/>
      <c r="S152" s="8"/>
      <c r="T152" s="8"/>
      <c r="U152" s="8"/>
      <c r="V152" s="8"/>
    </row>
    <row r="153" spans="2:22" s="7" customFormat="1" ht="14.1" customHeight="1" x14ac:dyDescent="0.2">
      <c r="B153" s="8"/>
      <c r="C153" s="8"/>
      <c r="D153" s="8"/>
      <c r="E153" s="8"/>
      <c r="F153" s="8"/>
      <c r="G153" s="8"/>
      <c r="H153" s="8"/>
      <c r="I153" s="8"/>
      <c r="J153" s="8"/>
      <c r="K153" s="8"/>
      <c r="L153" s="8"/>
      <c r="M153" s="8"/>
      <c r="N153" s="8"/>
      <c r="O153" s="8"/>
      <c r="P153" s="8"/>
      <c r="Q153" s="8"/>
      <c r="R153" s="8"/>
      <c r="S153" s="8"/>
      <c r="T153" s="8"/>
      <c r="U153" s="8"/>
      <c r="V153" s="8"/>
    </row>
    <row r="154" spans="2:22" s="7" customFormat="1" ht="14.1" customHeight="1" x14ac:dyDescent="0.2">
      <c r="B154" s="8"/>
      <c r="C154" s="8"/>
      <c r="D154" s="8"/>
      <c r="E154" s="8"/>
      <c r="F154" s="8"/>
      <c r="G154" s="8"/>
      <c r="H154" s="8"/>
      <c r="I154" s="8"/>
      <c r="J154" s="8"/>
      <c r="K154" s="8"/>
      <c r="L154" s="8"/>
      <c r="M154" s="8"/>
      <c r="N154" s="8"/>
      <c r="O154" s="8"/>
      <c r="P154" s="8"/>
      <c r="Q154" s="8"/>
      <c r="R154" s="8"/>
      <c r="S154" s="8"/>
      <c r="T154" s="8"/>
      <c r="U154" s="8"/>
      <c r="V154" s="8"/>
    </row>
    <row r="155" spans="2:22" s="7" customFormat="1" ht="14.1" customHeight="1" x14ac:dyDescent="0.2">
      <c r="B155" s="8"/>
      <c r="C155" s="8"/>
      <c r="D155" s="8"/>
      <c r="E155" s="8"/>
      <c r="F155" s="8"/>
      <c r="G155" s="8"/>
      <c r="H155" s="8"/>
      <c r="I155" s="8"/>
      <c r="J155" s="8"/>
      <c r="K155" s="8"/>
      <c r="L155" s="8"/>
      <c r="M155" s="8"/>
      <c r="N155" s="8"/>
      <c r="O155" s="8"/>
      <c r="P155" s="8"/>
      <c r="Q155" s="8"/>
      <c r="R155" s="8"/>
      <c r="S155" s="8"/>
      <c r="T155" s="8"/>
      <c r="U155" s="8"/>
      <c r="V155" s="8"/>
    </row>
    <row r="156" spans="2:22" s="7" customFormat="1" ht="14.1" customHeight="1" x14ac:dyDescent="0.2">
      <c r="B156" s="8"/>
      <c r="C156" s="8"/>
      <c r="D156" s="8"/>
      <c r="E156" s="8"/>
      <c r="F156" s="8"/>
      <c r="G156" s="8"/>
      <c r="H156" s="8"/>
      <c r="I156" s="8"/>
      <c r="J156" s="8"/>
      <c r="K156" s="8"/>
      <c r="L156" s="8"/>
      <c r="M156" s="8"/>
      <c r="N156" s="8"/>
      <c r="O156" s="8"/>
      <c r="P156" s="8"/>
      <c r="Q156" s="8"/>
      <c r="R156" s="8"/>
      <c r="S156" s="8"/>
      <c r="T156" s="8"/>
      <c r="U156" s="8"/>
      <c r="V156" s="8"/>
    </row>
    <row r="157" spans="2:22" s="7" customFormat="1" ht="14.1" customHeight="1" x14ac:dyDescent="0.2">
      <c r="B157" s="8"/>
      <c r="C157" s="8"/>
      <c r="D157" s="8"/>
      <c r="E157" s="8"/>
      <c r="F157" s="8"/>
      <c r="G157" s="8"/>
      <c r="H157" s="8"/>
      <c r="I157" s="8"/>
      <c r="J157" s="8"/>
      <c r="K157" s="8"/>
      <c r="L157" s="8"/>
      <c r="M157" s="8"/>
      <c r="N157" s="8"/>
      <c r="O157" s="8"/>
      <c r="P157" s="8"/>
      <c r="Q157" s="8"/>
      <c r="R157" s="8"/>
      <c r="S157" s="8"/>
      <c r="T157" s="8"/>
      <c r="U157" s="8"/>
      <c r="V157" s="8"/>
    </row>
    <row r="158" spans="2:22" s="7" customFormat="1" ht="14.1" customHeight="1" x14ac:dyDescent="0.2">
      <c r="B158" s="8"/>
      <c r="C158" s="8"/>
      <c r="D158" s="8"/>
      <c r="E158" s="8"/>
      <c r="F158" s="8"/>
      <c r="G158" s="8"/>
      <c r="H158" s="8"/>
      <c r="I158" s="8"/>
      <c r="J158" s="8"/>
      <c r="K158" s="8"/>
      <c r="L158" s="8"/>
      <c r="M158" s="8"/>
      <c r="N158" s="8"/>
      <c r="O158" s="8"/>
      <c r="P158" s="8"/>
      <c r="Q158" s="8"/>
      <c r="R158" s="8"/>
      <c r="S158" s="8"/>
      <c r="T158" s="8"/>
      <c r="U158" s="8"/>
      <c r="V158" s="8"/>
    </row>
    <row r="159" spans="2:22" s="7" customFormat="1" ht="14.1" customHeight="1" x14ac:dyDescent="0.2">
      <c r="B159" s="8"/>
      <c r="C159" s="8"/>
      <c r="D159" s="8"/>
      <c r="E159" s="8"/>
      <c r="F159" s="8"/>
      <c r="G159" s="8"/>
      <c r="H159" s="8"/>
      <c r="I159" s="8"/>
      <c r="J159" s="8"/>
      <c r="K159" s="8"/>
      <c r="L159" s="8"/>
      <c r="M159" s="8"/>
      <c r="N159" s="8"/>
      <c r="O159" s="8"/>
      <c r="P159" s="8"/>
      <c r="Q159" s="8"/>
      <c r="R159" s="8"/>
      <c r="S159" s="8"/>
      <c r="T159" s="8"/>
      <c r="U159" s="8"/>
      <c r="V159" s="8"/>
    </row>
    <row r="160" spans="2:22" s="7" customFormat="1" ht="14.1" customHeight="1" x14ac:dyDescent="0.2">
      <c r="B160" s="8"/>
      <c r="C160" s="8"/>
      <c r="D160" s="8"/>
      <c r="E160" s="8"/>
      <c r="F160" s="8"/>
      <c r="G160" s="8"/>
      <c r="H160" s="8"/>
      <c r="I160" s="8"/>
      <c r="J160" s="8"/>
      <c r="K160" s="8"/>
      <c r="L160" s="8"/>
      <c r="M160" s="8"/>
      <c r="N160" s="8"/>
      <c r="O160" s="8"/>
      <c r="P160" s="8"/>
      <c r="Q160" s="8"/>
      <c r="R160" s="8"/>
      <c r="S160" s="8"/>
      <c r="T160" s="8"/>
      <c r="U160" s="8"/>
      <c r="V160" s="8"/>
    </row>
    <row r="161" spans="2:22" s="7" customFormat="1" ht="14.1" customHeight="1" x14ac:dyDescent="0.2">
      <c r="B161" s="8"/>
      <c r="C161" s="8"/>
      <c r="D161" s="8"/>
      <c r="E161" s="8"/>
      <c r="F161" s="8"/>
      <c r="G161" s="8"/>
      <c r="H161" s="8"/>
      <c r="I161" s="8"/>
      <c r="J161" s="8"/>
      <c r="K161" s="8"/>
      <c r="L161" s="8"/>
      <c r="M161" s="8"/>
      <c r="N161" s="8"/>
      <c r="O161" s="8"/>
      <c r="P161" s="8"/>
      <c r="Q161" s="8"/>
      <c r="R161" s="8"/>
      <c r="S161" s="8"/>
      <c r="T161" s="8"/>
      <c r="U161" s="8"/>
      <c r="V161" s="8"/>
    </row>
    <row r="162" spans="2:22" s="7" customFormat="1" ht="14.1" customHeight="1" x14ac:dyDescent="0.2">
      <c r="B162" s="8"/>
      <c r="C162" s="8"/>
      <c r="D162" s="8"/>
      <c r="E162" s="8"/>
      <c r="F162" s="8"/>
      <c r="G162" s="8"/>
      <c r="H162" s="8"/>
      <c r="I162" s="8"/>
      <c r="J162" s="8"/>
      <c r="K162" s="8"/>
      <c r="L162" s="8"/>
      <c r="M162" s="8"/>
      <c r="N162" s="8"/>
      <c r="O162" s="8"/>
      <c r="P162" s="8"/>
      <c r="Q162" s="8"/>
      <c r="R162" s="8"/>
      <c r="S162" s="8"/>
      <c r="T162" s="8"/>
      <c r="U162" s="8"/>
      <c r="V162" s="8"/>
    </row>
    <row r="163" spans="2:22" s="7" customFormat="1" ht="14.1" customHeight="1" x14ac:dyDescent="0.2">
      <c r="B163" s="8"/>
      <c r="C163" s="8"/>
      <c r="D163" s="8"/>
      <c r="E163" s="8"/>
      <c r="F163" s="8"/>
      <c r="G163" s="8"/>
      <c r="H163" s="8"/>
      <c r="I163" s="8"/>
      <c r="J163" s="8"/>
      <c r="K163" s="8"/>
      <c r="L163" s="8"/>
      <c r="M163" s="8"/>
      <c r="N163" s="8"/>
      <c r="O163" s="8"/>
      <c r="P163" s="8"/>
      <c r="Q163" s="8"/>
      <c r="R163" s="8"/>
      <c r="S163" s="8"/>
      <c r="T163" s="8"/>
      <c r="U163" s="8"/>
      <c r="V163" s="8"/>
    </row>
    <row r="164" spans="2:22" s="7" customFormat="1" ht="14.1" customHeight="1" x14ac:dyDescent="0.2">
      <c r="B164" s="8"/>
      <c r="C164" s="8"/>
      <c r="D164" s="8"/>
      <c r="E164" s="8"/>
      <c r="F164" s="8"/>
      <c r="G164" s="8"/>
      <c r="H164" s="8"/>
      <c r="I164" s="8"/>
      <c r="J164" s="8"/>
      <c r="K164" s="8"/>
      <c r="L164" s="8"/>
      <c r="M164" s="8"/>
      <c r="N164" s="8"/>
      <c r="O164" s="8"/>
      <c r="P164" s="8"/>
      <c r="Q164" s="8"/>
      <c r="R164" s="8"/>
      <c r="S164" s="8"/>
      <c r="T164" s="8"/>
      <c r="U164" s="8"/>
      <c r="V164" s="8"/>
    </row>
    <row r="165" spans="2:22" s="7" customFormat="1" ht="14.1" customHeight="1" x14ac:dyDescent="0.2">
      <c r="B165" s="8"/>
      <c r="C165" s="8"/>
      <c r="D165" s="8"/>
      <c r="E165" s="8"/>
      <c r="F165" s="8"/>
      <c r="G165" s="8"/>
      <c r="H165" s="8"/>
      <c r="I165" s="8"/>
      <c r="J165" s="8"/>
      <c r="K165" s="8"/>
      <c r="L165" s="8"/>
      <c r="M165" s="8"/>
      <c r="N165" s="8"/>
      <c r="O165" s="8"/>
      <c r="P165" s="8"/>
      <c r="Q165" s="8"/>
      <c r="R165" s="8"/>
      <c r="S165" s="8"/>
      <c r="T165" s="8"/>
      <c r="U165" s="8"/>
      <c r="V165" s="8"/>
    </row>
    <row r="166" spans="2:22" s="7" customFormat="1" ht="14.1" customHeight="1" x14ac:dyDescent="0.2">
      <c r="B166" s="8"/>
      <c r="C166" s="8"/>
      <c r="D166" s="8"/>
      <c r="E166" s="8"/>
      <c r="F166" s="8"/>
      <c r="G166" s="8"/>
      <c r="H166" s="8"/>
      <c r="I166" s="8"/>
      <c r="J166" s="8"/>
      <c r="K166" s="8"/>
      <c r="L166" s="8"/>
      <c r="M166" s="8"/>
      <c r="N166" s="8"/>
      <c r="O166" s="8"/>
      <c r="P166" s="8"/>
      <c r="Q166" s="8"/>
      <c r="R166" s="8"/>
      <c r="S166" s="8"/>
      <c r="T166" s="8"/>
      <c r="U166" s="8"/>
      <c r="V166" s="8"/>
    </row>
    <row r="167" spans="2:22" s="7" customFormat="1" ht="14.1" customHeight="1" x14ac:dyDescent="0.2">
      <c r="B167" s="8"/>
      <c r="C167" s="8"/>
      <c r="D167" s="8"/>
      <c r="E167" s="8"/>
      <c r="F167" s="8"/>
      <c r="G167" s="8"/>
      <c r="H167" s="8"/>
      <c r="I167" s="8"/>
      <c r="J167" s="8"/>
      <c r="K167" s="8"/>
      <c r="L167" s="8"/>
      <c r="M167" s="8"/>
      <c r="N167" s="8"/>
      <c r="O167" s="8"/>
      <c r="P167" s="8"/>
      <c r="Q167" s="8"/>
      <c r="R167" s="8"/>
      <c r="S167" s="8"/>
      <c r="T167" s="8"/>
      <c r="U167" s="8"/>
      <c r="V167" s="8"/>
    </row>
    <row r="168" spans="2:22" s="7" customFormat="1" ht="14.1" customHeight="1" x14ac:dyDescent="0.2">
      <c r="B168" s="8"/>
      <c r="C168" s="8"/>
      <c r="D168" s="8"/>
      <c r="E168" s="8"/>
      <c r="F168" s="8"/>
      <c r="G168" s="8"/>
      <c r="H168" s="8"/>
      <c r="I168" s="8"/>
      <c r="J168" s="8"/>
      <c r="K168" s="8"/>
      <c r="L168" s="8"/>
      <c r="M168" s="8"/>
      <c r="N168" s="8"/>
      <c r="O168" s="8"/>
      <c r="P168" s="8"/>
      <c r="Q168" s="8"/>
      <c r="R168" s="8"/>
      <c r="S168" s="8"/>
      <c r="T168" s="8"/>
      <c r="U168" s="8"/>
      <c r="V168" s="8"/>
    </row>
    <row r="169" spans="2:22" s="7" customFormat="1" ht="14.1" customHeight="1" x14ac:dyDescent="0.2">
      <c r="B169" s="8"/>
      <c r="C169" s="8"/>
      <c r="D169" s="8"/>
      <c r="E169" s="8"/>
      <c r="F169" s="8"/>
      <c r="G169" s="8"/>
      <c r="H169" s="8"/>
      <c r="I169" s="8"/>
      <c r="J169" s="8"/>
      <c r="K169" s="8"/>
      <c r="L169" s="8"/>
      <c r="M169" s="8"/>
      <c r="N169" s="8"/>
      <c r="O169" s="8"/>
      <c r="P169" s="8"/>
      <c r="Q169" s="8"/>
      <c r="R169" s="8"/>
      <c r="S169" s="8"/>
      <c r="T169" s="8"/>
      <c r="U169" s="8"/>
      <c r="V169" s="8"/>
    </row>
    <row r="170" spans="2:22" s="7" customFormat="1" ht="14.1" customHeight="1" x14ac:dyDescent="0.2">
      <c r="B170" s="8"/>
      <c r="C170" s="8"/>
      <c r="D170" s="8"/>
      <c r="E170" s="8"/>
      <c r="F170" s="8"/>
      <c r="G170" s="8"/>
      <c r="H170" s="8"/>
      <c r="I170" s="8"/>
      <c r="J170" s="8"/>
      <c r="K170" s="8"/>
      <c r="L170" s="8"/>
      <c r="M170" s="8"/>
      <c r="N170" s="8"/>
      <c r="O170" s="8"/>
      <c r="P170" s="8"/>
      <c r="Q170" s="8"/>
      <c r="R170" s="8"/>
      <c r="S170" s="8"/>
      <c r="T170" s="8"/>
      <c r="U170" s="8"/>
      <c r="V170" s="8"/>
    </row>
    <row r="171" spans="2:22" s="7" customFormat="1" ht="14.1" customHeight="1" x14ac:dyDescent="0.2">
      <c r="B171" s="8"/>
      <c r="C171" s="8"/>
      <c r="D171" s="8"/>
      <c r="E171" s="8"/>
      <c r="F171" s="8"/>
      <c r="G171" s="8"/>
      <c r="H171" s="8"/>
      <c r="I171" s="8"/>
      <c r="J171" s="8"/>
      <c r="K171" s="8"/>
      <c r="L171" s="8"/>
      <c r="M171" s="8"/>
      <c r="N171" s="8"/>
      <c r="O171" s="8"/>
      <c r="P171" s="8"/>
      <c r="Q171" s="8"/>
      <c r="R171" s="8"/>
      <c r="S171" s="8"/>
      <c r="T171" s="8"/>
      <c r="U171" s="8"/>
      <c r="V171" s="8"/>
    </row>
    <row r="172" spans="2:22" s="7" customFormat="1" ht="14.1" customHeight="1" x14ac:dyDescent="0.2">
      <c r="B172" s="8"/>
      <c r="C172" s="8"/>
      <c r="D172" s="8"/>
      <c r="E172" s="8"/>
      <c r="F172" s="8"/>
      <c r="G172" s="8"/>
      <c r="H172" s="8"/>
      <c r="I172" s="8"/>
      <c r="J172" s="8"/>
      <c r="K172" s="8"/>
      <c r="L172" s="8"/>
      <c r="M172" s="8"/>
      <c r="N172" s="8"/>
      <c r="O172" s="8"/>
      <c r="P172" s="8"/>
      <c r="Q172" s="8"/>
      <c r="R172" s="8"/>
      <c r="S172" s="8"/>
      <c r="T172" s="8"/>
      <c r="U172" s="8"/>
      <c r="V172" s="8"/>
    </row>
    <row r="173" spans="2:22" s="7" customFormat="1" ht="14.1" customHeight="1" x14ac:dyDescent="0.2">
      <c r="B173" s="8"/>
      <c r="C173" s="8"/>
      <c r="D173" s="8"/>
      <c r="E173" s="8"/>
      <c r="F173" s="8"/>
      <c r="G173" s="8"/>
      <c r="H173" s="8"/>
      <c r="I173" s="8"/>
      <c r="J173" s="8"/>
      <c r="K173" s="8"/>
      <c r="L173" s="8"/>
      <c r="M173" s="8"/>
      <c r="N173" s="8"/>
      <c r="O173" s="8"/>
      <c r="P173" s="8"/>
      <c r="Q173" s="8"/>
      <c r="R173" s="8"/>
      <c r="S173" s="8"/>
      <c r="T173" s="8"/>
      <c r="U173" s="8"/>
      <c r="V173" s="8"/>
    </row>
    <row r="174" spans="2:22" s="7" customFormat="1" ht="14.1" customHeight="1" x14ac:dyDescent="0.2">
      <c r="B174" s="8"/>
      <c r="C174" s="8"/>
      <c r="D174" s="8"/>
      <c r="E174" s="8"/>
      <c r="F174" s="8"/>
      <c r="G174" s="8"/>
      <c r="H174" s="8"/>
      <c r="I174" s="8"/>
      <c r="J174" s="8"/>
      <c r="K174" s="8"/>
      <c r="L174" s="8"/>
      <c r="M174" s="8"/>
      <c r="N174" s="8"/>
      <c r="O174" s="8"/>
      <c r="P174" s="8"/>
      <c r="Q174" s="8"/>
      <c r="R174" s="8"/>
      <c r="S174" s="8"/>
      <c r="T174" s="8"/>
      <c r="U174" s="8"/>
      <c r="V174" s="8"/>
    </row>
    <row r="175" spans="2:22" s="7" customFormat="1" ht="14.1" customHeight="1" x14ac:dyDescent="0.2">
      <c r="B175" s="8"/>
      <c r="C175" s="8"/>
      <c r="D175" s="8"/>
      <c r="E175" s="8"/>
      <c r="F175" s="8"/>
      <c r="G175" s="8"/>
      <c r="H175" s="8"/>
      <c r="I175" s="8"/>
      <c r="J175" s="8"/>
      <c r="K175" s="8"/>
      <c r="L175" s="8"/>
      <c r="M175" s="8"/>
      <c r="N175" s="8"/>
      <c r="O175" s="8"/>
      <c r="P175" s="8"/>
      <c r="Q175" s="8"/>
      <c r="R175" s="8"/>
      <c r="S175" s="8"/>
      <c r="T175" s="8"/>
      <c r="U175" s="8"/>
      <c r="V175" s="8"/>
    </row>
    <row r="176" spans="2:22" s="7" customFormat="1" ht="14.1" customHeight="1" x14ac:dyDescent="0.2">
      <c r="B176" s="8"/>
      <c r="C176" s="8"/>
      <c r="D176" s="8"/>
      <c r="E176" s="8"/>
      <c r="F176" s="8"/>
      <c r="G176" s="8"/>
      <c r="H176" s="8"/>
      <c r="I176" s="8"/>
      <c r="J176" s="8"/>
      <c r="K176" s="8"/>
      <c r="L176" s="8"/>
      <c r="M176" s="8"/>
      <c r="N176" s="8"/>
      <c r="O176" s="8"/>
      <c r="P176" s="8"/>
      <c r="Q176" s="8"/>
      <c r="R176" s="8"/>
      <c r="S176" s="8"/>
      <c r="T176" s="8"/>
      <c r="U176" s="8"/>
      <c r="V176" s="8"/>
    </row>
    <row r="177" spans="2:22" s="7" customFormat="1" ht="14.1" customHeight="1" x14ac:dyDescent="0.2">
      <c r="B177" s="8"/>
      <c r="C177" s="8"/>
      <c r="D177" s="8"/>
      <c r="E177" s="8"/>
      <c r="F177" s="8"/>
      <c r="G177" s="8"/>
      <c r="H177" s="8"/>
      <c r="I177" s="8"/>
      <c r="J177" s="8"/>
      <c r="K177" s="8"/>
      <c r="L177" s="8"/>
      <c r="M177" s="8"/>
      <c r="N177" s="8"/>
      <c r="O177" s="8"/>
      <c r="P177" s="8"/>
      <c r="Q177" s="8"/>
      <c r="R177" s="8"/>
      <c r="S177" s="8"/>
      <c r="T177" s="8"/>
      <c r="U177" s="8"/>
      <c r="V177" s="8"/>
    </row>
    <row r="178" spans="2:22" s="7" customFormat="1" ht="14.1" customHeight="1" x14ac:dyDescent="0.2">
      <c r="B178" s="8"/>
      <c r="C178" s="8"/>
      <c r="D178" s="8"/>
      <c r="E178" s="8"/>
      <c r="F178" s="8"/>
      <c r="G178" s="8"/>
      <c r="H178" s="8"/>
      <c r="I178" s="8"/>
      <c r="J178" s="8"/>
      <c r="K178" s="8"/>
      <c r="L178" s="8"/>
      <c r="M178" s="8"/>
      <c r="N178" s="8"/>
      <c r="O178" s="8"/>
      <c r="P178" s="8"/>
      <c r="Q178" s="8"/>
      <c r="R178" s="8"/>
      <c r="S178" s="8"/>
      <c r="T178" s="8"/>
      <c r="U178" s="8"/>
      <c r="V178" s="8"/>
    </row>
    <row r="179" spans="2:22" s="7" customFormat="1" ht="14.1" customHeight="1" x14ac:dyDescent="0.2">
      <c r="B179" s="8"/>
      <c r="C179" s="8"/>
      <c r="D179" s="8"/>
      <c r="E179" s="8"/>
      <c r="F179" s="8"/>
      <c r="G179" s="8"/>
      <c r="H179" s="8"/>
      <c r="I179" s="8"/>
      <c r="J179" s="8"/>
      <c r="K179" s="8"/>
      <c r="L179" s="8"/>
      <c r="M179" s="8"/>
      <c r="N179" s="8"/>
      <c r="O179" s="8"/>
      <c r="P179" s="8"/>
      <c r="Q179" s="8"/>
      <c r="R179" s="8"/>
      <c r="S179" s="8"/>
      <c r="T179" s="8"/>
      <c r="U179" s="8"/>
      <c r="V179" s="8"/>
    </row>
    <row r="180" spans="2:22" s="7" customFormat="1" ht="14.1" customHeight="1" x14ac:dyDescent="0.2">
      <c r="B180" s="8"/>
      <c r="C180" s="8"/>
      <c r="D180" s="8"/>
      <c r="E180" s="8"/>
      <c r="F180" s="8"/>
      <c r="G180" s="8"/>
      <c r="H180" s="8"/>
      <c r="I180" s="8"/>
      <c r="J180" s="8"/>
      <c r="K180" s="8"/>
      <c r="L180" s="8"/>
      <c r="M180" s="8"/>
      <c r="N180" s="8"/>
      <c r="O180" s="8"/>
      <c r="P180" s="8"/>
      <c r="Q180" s="8"/>
      <c r="R180" s="8"/>
      <c r="S180" s="8"/>
      <c r="T180" s="8"/>
      <c r="U180" s="8"/>
      <c r="V180" s="8"/>
    </row>
    <row r="181" spans="2:22" s="7" customFormat="1" ht="14.1" customHeight="1" x14ac:dyDescent="0.2">
      <c r="B181" s="8"/>
      <c r="C181" s="8"/>
      <c r="D181" s="8"/>
      <c r="E181" s="8"/>
      <c r="F181" s="8"/>
      <c r="G181" s="8"/>
      <c r="H181" s="8"/>
      <c r="I181" s="8"/>
      <c r="J181" s="8"/>
      <c r="K181" s="8"/>
      <c r="L181" s="8"/>
      <c r="M181" s="8"/>
      <c r="N181" s="8"/>
      <c r="O181" s="8"/>
      <c r="P181" s="8"/>
      <c r="Q181" s="8"/>
      <c r="R181" s="8"/>
      <c r="S181" s="8"/>
      <c r="T181" s="8"/>
      <c r="U181" s="8"/>
      <c r="V181" s="8"/>
    </row>
    <row r="182" spans="2:22" s="7" customFormat="1" ht="14.1" customHeight="1" x14ac:dyDescent="0.2">
      <c r="B182" s="8"/>
      <c r="C182" s="8"/>
      <c r="D182" s="8"/>
      <c r="E182" s="8"/>
      <c r="F182" s="8"/>
      <c r="G182" s="8"/>
      <c r="H182" s="8"/>
      <c r="I182" s="8"/>
      <c r="J182" s="8"/>
      <c r="K182" s="8"/>
      <c r="L182" s="8"/>
      <c r="M182" s="8"/>
      <c r="N182" s="8"/>
      <c r="O182" s="8"/>
      <c r="P182" s="8"/>
      <c r="Q182" s="8"/>
      <c r="R182" s="8"/>
      <c r="S182" s="8"/>
      <c r="T182" s="8"/>
      <c r="U182" s="8"/>
      <c r="V182" s="8"/>
    </row>
    <row r="183" spans="2:22" s="7" customFormat="1" ht="14.1" customHeight="1" x14ac:dyDescent="0.2">
      <c r="B183" s="8"/>
      <c r="C183" s="8"/>
      <c r="D183" s="8"/>
      <c r="E183" s="8"/>
      <c r="F183" s="8"/>
      <c r="G183" s="8"/>
      <c r="H183" s="8"/>
      <c r="I183" s="8"/>
      <c r="J183" s="8"/>
      <c r="K183" s="8"/>
      <c r="L183" s="8"/>
      <c r="M183" s="8"/>
      <c r="N183" s="8"/>
      <c r="O183" s="8"/>
      <c r="P183" s="8"/>
      <c r="Q183" s="8"/>
      <c r="R183" s="8"/>
      <c r="S183" s="8"/>
      <c r="T183" s="8"/>
      <c r="U183" s="8"/>
      <c r="V183" s="8"/>
    </row>
    <row r="184" spans="2:22" s="7" customFormat="1" ht="14.1" customHeight="1" x14ac:dyDescent="0.2">
      <c r="B184" s="8"/>
      <c r="C184" s="8"/>
      <c r="D184" s="8"/>
      <c r="E184" s="8"/>
      <c r="F184" s="8"/>
      <c r="G184" s="8"/>
      <c r="H184" s="8"/>
      <c r="I184" s="8"/>
      <c r="J184" s="8"/>
      <c r="K184" s="8"/>
      <c r="L184" s="8"/>
      <c r="M184" s="8"/>
      <c r="N184" s="8"/>
      <c r="O184" s="8"/>
      <c r="P184" s="8"/>
      <c r="Q184" s="8"/>
      <c r="R184" s="8"/>
      <c r="S184" s="8"/>
      <c r="T184" s="8"/>
      <c r="U184" s="8"/>
      <c r="V184" s="8"/>
    </row>
    <row r="185" spans="2:22" s="7" customFormat="1" ht="14.1" customHeight="1" x14ac:dyDescent="0.2">
      <c r="B185" s="8"/>
      <c r="C185" s="8"/>
      <c r="D185" s="8"/>
      <c r="E185" s="8"/>
      <c r="F185" s="8"/>
      <c r="G185" s="8"/>
      <c r="H185" s="8"/>
      <c r="I185" s="8"/>
      <c r="J185" s="8"/>
      <c r="K185" s="8"/>
      <c r="L185" s="8"/>
      <c r="M185" s="8"/>
      <c r="N185" s="8"/>
      <c r="O185" s="8"/>
      <c r="P185" s="8"/>
      <c r="Q185" s="8"/>
      <c r="R185" s="8"/>
      <c r="S185" s="8"/>
      <c r="T185" s="8"/>
      <c r="U185" s="8"/>
      <c r="V185" s="8"/>
    </row>
    <row r="186" spans="2:22" s="7" customFormat="1" ht="14.1" customHeight="1" x14ac:dyDescent="0.2">
      <c r="B186" s="8"/>
      <c r="C186" s="8"/>
      <c r="D186" s="8"/>
      <c r="E186" s="8"/>
      <c r="F186" s="8"/>
      <c r="G186" s="8"/>
      <c r="H186" s="8"/>
      <c r="I186" s="8"/>
      <c r="J186" s="8"/>
      <c r="K186" s="8"/>
      <c r="L186" s="8"/>
      <c r="M186" s="8"/>
      <c r="N186" s="8"/>
      <c r="O186" s="8"/>
      <c r="P186" s="8"/>
      <c r="Q186" s="8"/>
      <c r="R186" s="8"/>
      <c r="S186" s="8"/>
      <c r="T186" s="8"/>
      <c r="U186" s="8"/>
      <c r="V186" s="8"/>
    </row>
    <row r="187" spans="2:22" s="7" customFormat="1" ht="14.1" customHeight="1" x14ac:dyDescent="0.2">
      <c r="B187" s="8"/>
      <c r="C187" s="8"/>
      <c r="D187" s="8"/>
      <c r="E187" s="8"/>
      <c r="F187" s="8"/>
      <c r="G187" s="8"/>
      <c r="H187" s="8"/>
      <c r="I187" s="8"/>
      <c r="J187" s="8"/>
      <c r="K187" s="8"/>
      <c r="L187" s="8"/>
      <c r="M187" s="8"/>
      <c r="N187" s="8"/>
      <c r="O187" s="8"/>
      <c r="P187" s="8"/>
      <c r="Q187" s="8"/>
      <c r="R187" s="8"/>
      <c r="S187" s="8"/>
      <c r="T187" s="8"/>
      <c r="U187" s="8"/>
      <c r="V187" s="8"/>
    </row>
    <row r="188" spans="2:22" s="7" customFormat="1" ht="14.1" customHeight="1" x14ac:dyDescent="0.2">
      <c r="B188" s="8"/>
      <c r="C188" s="8"/>
      <c r="D188" s="8"/>
      <c r="E188" s="8"/>
      <c r="F188" s="8"/>
      <c r="G188" s="8"/>
      <c r="H188" s="8"/>
      <c r="I188" s="8"/>
      <c r="J188" s="8"/>
      <c r="K188" s="8"/>
      <c r="L188" s="8"/>
      <c r="M188" s="8"/>
      <c r="N188" s="8"/>
      <c r="O188" s="8"/>
      <c r="P188" s="8"/>
      <c r="Q188" s="8"/>
      <c r="R188" s="8"/>
      <c r="S188" s="8"/>
      <c r="T188" s="8"/>
      <c r="U188" s="8"/>
      <c r="V188" s="8"/>
    </row>
    <row r="189" spans="2:22" s="7" customFormat="1" ht="14.1" customHeight="1" x14ac:dyDescent="0.2">
      <c r="B189" s="8"/>
      <c r="C189" s="8"/>
      <c r="D189" s="8"/>
      <c r="E189" s="8"/>
      <c r="F189" s="8"/>
      <c r="G189" s="8"/>
      <c r="H189" s="8"/>
      <c r="I189" s="8"/>
      <c r="J189" s="8"/>
      <c r="K189" s="8"/>
      <c r="L189" s="8"/>
      <c r="M189" s="8"/>
      <c r="N189" s="8"/>
      <c r="O189" s="8"/>
      <c r="P189" s="8"/>
      <c r="Q189" s="8"/>
      <c r="R189" s="8"/>
      <c r="S189" s="8"/>
      <c r="T189" s="8"/>
      <c r="U189" s="8"/>
      <c r="V189" s="8"/>
    </row>
    <row r="190" spans="2:22" s="7" customFormat="1" ht="14.1" customHeight="1" x14ac:dyDescent="0.2">
      <c r="B190" s="8"/>
      <c r="C190" s="8"/>
      <c r="D190" s="8"/>
      <c r="E190" s="8"/>
      <c r="F190" s="8"/>
      <c r="G190" s="8"/>
      <c r="H190" s="8"/>
      <c r="I190" s="8"/>
      <c r="J190" s="8"/>
      <c r="K190" s="8"/>
      <c r="L190" s="8"/>
      <c r="M190" s="8"/>
      <c r="N190" s="8"/>
      <c r="O190" s="8"/>
      <c r="P190" s="8"/>
      <c r="Q190" s="8"/>
      <c r="R190" s="8"/>
      <c r="S190" s="8"/>
      <c r="T190" s="8"/>
      <c r="U190" s="8"/>
      <c r="V190" s="8"/>
    </row>
    <row r="191" spans="2:22" s="7" customFormat="1" ht="14.1" customHeight="1" x14ac:dyDescent="0.2">
      <c r="B191" s="8"/>
      <c r="C191" s="8"/>
      <c r="D191" s="8"/>
      <c r="E191" s="8"/>
      <c r="F191" s="8"/>
      <c r="G191" s="8"/>
      <c r="H191" s="8"/>
      <c r="I191" s="8"/>
      <c r="J191" s="8"/>
      <c r="K191" s="8"/>
      <c r="L191" s="8"/>
      <c r="M191" s="8"/>
      <c r="N191" s="8"/>
      <c r="O191" s="8"/>
      <c r="P191" s="8"/>
      <c r="Q191" s="8"/>
      <c r="R191" s="8"/>
      <c r="S191" s="8"/>
      <c r="T191" s="8"/>
      <c r="U191" s="8"/>
      <c r="V191" s="8"/>
    </row>
    <row r="192" spans="2:22" s="7" customFormat="1" ht="14.1" customHeight="1" x14ac:dyDescent="0.2">
      <c r="B192" s="8"/>
      <c r="C192" s="8"/>
      <c r="D192" s="8"/>
      <c r="E192" s="8"/>
      <c r="F192" s="8"/>
      <c r="G192" s="8"/>
      <c r="H192" s="8"/>
      <c r="I192" s="8"/>
      <c r="J192" s="8"/>
      <c r="K192" s="8"/>
      <c r="L192" s="8"/>
      <c r="M192" s="8"/>
      <c r="N192" s="8"/>
      <c r="O192" s="8"/>
      <c r="P192" s="8"/>
      <c r="Q192" s="8"/>
      <c r="R192" s="8"/>
      <c r="S192" s="8"/>
      <c r="T192" s="8"/>
      <c r="U192" s="8"/>
      <c r="V192" s="8"/>
    </row>
    <row r="193" spans="2:22" s="7" customFormat="1" ht="14.1" customHeight="1" x14ac:dyDescent="0.2">
      <c r="B193" s="8"/>
      <c r="C193" s="8"/>
      <c r="D193" s="8"/>
      <c r="E193" s="8"/>
      <c r="F193" s="8"/>
      <c r="G193" s="8"/>
      <c r="H193" s="8"/>
      <c r="I193" s="8"/>
      <c r="J193" s="8"/>
      <c r="K193" s="8"/>
      <c r="L193" s="8"/>
      <c r="M193" s="8"/>
      <c r="N193" s="8"/>
      <c r="O193" s="8"/>
      <c r="P193" s="8"/>
      <c r="Q193" s="8"/>
      <c r="R193" s="8"/>
      <c r="S193" s="8"/>
      <c r="T193" s="8"/>
      <c r="U193" s="8"/>
      <c r="V193" s="8"/>
    </row>
    <row r="194" spans="2:22" s="7" customFormat="1" ht="14.1" customHeight="1" x14ac:dyDescent="0.2">
      <c r="B194" s="8"/>
      <c r="C194" s="8"/>
      <c r="D194" s="8"/>
      <c r="E194" s="8"/>
      <c r="F194" s="8"/>
      <c r="G194" s="8"/>
      <c r="H194" s="8"/>
      <c r="I194" s="8"/>
      <c r="J194" s="8"/>
      <c r="K194" s="8"/>
      <c r="L194" s="8"/>
      <c r="M194" s="8"/>
      <c r="N194" s="8"/>
      <c r="O194" s="8"/>
      <c r="P194" s="8"/>
      <c r="Q194" s="8"/>
      <c r="R194" s="8"/>
      <c r="S194" s="8"/>
      <c r="T194" s="8"/>
      <c r="U194" s="8"/>
      <c r="V194" s="8"/>
    </row>
    <row r="195" spans="2:22" s="7" customFormat="1" ht="14.1" customHeight="1" x14ac:dyDescent="0.2">
      <c r="B195" s="8"/>
      <c r="C195" s="8"/>
      <c r="D195" s="8"/>
      <c r="E195" s="8"/>
      <c r="F195" s="8"/>
      <c r="G195" s="8"/>
      <c r="H195" s="8"/>
      <c r="I195" s="8"/>
      <c r="J195" s="8"/>
      <c r="K195" s="8"/>
      <c r="L195" s="8"/>
      <c r="M195" s="8"/>
      <c r="N195" s="8"/>
      <c r="O195" s="8"/>
      <c r="P195" s="8"/>
      <c r="Q195" s="8"/>
      <c r="R195" s="8"/>
      <c r="S195" s="8"/>
      <c r="T195" s="8"/>
      <c r="U195" s="8"/>
      <c r="V195" s="8"/>
    </row>
    <row r="196" spans="2:22" s="7" customFormat="1" ht="14.1" customHeight="1" x14ac:dyDescent="0.2">
      <c r="B196" s="8"/>
      <c r="C196" s="8"/>
      <c r="D196" s="8"/>
      <c r="E196" s="8"/>
      <c r="F196" s="8"/>
      <c r="G196" s="8"/>
      <c r="H196" s="8"/>
      <c r="I196" s="8"/>
      <c r="J196" s="8"/>
      <c r="K196" s="8"/>
      <c r="L196" s="8"/>
      <c r="M196" s="8"/>
      <c r="N196" s="8"/>
      <c r="O196" s="8"/>
      <c r="P196" s="8"/>
      <c r="Q196" s="8"/>
      <c r="R196" s="8"/>
      <c r="S196" s="8"/>
      <c r="T196" s="8"/>
      <c r="U196" s="8"/>
      <c r="V196" s="8"/>
    </row>
    <row r="197" spans="2:22" s="7" customFormat="1" ht="14.1" customHeight="1" x14ac:dyDescent="0.2">
      <c r="B197" s="8"/>
      <c r="C197" s="8"/>
      <c r="D197" s="8"/>
      <c r="E197" s="8"/>
      <c r="F197" s="8"/>
      <c r="G197" s="8"/>
      <c r="H197" s="8"/>
      <c r="I197" s="8"/>
      <c r="J197" s="8"/>
      <c r="K197" s="8"/>
      <c r="L197" s="8"/>
      <c r="M197" s="8"/>
      <c r="N197" s="8"/>
      <c r="O197" s="8"/>
      <c r="P197" s="8"/>
      <c r="Q197" s="8"/>
      <c r="R197" s="8"/>
      <c r="S197" s="8"/>
      <c r="T197" s="8"/>
      <c r="U197" s="8"/>
      <c r="V197" s="8"/>
    </row>
    <row r="198" spans="2:22" s="7" customFormat="1" ht="14.1" customHeight="1" x14ac:dyDescent="0.2">
      <c r="B198" s="8"/>
      <c r="C198" s="8"/>
      <c r="D198" s="8"/>
      <c r="E198" s="8"/>
      <c r="F198" s="8"/>
      <c r="G198" s="8"/>
      <c r="H198" s="8"/>
      <c r="I198" s="8"/>
      <c r="J198" s="8"/>
      <c r="K198" s="8"/>
      <c r="L198" s="8"/>
      <c r="M198" s="8"/>
      <c r="N198" s="8"/>
      <c r="O198" s="8"/>
      <c r="P198" s="8"/>
      <c r="Q198" s="8"/>
      <c r="R198" s="8"/>
      <c r="S198" s="8"/>
      <c r="T198" s="8"/>
      <c r="U198" s="8"/>
      <c r="V198" s="8"/>
    </row>
    <row r="199" spans="2:22" s="7" customFormat="1" ht="14.1" customHeight="1" x14ac:dyDescent="0.2">
      <c r="B199" s="8"/>
      <c r="C199" s="8"/>
      <c r="D199" s="8"/>
      <c r="E199" s="8"/>
      <c r="F199" s="8"/>
      <c r="G199" s="8"/>
      <c r="H199" s="8"/>
      <c r="I199" s="8"/>
      <c r="J199" s="8"/>
      <c r="K199" s="8"/>
      <c r="L199" s="8"/>
      <c r="M199" s="8"/>
      <c r="N199" s="8"/>
      <c r="O199" s="8"/>
      <c r="P199" s="8"/>
      <c r="Q199" s="8"/>
      <c r="R199" s="8"/>
      <c r="S199" s="8"/>
      <c r="T199" s="8"/>
      <c r="U199" s="8"/>
      <c r="V199" s="8"/>
    </row>
    <row r="200" spans="2:22" s="7" customFormat="1" ht="14.1" customHeight="1" x14ac:dyDescent="0.2">
      <c r="B200" s="8"/>
      <c r="C200" s="8"/>
      <c r="D200" s="8"/>
      <c r="E200" s="8"/>
      <c r="F200" s="8"/>
      <c r="G200" s="8"/>
      <c r="H200" s="8"/>
      <c r="I200" s="8"/>
      <c r="J200" s="8"/>
      <c r="K200" s="8"/>
      <c r="L200" s="8"/>
      <c r="M200" s="8"/>
      <c r="N200" s="8"/>
      <c r="O200" s="8"/>
      <c r="P200" s="8"/>
      <c r="Q200" s="8"/>
      <c r="R200" s="8"/>
      <c r="S200" s="8"/>
      <c r="T200" s="8"/>
      <c r="U200" s="8"/>
      <c r="V200" s="8"/>
    </row>
    <row r="201" spans="2:22" s="7" customFormat="1" ht="14.1" customHeight="1" x14ac:dyDescent="0.2">
      <c r="B201" s="8"/>
      <c r="C201" s="8"/>
      <c r="D201" s="8"/>
      <c r="E201" s="8"/>
      <c r="F201" s="8"/>
      <c r="G201" s="8"/>
      <c r="H201" s="8"/>
      <c r="I201" s="8"/>
      <c r="J201" s="8"/>
      <c r="K201" s="8"/>
      <c r="L201" s="8"/>
      <c r="M201" s="8"/>
      <c r="N201" s="8"/>
      <c r="O201" s="8"/>
      <c r="P201" s="8"/>
      <c r="Q201" s="8"/>
      <c r="R201" s="8"/>
      <c r="S201" s="8"/>
      <c r="T201" s="8"/>
      <c r="U201" s="8"/>
      <c r="V201" s="8"/>
    </row>
    <row r="202" spans="2:22" s="7" customFormat="1" ht="14.1" customHeight="1" x14ac:dyDescent="0.2">
      <c r="B202" s="8"/>
      <c r="C202" s="8"/>
      <c r="D202" s="8"/>
      <c r="E202" s="8"/>
      <c r="F202" s="8"/>
      <c r="G202" s="8"/>
      <c r="H202" s="8"/>
      <c r="I202" s="8"/>
      <c r="J202" s="8"/>
      <c r="K202" s="8"/>
      <c r="L202" s="8"/>
      <c r="M202" s="8"/>
      <c r="N202" s="8"/>
      <c r="O202" s="8"/>
      <c r="P202" s="8"/>
      <c r="Q202" s="8"/>
      <c r="R202" s="8"/>
      <c r="S202" s="8"/>
      <c r="T202" s="8"/>
      <c r="U202" s="8"/>
      <c r="V202" s="8"/>
    </row>
    <row r="203" spans="2:22" s="7" customFormat="1" ht="14.1" customHeight="1" x14ac:dyDescent="0.2">
      <c r="B203" s="8"/>
      <c r="C203" s="8"/>
      <c r="D203" s="8"/>
      <c r="E203" s="8"/>
      <c r="F203" s="8"/>
      <c r="G203" s="8"/>
      <c r="H203" s="8"/>
      <c r="I203" s="8"/>
      <c r="J203" s="8"/>
      <c r="K203" s="8"/>
      <c r="L203" s="8"/>
      <c r="M203" s="8"/>
      <c r="N203" s="8"/>
      <c r="O203" s="8"/>
      <c r="P203" s="8"/>
      <c r="Q203" s="8"/>
      <c r="R203" s="8"/>
      <c r="S203" s="8"/>
      <c r="T203" s="8"/>
      <c r="U203" s="8"/>
      <c r="V203" s="8"/>
    </row>
    <row r="204" spans="2:22" s="7" customFormat="1" ht="14.1" customHeight="1" x14ac:dyDescent="0.2">
      <c r="B204" s="8"/>
      <c r="C204" s="8"/>
      <c r="D204" s="8"/>
      <c r="E204" s="8"/>
      <c r="F204" s="8"/>
      <c r="G204" s="8"/>
      <c r="H204" s="8"/>
      <c r="I204" s="8"/>
      <c r="J204" s="8"/>
      <c r="K204" s="8"/>
      <c r="L204" s="8"/>
      <c r="M204" s="8"/>
      <c r="N204" s="8"/>
      <c r="O204" s="8"/>
      <c r="P204" s="8"/>
      <c r="Q204" s="8"/>
      <c r="R204" s="8"/>
      <c r="S204" s="8"/>
      <c r="T204" s="8"/>
      <c r="U204" s="8"/>
      <c r="V204" s="8"/>
    </row>
    <row r="205" spans="2:22" s="7" customFormat="1" ht="14.1" customHeight="1" x14ac:dyDescent="0.2">
      <c r="B205" s="8"/>
      <c r="C205" s="8"/>
      <c r="D205" s="8"/>
      <c r="E205" s="8"/>
      <c r="F205" s="8"/>
      <c r="G205" s="8"/>
      <c r="H205" s="8"/>
      <c r="I205" s="8"/>
      <c r="J205" s="8"/>
      <c r="K205" s="8"/>
      <c r="L205" s="8"/>
      <c r="M205" s="8"/>
      <c r="N205" s="8"/>
      <c r="O205" s="8"/>
      <c r="P205" s="8"/>
      <c r="Q205" s="8"/>
      <c r="R205" s="8"/>
      <c r="S205" s="8"/>
      <c r="T205" s="8"/>
      <c r="U205" s="8"/>
      <c r="V205" s="8"/>
    </row>
    <row r="206" spans="2:22" s="7" customFormat="1" ht="14.1" customHeight="1" x14ac:dyDescent="0.2">
      <c r="B206" s="8"/>
      <c r="C206" s="8"/>
      <c r="D206" s="8"/>
      <c r="E206" s="8"/>
      <c r="F206" s="8"/>
      <c r="G206" s="8"/>
      <c r="H206" s="8"/>
      <c r="I206" s="8"/>
      <c r="J206" s="8"/>
      <c r="K206" s="8"/>
      <c r="L206" s="8"/>
      <c r="M206" s="8"/>
      <c r="N206" s="8"/>
      <c r="O206" s="8"/>
      <c r="P206" s="8"/>
      <c r="Q206" s="8"/>
      <c r="R206" s="8"/>
      <c r="S206" s="8"/>
      <c r="T206" s="8"/>
      <c r="U206" s="8"/>
      <c r="V206" s="8"/>
    </row>
    <row r="207" spans="2:22" s="7" customFormat="1" ht="14.1" customHeight="1" x14ac:dyDescent="0.2">
      <c r="B207" s="8"/>
      <c r="C207" s="8"/>
      <c r="D207" s="8"/>
      <c r="E207" s="8"/>
      <c r="F207" s="8"/>
      <c r="G207" s="8"/>
      <c r="H207" s="8"/>
      <c r="I207" s="8"/>
      <c r="J207" s="8"/>
      <c r="K207" s="8"/>
      <c r="L207" s="8"/>
      <c r="M207" s="8"/>
      <c r="N207" s="8"/>
      <c r="O207" s="8"/>
      <c r="P207" s="8"/>
      <c r="Q207" s="8"/>
      <c r="R207" s="8"/>
      <c r="S207" s="8"/>
      <c r="T207" s="8"/>
      <c r="U207" s="8"/>
      <c r="V207" s="8"/>
    </row>
    <row r="208" spans="2:22" s="7" customFormat="1" ht="14.1" customHeight="1" x14ac:dyDescent="0.2">
      <c r="B208" s="8"/>
      <c r="C208" s="8"/>
      <c r="D208" s="8"/>
      <c r="E208" s="8"/>
      <c r="F208" s="8"/>
      <c r="G208" s="8"/>
      <c r="H208" s="8"/>
      <c r="I208" s="8"/>
      <c r="J208" s="8"/>
      <c r="K208" s="8"/>
      <c r="L208" s="8"/>
      <c r="M208" s="8"/>
      <c r="N208" s="8"/>
      <c r="O208" s="8"/>
      <c r="P208" s="8"/>
      <c r="Q208" s="8"/>
      <c r="R208" s="8"/>
      <c r="S208" s="8"/>
      <c r="T208" s="8"/>
      <c r="U208" s="8"/>
      <c r="V208" s="8"/>
    </row>
    <row r="209" spans="2:22" s="7" customFormat="1" ht="14.1" customHeight="1" x14ac:dyDescent="0.2">
      <c r="B209" s="8"/>
      <c r="C209" s="8"/>
      <c r="D209" s="8"/>
      <c r="E209" s="8"/>
      <c r="F209" s="8"/>
      <c r="G209" s="8"/>
      <c r="H209" s="8"/>
      <c r="I209" s="8"/>
      <c r="J209" s="8"/>
      <c r="K209" s="8"/>
      <c r="L209" s="8"/>
      <c r="M209" s="8"/>
      <c r="N209" s="8"/>
      <c r="O209" s="8"/>
      <c r="P209" s="8"/>
      <c r="Q209" s="8"/>
      <c r="R209" s="8"/>
      <c r="S209" s="8"/>
      <c r="T209" s="8"/>
      <c r="U209" s="8"/>
      <c r="V209" s="8"/>
    </row>
    <row r="210" spans="2:22" s="7" customFormat="1" ht="14.1" customHeight="1" x14ac:dyDescent="0.2">
      <c r="B210" s="8"/>
      <c r="C210" s="8"/>
      <c r="D210" s="8"/>
      <c r="E210" s="8"/>
      <c r="F210" s="8"/>
      <c r="G210" s="8"/>
      <c r="H210" s="8"/>
      <c r="I210" s="8"/>
      <c r="J210" s="8"/>
      <c r="K210" s="8"/>
      <c r="L210" s="8"/>
      <c r="M210" s="8"/>
      <c r="N210" s="8"/>
      <c r="O210" s="8"/>
      <c r="P210" s="8"/>
      <c r="Q210" s="8"/>
      <c r="R210" s="8"/>
      <c r="S210" s="8"/>
      <c r="T210" s="8"/>
      <c r="U210" s="8"/>
      <c r="V210" s="8"/>
    </row>
    <row r="211" spans="2:22" s="7" customFormat="1" ht="14.1" customHeight="1" x14ac:dyDescent="0.2">
      <c r="B211" s="8"/>
      <c r="C211" s="8"/>
      <c r="D211" s="8"/>
      <c r="E211" s="8"/>
      <c r="F211" s="8"/>
      <c r="G211" s="8"/>
      <c r="H211" s="8"/>
      <c r="I211" s="8"/>
      <c r="J211" s="8"/>
      <c r="K211" s="8"/>
      <c r="L211" s="8"/>
      <c r="M211" s="8"/>
      <c r="N211" s="8"/>
      <c r="O211" s="8"/>
      <c r="P211" s="8"/>
      <c r="Q211" s="8"/>
      <c r="R211" s="8"/>
      <c r="S211" s="8"/>
      <c r="T211" s="8"/>
      <c r="U211" s="8"/>
      <c r="V211" s="8"/>
    </row>
  </sheetData>
  <mergeCells count="23">
    <mergeCell ref="E9:F9"/>
    <mergeCell ref="D2:H2"/>
    <mergeCell ref="D4:H4"/>
    <mergeCell ref="E6:F6"/>
    <mergeCell ref="E7:F7"/>
    <mergeCell ref="E8:F8"/>
    <mergeCell ref="F40:H41"/>
    <mergeCell ref="E10:F10"/>
    <mergeCell ref="E11:F11"/>
    <mergeCell ref="E30:F30"/>
    <mergeCell ref="G30:H30"/>
    <mergeCell ref="E31:F31"/>
    <mergeCell ref="G31:H31"/>
    <mergeCell ref="D32:D33"/>
    <mergeCell ref="D35:H35"/>
    <mergeCell ref="D36:E36"/>
    <mergeCell ref="F37:H38"/>
    <mergeCell ref="F39:H39"/>
    <mergeCell ref="F42:H43"/>
    <mergeCell ref="F44:H45"/>
    <mergeCell ref="F46:H47"/>
    <mergeCell ref="F48:H48"/>
    <mergeCell ref="F49:H50"/>
  </mergeCells>
  <printOptions horizontalCentered="1"/>
  <pageMargins left="0.23622047244094491" right="0.23622047244094491" top="0.59055118110236227" bottom="0.55118110236220474" header="0" footer="0.47244094488188981"/>
  <pageSetup scale="75" orientation="portrait" r:id="rId1"/>
  <headerFooter alignWithMargins="0">
    <oddFooter>&amp;C&amp;"Arial Narrow,Regular"- 4 -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79998168889431442"/>
    <pageSetUpPr autoPageBreaks="0"/>
  </sheetPr>
  <dimension ref="A1:V33"/>
  <sheetViews>
    <sheetView showGridLines="0" showZeros="0" zoomScale="83" zoomScaleNormal="83" workbookViewId="0">
      <selection sqref="A1:R1"/>
    </sheetView>
  </sheetViews>
  <sheetFormatPr defaultColWidth="9.140625" defaultRowHeight="12.75" x14ac:dyDescent="0.2"/>
  <cols>
    <col min="1" max="1" width="50.7109375" style="23" customWidth="1"/>
    <col min="2" max="2" width="7.7109375" style="23" customWidth="1"/>
    <col min="3" max="4" width="7.28515625" style="23" customWidth="1"/>
    <col min="5" max="17" width="7.7109375" style="23" customWidth="1"/>
    <col min="18" max="18" width="8.7109375" style="24" customWidth="1"/>
    <col min="19" max="16384" width="9.140625" style="23"/>
  </cols>
  <sheetData>
    <row r="1" spans="1:19" ht="20.100000000000001" customHeight="1" x14ac:dyDescent="0.25">
      <c r="A1" s="764" t="s">
        <v>3006</v>
      </c>
      <c r="B1" s="765"/>
      <c r="C1" s="765"/>
      <c r="D1" s="765"/>
      <c r="E1" s="765"/>
      <c r="F1" s="765"/>
      <c r="G1" s="765"/>
      <c r="H1" s="765"/>
      <c r="I1" s="765"/>
      <c r="J1" s="765"/>
      <c r="K1" s="765"/>
      <c r="L1" s="765"/>
      <c r="M1" s="765"/>
      <c r="N1" s="765"/>
      <c r="O1" s="765"/>
      <c r="P1" s="765"/>
      <c r="Q1" s="765"/>
      <c r="R1" s="766"/>
      <c r="S1" s="26"/>
    </row>
    <row r="2" spans="1:19" ht="24.95" customHeight="1" x14ac:dyDescent="0.2">
      <c r="A2" s="767" t="s">
        <v>3361</v>
      </c>
      <c r="B2" s="768"/>
      <c r="C2" s="768"/>
      <c r="D2" s="768"/>
      <c r="E2" s="768"/>
      <c r="F2" s="768"/>
      <c r="G2" s="768"/>
      <c r="H2" s="768"/>
      <c r="I2" s="768"/>
      <c r="J2" s="768"/>
      <c r="K2" s="768"/>
      <c r="L2" s="768"/>
      <c r="M2" s="768"/>
      <c r="N2" s="768"/>
      <c r="O2" s="768"/>
      <c r="P2" s="768"/>
      <c r="Q2" s="768"/>
      <c r="R2" s="769"/>
      <c r="S2" s="26"/>
    </row>
    <row r="3" spans="1:19" ht="20.100000000000001" customHeight="1" x14ac:dyDescent="0.25">
      <c r="A3" s="411"/>
      <c r="B3" s="412" t="s">
        <v>3007</v>
      </c>
      <c r="C3" s="413" t="s">
        <v>3008</v>
      </c>
      <c r="D3" s="414"/>
      <c r="E3" s="415"/>
      <c r="F3" s="416"/>
      <c r="G3" s="416"/>
      <c r="H3" s="416"/>
      <c r="I3" s="416"/>
      <c r="J3" s="416"/>
      <c r="K3" s="416"/>
      <c r="L3" s="416"/>
      <c r="M3" s="416"/>
      <c r="N3" s="416"/>
      <c r="O3" s="416"/>
      <c r="P3" s="416"/>
      <c r="Q3" s="416"/>
      <c r="R3" s="417"/>
      <c r="S3" s="108"/>
    </row>
    <row r="4" spans="1:19" ht="20.100000000000001" customHeight="1" x14ac:dyDescent="0.25">
      <c r="A4" s="418" t="s">
        <v>3009</v>
      </c>
      <c r="B4" s="419" t="s">
        <v>3010</v>
      </c>
      <c r="C4" s="420" t="s">
        <v>3011</v>
      </c>
      <c r="D4" s="421" t="s">
        <v>3012</v>
      </c>
      <c r="E4" s="422" t="s">
        <v>3013</v>
      </c>
      <c r="F4" s="423">
        <v>1</v>
      </c>
      <c r="G4" s="423">
        <v>2</v>
      </c>
      <c r="H4" s="423">
        <v>3</v>
      </c>
      <c r="I4" s="423">
        <v>4</v>
      </c>
      <c r="J4" s="423">
        <v>5</v>
      </c>
      <c r="K4" s="423">
        <v>6</v>
      </c>
      <c r="L4" s="423">
        <v>7</v>
      </c>
      <c r="M4" s="423">
        <v>8</v>
      </c>
      <c r="N4" s="423">
        <v>9</v>
      </c>
      <c r="O4" s="423">
        <v>10</v>
      </c>
      <c r="P4" s="423">
        <v>11</v>
      </c>
      <c r="Q4" s="423">
        <v>12</v>
      </c>
      <c r="R4" s="424" t="s">
        <v>292</v>
      </c>
      <c r="S4" s="108"/>
    </row>
    <row r="5" spans="1:19" ht="27.95" customHeight="1" x14ac:dyDescent="0.25">
      <c r="A5" s="425" t="s">
        <v>3014</v>
      </c>
      <c r="B5" s="426"/>
      <c r="C5" s="427" t="s">
        <v>3856</v>
      </c>
      <c r="D5" s="427" t="s">
        <v>3856</v>
      </c>
      <c r="E5" s="427" t="s">
        <v>3856</v>
      </c>
      <c r="F5" s="427" t="s">
        <v>3856</v>
      </c>
      <c r="G5" s="427" t="s">
        <v>3856</v>
      </c>
      <c r="H5" s="427" t="s">
        <v>3856</v>
      </c>
      <c r="I5" s="427" t="s">
        <v>3856</v>
      </c>
      <c r="J5" s="427" t="s">
        <v>3856</v>
      </c>
      <c r="K5" s="427" t="s">
        <v>3856</v>
      </c>
      <c r="L5" s="427" t="s">
        <v>3856</v>
      </c>
      <c r="M5" s="427" t="s">
        <v>3856</v>
      </c>
      <c r="N5" s="427" t="s">
        <v>3856</v>
      </c>
      <c r="O5" s="427" t="s">
        <v>3856</v>
      </c>
      <c r="P5" s="427" t="s">
        <v>3856</v>
      </c>
      <c r="Q5" s="427" t="s">
        <v>3856</v>
      </c>
      <c r="R5" s="428">
        <v>0</v>
      </c>
      <c r="S5" s="110"/>
    </row>
    <row r="6" spans="1:19" ht="27.95" customHeight="1" x14ac:dyDescent="0.25">
      <c r="A6" s="429" t="s">
        <v>3015</v>
      </c>
      <c r="B6" s="311">
        <v>689</v>
      </c>
      <c r="C6" s="311">
        <v>701</v>
      </c>
      <c r="D6" s="311">
        <v>1926</v>
      </c>
      <c r="E6" s="311">
        <v>13778</v>
      </c>
      <c r="F6" s="311">
        <v>14173</v>
      </c>
      <c r="G6" s="311">
        <v>14156</v>
      </c>
      <c r="H6" s="311">
        <v>13983</v>
      </c>
      <c r="I6" s="311">
        <v>13912</v>
      </c>
      <c r="J6" s="311">
        <v>14186</v>
      </c>
      <c r="K6" s="311">
        <v>14032</v>
      </c>
      <c r="L6" s="311">
        <v>13955</v>
      </c>
      <c r="M6" s="311">
        <v>13463</v>
      </c>
      <c r="N6" s="311">
        <v>13535</v>
      </c>
      <c r="O6" s="311">
        <v>13712</v>
      </c>
      <c r="P6" s="311">
        <v>13973</v>
      </c>
      <c r="Q6" s="311">
        <v>16676</v>
      </c>
      <c r="R6" s="430">
        <v>186161</v>
      </c>
      <c r="S6" s="110"/>
    </row>
    <row r="7" spans="1:19" ht="20.100000000000001" customHeight="1" x14ac:dyDescent="0.25">
      <c r="A7" s="770" t="s">
        <v>3016</v>
      </c>
      <c r="B7" s="310"/>
      <c r="C7" s="310"/>
      <c r="D7" s="310"/>
      <c r="E7" s="310"/>
      <c r="F7" s="310"/>
      <c r="G7" s="310"/>
      <c r="H7" s="310"/>
      <c r="I7" s="310"/>
      <c r="J7" s="310"/>
      <c r="K7" s="310"/>
      <c r="L7" s="310"/>
      <c r="M7" s="310"/>
      <c r="N7" s="310"/>
      <c r="O7" s="310"/>
      <c r="P7" s="310"/>
      <c r="Q7" s="310"/>
      <c r="R7" s="431"/>
      <c r="S7" s="110"/>
    </row>
    <row r="8" spans="1:19" ht="14.1" customHeight="1" x14ac:dyDescent="0.25">
      <c r="A8" s="771"/>
      <c r="B8" s="432">
        <v>2</v>
      </c>
      <c r="C8" s="432">
        <v>0</v>
      </c>
      <c r="D8" s="432">
        <v>12</v>
      </c>
      <c r="E8" s="432">
        <v>18</v>
      </c>
      <c r="F8" s="432">
        <v>12</v>
      </c>
      <c r="G8" s="432">
        <v>14</v>
      </c>
      <c r="H8" s="432">
        <v>20</v>
      </c>
      <c r="I8" s="432">
        <v>9</v>
      </c>
      <c r="J8" s="432">
        <v>9</v>
      </c>
      <c r="K8" s="432">
        <v>14</v>
      </c>
      <c r="L8" s="432">
        <v>18</v>
      </c>
      <c r="M8" s="432">
        <v>14</v>
      </c>
      <c r="N8" s="432">
        <v>18</v>
      </c>
      <c r="O8" s="432">
        <v>13</v>
      </c>
      <c r="P8" s="432">
        <v>19</v>
      </c>
      <c r="Q8" s="432">
        <v>21</v>
      </c>
      <c r="R8" s="433">
        <v>211</v>
      </c>
      <c r="S8" s="110"/>
    </row>
    <row r="9" spans="1:19" ht="27.95" customHeight="1" x14ac:dyDescent="0.25">
      <c r="A9" s="434" t="s">
        <v>3539</v>
      </c>
      <c r="B9" s="435">
        <v>691</v>
      </c>
      <c r="C9" s="435">
        <v>701</v>
      </c>
      <c r="D9" s="435">
        <v>1938</v>
      </c>
      <c r="E9" s="435">
        <v>13796</v>
      </c>
      <c r="F9" s="435">
        <v>14185</v>
      </c>
      <c r="G9" s="435">
        <v>14170</v>
      </c>
      <c r="H9" s="435">
        <v>14003</v>
      </c>
      <c r="I9" s="435">
        <v>13921</v>
      </c>
      <c r="J9" s="435">
        <v>14195</v>
      </c>
      <c r="K9" s="435">
        <v>14046</v>
      </c>
      <c r="L9" s="435">
        <v>13973</v>
      </c>
      <c r="M9" s="435">
        <v>13477</v>
      </c>
      <c r="N9" s="435">
        <v>13553</v>
      </c>
      <c r="O9" s="435">
        <v>13725</v>
      </c>
      <c r="P9" s="435">
        <v>13992</v>
      </c>
      <c r="Q9" s="435">
        <v>16697</v>
      </c>
      <c r="R9" s="435">
        <v>186372</v>
      </c>
      <c r="S9" s="110"/>
    </row>
    <row r="10" spans="1:19" ht="20.100000000000001" customHeight="1" x14ac:dyDescent="0.25">
      <c r="A10" s="772" t="s">
        <v>3100</v>
      </c>
      <c r="B10" s="436"/>
      <c r="C10" s="436"/>
      <c r="D10" s="436"/>
      <c r="E10" s="436"/>
      <c r="F10" s="436"/>
      <c r="G10" s="436"/>
      <c r="H10" s="436"/>
      <c r="I10" s="436"/>
      <c r="J10" s="436"/>
      <c r="K10" s="436"/>
      <c r="L10" s="436"/>
      <c r="M10" s="436"/>
      <c r="N10" s="436"/>
      <c r="O10" s="436"/>
      <c r="P10" s="436"/>
      <c r="Q10" s="436"/>
      <c r="R10" s="436"/>
      <c r="S10" s="110"/>
    </row>
    <row r="11" spans="1:19" ht="15.95" customHeight="1" x14ac:dyDescent="0.25">
      <c r="A11" s="773"/>
      <c r="B11" s="432">
        <v>10</v>
      </c>
      <c r="C11" s="432">
        <v>0</v>
      </c>
      <c r="D11" s="432">
        <v>282</v>
      </c>
      <c r="E11" s="432">
        <v>284</v>
      </c>
      <c r="F11" s="432">
        <v>291</v>
      </c>
      <c r="G11" s="432">
        <v>272</v>
      </c>
      <c r="H11" s="432">
        <v>271</v>
      </c>
      <c r="I11" s="432">
        <v>273</v>
      </c>
      <c r="J11" s="432">
        <v>306</v>
      </c>
      <c r="K11" s="432">
        <v>288</v>
      </c>
      <c r="L11" s="432">
        <v>293</v>
      </c>
      <c r="M11" s="432">
        <v>304</v>
      </c>
      <c r="N11" s="432">
        <v>276</v>
      </c>
      <c r="O11" s="432">
        <v>244</v>
      </c>
      <c r="P11" s="432">
        <v>156</v>
      </c>
      <c r="Q11" s="432">
        <v>202</v>
      </c>
      <c r="R11" s="433">
        <v>3742</v>
      </c>
      <c r="S11" s="110"/>
    </row>
    <row r="12" spans="1:19" ht="20.100000000000001" customHeight="1" x14ac:dyDescent="0.25">
      <c r="A12" s="437" t="s">
        <v>3101</v>
      </c>
      <c r="B12" s="436"/>
      <c r="C12" s="436"/>
      <c r="D12" s="436"/>
      <c r="E12" s="436"/>
      <c r="F12" s="436"/>
      <c r="G12" s="436"/>
      <c r="H12" s="436"/>
      <c r="I12" s="436"/>
      <c r="J12" s="436"/>
      <c r="K12" s="436"/>
      <c r="L12" s="436"/>
      <c r="M12" s="436"/>
      <c r="N12" s="436"/>
      <c r="O12" s="436"/>
      <c r="P12" s="436"/>
      <c r="Q12" s="436"/>
      <c r="R12" s="436"/>
      <c r="S12" s="110"/>
    </row>
    <row r="13" spans="1:19" ht="15" customHeight="1" x14ac:dyDescent="0.25">
      <c r="A13" s="762" t="s">
        <v>3017</v>
      </c>
      <c r="B13" s="435"/>
      <c r="C13" s="435"/>
      <c r="D13" s="435"/>
      <c r="E13" s="435"/>
      <c r="F13" s="435"/>
      <c r="G13" s="435"/>
      <c r="H13" s="435"/>
      <c r="I13" s="435"/>
      <c r="J13" s="435"/>
      <c r="K13" s="435"/>
      <c r="L13" s="435"/>
      <c r="M13" s="435"/>
      <c r="N13" s="435"/>
      <c r="O13" s="435"/>
      <c r="P13" s="435"/>
      <c r="Q13" s="435"/>
      <c r="R13" s="435"/>
      <c r="S13" s="110"/>
    </row>
    <row r="14" spans="1:19" ht="14.1" customHeight="1" x14ac:dyDescent="0.25">
      <c r="A14" s="771"/>
      <c r="B14" s="433">
        <v>701</v>
      </c>
      <c r="C14" s="433">
        <v>701</v>
      </c>
      <c r="D14" s="433">
        <v>2220</v>
      </c>
      <c r="E14" s="433">
        <v>14080</v>
      </c>
      <c r="F14" s="433">
        <v>14476</v>
      </c>
      <c r="G14" s="433">
        <v>14442</v>
      </c>
      <c r="H14" s="433">
        <v>14274</v>
      </c>
      <c r="I14" s="433">
        <v>14194</v>
      </c>
      <c r="J14" s="433">
        <v>14501</v>
      </c>
      <c r="K14" s="433">
        <v>14334</v>
      </c>
      <c r="L14" s="433">
        <v>14266</v>
      </c>
      <c r="M14" s="433">
        <v>13781</v>
      </c>
      <c r="N14" s="433">
        <v>13829</v>
      </c>
      <c r="O14" s="433">
        <v>13969</v>
      </c>
      <c r="P14" s="433">
        <v>14148</v>
      </c>
      <c r="Q14" s="433">
        <v>16899</v>
      </c>
      <c r="R14" s="433">
        <v>190114</v>
      </c>
      <c r="S14" s="110"/>
    </row>
    <row r="15" spans="1:19" ht="30" customHeight="1" x14ac:dyDescent="0.25">
      <c r="A15" s="425" t="s">
        <v>3018</v>
      </c>
      <c r="B15" s="438"/>
      <c r="C15" s="439" t="s">
        <v>3856</v>
      </c>
      <c r="D15" s="439" t="s">
        <v>3856</v>
      </c>
      <c r="E15" s="439" t="s">
        <v>3856</v>
      </c>
      <c r="F15" s="439" t="s">
        <v>3856</v>
      </c>
      <c r="G15" s="439" t="s">
        <v>3856</v>
      </c>
      <c r="H15" s="439" t="s">
        <v>3856</v>
      </c>
      <c r="I15" s="439" t="s">
        <v>3856</v>
      </c>
      <c r="J15" s="439" t="s">
        <v>3856</v>
      </c>
      <c r="K15" s="439" t="s">
        <v>3856</v>
      </c>
      <c r="L15" s="439" t="s">
        <v>3856</v>
      </c>
      <c r="M15" s="439" t="s">
        <v>3856</v>
      </c>
      <c r="N15" s="439" t="s">
        <v>3856</v>
      </c>
      <c r="O15" s="439" t="s">
        <v>3856</v>
      </c>
      <c r="P15" s="439" t="s">
        <v>3856</v>
      </c>
      <c r="Q15" s="439" t="s">
        <v>3856</v>
      </c>
      <c r="R15" s="440">
        <v>0</v>
      </c>
      <c r="S15" s="110"/>
    </row>
    <row r="16" spans="1:19" ht="27.95" customHeight="1" x14ac:dyDescent="0.25">
      <c r="A16" s="441" t="s">
        <v>3019</v>
      </c>
      <c r="B16" s="311">
        <v>64</v>
      </c>
      <c r="C16" s="311">
        <v>0</v>
      </c>
      <c r="D16" s="311">
        <v>467</v>
      </c>
      <c r="E16" s="311">
        <v>1128</v>
      </c>
      <c r="F16" s="311">
        <v>1087</v>
      </c>
      <c r="G16" s="311">
        <v>1097</v>
      </c>
      <c r="H16" s="311">
        <v>1034</v>
      </c>
      <c r="I16" s="311">
        <v>1098</v>
      </c>
      <c r="J16" s="311">
        <v>1095</v>
      </c>
      <c r="K16" s="311">
        <v>1145</v>
      </c>
      <c r="L16" s="311">
        <v>1141</v>
      </c>
      <c r="M16" s="311">
        <v>1119</v>
      </c>
      <c r="N16" s="311">
        <v>1080</v>
      </c>
      <c r="O16" s="311">
        <v>1077</v>
      </c>
      <c r="P16" s="311">
        <v>1133</v>
      </c>
      <c r="Q16" s="311">
        <v>1091</v>
      </c>
      <c r="R16" s="442">
        <v>14792</v>
      </c>
      <c r="S16" s="110"/>
    </row>
    <row r="17" spans="1:22" ht="27.95" customHeight="1" x14ac:dyDescent="0.25">
      <c r="A17" s="443" t="s">
        <v>3151</v>
      </c>
      <c r="B17" s="444">
        <v>49</v>
      </c>
      <c r="C17" s="444">
        <v>0</v>
      </c>
      <c r="D17" s="444">
        <v>0</v>
      </c>
      <c r="E17" s="444">
        <v>57</v>
      </c>
      <c r="F17" s="444">
        <v>196</v>
      </c>
      <c r="G17" s="444">
        <v>240</v>
      </c>
      <c r="H17" s="444">
        <v>234</v>
      </c>
      <c r="I17" s="444">
        <v>194</v>
      </c>
      <c r="J17" s="444">
        <v>192</v>
      </c>
      <c r="K17" s="444">
        <v>171</v>
      </c>
      <c r="L17" s="444">
        <v>166</v>
      </c>
      <c r="M17" s="444">
        <v>156</v>
      </c>
      <c r="N17" s="444">
        <v>155</v>
      </c>
      <c r="O17" s="444">
        <v>73</v>
      </c>
      <c r="P17" s="444">
        <v>56</v>
      </c>
      <c r="Q17" s="444">
        <v>39</v>
      </c>
      <c r="R17" s="430">
        <v>1929</v>
      </c>
      <c r="S17" s="110"/>
    </row>
    <row r="18" spans="1:22" s="24" customFormat="1" ht="27.95" customHeight="1" x14ac:dyDescent="0.25">
      <c r="A18" s="434" t="s">
        <v>3511</v>
      </c>
      <c r="B18" s="445">
        <v>113</v>
      </c>
      <c r="C18" s="445">
        <v>0</v>
      </c>
      <c r="D18" s="445">
        <v>467</v>
      </c>
      <c r="E18" s="445">
        <v>1185</v>
      </c>
      <c r="F18" s="445">
        <v>1283</v>
      </c>
      <c r="G18" s="445">
        <v>1337</v>
      </c>
      <c r="H18" s="445">
        <v>1268</v>
      </c>
      <c r="I18" s="445">
        <v>1292</v>
      </c>
      <c r="J18" s="445">
        <v>1287</v>
      </c>
      <c r="K18" s="445">
        <v>1316</v>
      </c>
      <c r="L18" s="445">
        <v>1307</v>
      </c>
      <c r="M18" s="445">
        <v>1275</v>
      </c>
      <c r="N18" s="445">
        <v>1235</v>
      </c>
      <c r="O18" s="445">
        <v>1150</v>
      </c>
      <c r="P18" s="445">
        <v>1189</v>
      </c>
      <c r="Q18" s="445">
        <v>1130</v>
      </c>
      <c r="R18" s="445">
        <v>16721</v>
      </c>
      <c r="S18" s="111"/>
      <c r="T18" s="17"/>
      <c r="U18" s="148"/>
      <c r="V18" s="149"/>
    </row>
    <row r="19" spans="1:22" s="24" customFormat="1" ht="20.100000000000001" customHeight="1" x14ac:dyDescent="0.25">
      <c r="A19" s="761" t="s">
        <v>3512</v>
      </c>
      <c r="B19" s="436"/>
      <c r="C19" s="436"/>
      <c r="D19" s="436"/>
      <c r="E19" s="436"/>
      <c r="F19" s="436"/>
      <c r="G19" s="436"/>
      <c r="H19" s="436"/>
      <c r="I19" s="436"/>
      <c r="J19" s="436"/>
      <c r="K19" s="436"/>
      <c r="L19" s="436"/>
      <c r="M19" s="436"/>
      <c r="N19" s="436"/>
      <c r="O19" s="436"/>
      <c r="P19" s="436"/>
      <c r="Q19" s="436"/>
      <c r="R19" s="436"/>
      <c r="S19" s="111"/>
      <c r="T19" s="17"/>
      <c r="U19" s="148"/>
      <c r="V19" s="149"/>
    </row>
    <row r="20" spans="1:22" s="24" customFormat="1" ht="15" customHeight="1" x14ac:dyDescent="0.25">
      <c r="A20" s="762"/>
      <c r="B20" s="435"/>
      <c r="C20" s="435"/>
      <c r="D20" s="435"/>
      <c r="E20" s="435"/>
      <c r="F20" s="435"/>
      <c r="G20" s="435"/>
      <c r="H20" s="435"/>
      <c r="I20" s="435"/>
      <c r="J20" s="435"/>
      <c r="K20" s="435"/>
      <c r="L20" s="435"/>
      <c r="M20" s="435"/>
      <c r="N20" s="435"/>
      <c r="O20" s="435"/>
      <c r="P20" s="435"/>
      <c r="Q20" s="435"/>
      <c r="R20" s="435"/>
      <c r="S20" s="111"/>
      <c r="T20" s="17"/>
      <c r="U20" s="148"/>
      <c r="V20" s="149"/>
    </row>
    <row r="21" spans="1:22" ht="15.95" customHeight="1" x14ac:dyDescent="0.25">
      <c r="A21" s="763"/>
      <c r="B21" s="433">
        <v>814</v>
      </c>
      <c r="C21" s="433">
        <v>701</v>
      </c>
      <c r="D21" s="433">
        <v>2687</v>
      </c>
      <c r="E21" s="433">
        <v>15265</v>
      </c>
      <c r="F21" s="433">
        <v>15759</v>
      </c>
      <c r="G21" s="433">
        <v>15779</v>
      </c>
      <c r="H21" s="433">
        <v>15542</v>
      </c>
      <c r="I21" s="433">
        <v>15486</v>
      </c>
      <c r="J21" s="433">
        <v>15788</v>
      </c>
      <c r="K21" s="433">
        <v>15650</v>
      </c>
      <c r="L21" s="433">
        <v>15573</v>
      </c>
      <c r="M21" s="433">
        <v>15056</v>
      </c>
      <c r="N21" s="433">
        <v>15064</v>
      </c>
      <c r="O21" s="433">
        <v>15119</v>
      </c>
      <c r="P21" s="433">
        <v>15337</v>
      </c>
      <c r="Q21" s="433">
        <v>18029</v>
      </c>
      <c r="R21" s="433">
        <v>206835</v>
      </c>
      <c r="S21" s="110"/>
    </row>
    <row r="22" spans="1:22" ht="30" customHeight="1" x14ac:dyDescent="0.25">
      <c r="A22" s="434" t="s">
        <v>3022</v>
      </c>
      <c r="B22" s="310">
        <v>1569</v>
      </c>
      <c r="C22" s="310"/>
      <c r="D22" s="310"/>
      <c r="E22" s="310">
        <v>112</v>
      </c>
      <c r="F22" s="310">
        <v>252</v>
      </c>
      <c r="G22" s="310">
        <v>374</v>
      </c>
      <c r="H22" s="310">
        <v>382</v>
      </c>
      <c r="I22" s="310">
        <v>355</v>
      </c>
      <c r="J22" s="310">
        <v>356</v>
      </c>
      <c r="K22" s="310">
        <v>337</v>
      </c>
      <c r="L22" s="310">
        <v>345</v>
      </c>
      <c r="M22" s="310">
        <v>299</v>
      </c>
      <c r="N22" s="310">
        <v>285</v>
      </c>
      <c r="O22" s="310">
        <v>236</v>
      </c>
      <c r="P22" s="310">
        <v>193</v>
      </c>
      <c r="Q22" s="310">
        <v>163</v>
      </c>
      <c r="R22" s="435">
        <v>3689</v>
      </c>
      <c r="S22" s="110"/>
    </row>
    <row r="23" spans="1:22" ht="32.1" customHeight="1" x14ac:dyDescent="0.25">
      <c r="A23" s="446" t="s">
        <v>3023</v>
      </c>
      <c r="B23" s="445">
        <v>2383</v>
      </c>
      <c r="C23" s="445">
        <v>701</v>
      </c>
      <c r="D23" s="445">
        <v>2687</v>
      </c>
      <c r="E23" s="445">
        <v>15377</v>
      </c>
      <c r="F23" s="445">
        <v>16011</v>
      </c>
      <c r="G23" s="445">
        <v>16153</v>
      </c>
      <c r="H23" s="445">
        <v>15924</v>
      </c>
      <c r="I23" s="445">
        <v>15841</v>
      </c>
      <c r="J23" s="445">
        <v>16144</v>
      </c>
      <c r="K23" s="445">
        <v>15987</v>
      </c>
      <c r="L23" s="445">
        <v>15918</v>
      </c>
      <c r="M23" s="445">
        <v>15355</v>
      </c>
      <c r="N23" s="445">
        <v>15349</v>
      </c>
      <c r="O23" s="445">
        <v>15355</v>
      </c>
      <c r="P23" s="445">
        <v>15530</v>
      </c>
      <c r="Q23" s="445">
        <v>18192</v>
      </c>
      <c r="R23" s="445">
        <v>210524</v>
      </c>
      <c r="S23" s="110"/>
    </row>
    <row r="24" spans="1:22" ht="8.1" customHeight="1" x14ac:dyDescent="0.2">
      <c r="A24" s="447"/>
      <c r="B24" s="448"/>
      <c r="C24" s="449"/>
      <c r="D24" s="449"/>
      <c r="E24" s="449"/>
      <c r="F24" s="449"/>
      <c r="G24" s="449"/>
      <c r="H24" s="449"/>
      <c r="I24" s="449"/>
      <c r="J24" s="449"/>
      <c r="K24" s="449"/>
      <c r="L24" s="449"/>
      <c r="M24" s="449"/>
      <c r="N24" s="449"/>
      <c r="O24" s="449"/>
      <c r="P24" s="449"/>
      <c r="Q24" s="449"/>
      <c r="R24" s="450"/>
      <c r="S24" s="27"/>
    </row>
    <row r="25" spans="1:22" ht="14.1" customHeight="1" x14ac:dyDescent="0.2">
      <c r="A25" s="467" t="s">
        <v>3142</v>
      </c>
      <c r="B25" s="451"/>
      <c r="C25" s="451"/>
      <c r="D25" s="451"/>
      <c r="E25" s="451"/>
      <c r="F25" s="451"/>
      <c r="G25" s="451"/>
      <c r="H25" s="451"/>
      <c r="I25" s="451"/>
      <c r="J25" s="451"/>
      <c r="K25" s="451"/>
      <c r="L25" s="451"/>
      <c r="M25" s="451"/>
      <c r="N25" s="451"/>
      <c r="O25" s="451"/>
      <c r="P25" s="451"/>
      <c r="Q25" s="451"/>
      <c r="R25" s="451"/>
      <c r="S25" s="27"/>
    </row>
    <row r="26" spans="1:22" ht="12.75" customHeight="1" x14ac:dyDescent="0.2">
      <c r="A26" s="452"/>
      <c r="B26" s="452"/>
      <c r="C26" s="452"/>
      <c r="D26" s="452"/>
      <c r="E26" s="452"/>
      <c r="F26" s="452"/>
      <c r="G26" s="452"/>
      <c r="H26" s="452"/>
      <c r="I26" s="452"/>
      <c r="J26" s="452"/>
      <c r="K26" s="452"/>
      <c r="L26" s="452"/>
      <c r="M26" s="452"/>
      <c r="N26" s="452"/>
      <c r="O26" s="452"/>
      <c r="P26" s="452"/>
      <c r="Q26" s="452"/>
      <c r="R26" s="452"/>
      <c r="S26" s="27"/>
    </row>
    <row r="27" spans="1:22" ht="15" customHeight="1" x14ac:dyDescent="0.2">
      <c r="A27" s="453" t="s">
        <v>3102</v>
      </c>
      <c r="B27" s="454"/>
      <c r="C27" s="455"/>
      <c r="D27" s="455"/>
      <c r="E27" s="455"/>
      <c r="F27" s="455"/>
      <c r="G27" s="455"/>
      <c r="H27" s="455"/>
      <c r="I27" s="455"/>
      <c r="J27" s="455"/>
      <c r="K27" s="455"/>
      <c r="L27" s="455"/>
      <c r="M27" s="455"/>
      <c r="N27" s="455"/>
      <c r="O27" s="455"/>
      <c r="P27" s="455"/>
      <c r="Q27" s="455"/>
      <c r="R27" s="456"/>
      <c r="S27" s="27"/>
    </row>
    <row r="28" spans="1:22" ht="15" customHeight="1" x14ac:dyDescent="0.2">
      <c r="A28" s="457" t="s">
        <v>3020</v>
      </c>
      <c r="B28" s="454"/>
      <c r="C28" s="455"/>
      <c r="D28" s="455"/>
      <c r="E28" s="455"/>
      <c r="F28" s="455"/>
      <c r="G28" s="455"/>
      <c r="H28" s="455"/>
      <c r="I28" s="455"/>
      <c r="J28" s="455"/>
      <c r="K28" s="455"/>
      <c r="L28" s="455"/>
      <c r="M28" s="455"/>
      <c r="N28" s="455"/>
      <c r="O28" s="455"/>
      <c r="P28" s="455"/>
      <c r="Q28" s="455"/>
      <c r="R28" s="456"/>
      <c r="S28" s="27"/>
    </row>
    <row r="29" spans="1:22" ht="15" customHeight="1" x14ac:dyDescent="0.2">
      <c r="A29" s="457" t="s">
        <v>3021</v>
      </c>
      <c r="B29" s="454"/>
      <c r="C29" s="455"/>
      <c r="D29" s="455"/>
      <c r="E29" s="455"/>
      <c r="F29" s="455"/>
      <c r="G29" s="455"/>
      <c r="H29" s="458"/>
      <c r="I29" s="455"/>
      <c r="J29" s="455"/>
      <c r="K29" s="455"/>
      <c r="L29" s="455"/>
      <c r="M29" s="455"/>
      <c r="N29" s="455"/>
      <c r="O29" s="458"/>
      <c r="P29" s="455"/>
      <c r="Q29" s="455"/>
      <c r="R29" s="456"/>
      <c r="S29" s="27"/>
    </row>
    <row r="30" spans="1:22" ht="27.95" customHeight="1" x14ac:dyDescent="0.2">
      <c r="A30" s="453"/>
      <c r="B30" s="454"/>
      <c r="C30" s="455"/>
      <c r="D30" s="455"/>
      <c r="E30" s="455"/>
      <c r="F30" s="455"/>
      <c r="G30" s="455"/>
      <c r="H30" s="458"/>
      <c r="I30" s="455"/>
      <c r="J30" s="455"/>
      <c r="K30" s="455"/>
      <c r="L30" s="455"/>
      <c r="M30" s="455"/>
      <c r="N30" s="455"/>
      <c r="O30" s="458"/>
      <c r="P30" s="455"/>
      <c r="Q30" s="455"/>
      <c r="R30" s="456"/>
      <c r="S30" s="27"/>
    </row>
    <row r="32" spans="1:22" x14ac:dyDescent="0.2">
      <c r="A32" s="299"/>
      <c r="O32" s="117"/>
    </row>
    <row r="33" spans="1:1" x14ac:dyDescent="0.2">
      <c r="A33" s="299"/>
    </row>
  </sheetData>
  <mergeCells count="6">
    <mergeCell ref="A19:A21"/>
    <mergeCell ref="A1:R1"/>
    <mergeCell ref="A2:R2"/>
    <mergeCell ref="A7:A8"/>
    <mergeCell ref="A10:A11"/>
    <mergeCell ref="A13:A14"/>
  </mergeCells>
  <phoneticPr fontId="10" type="noConversion"/>
  <printOptions horizontalCentered="1"/>
  <pageMargins left="0.19685039370078741" right="0.19685039370078741" top="0.78740157480314965" bottom="0.39370078740157483" header="0" footer="0.39370078740157483"/>
  <pageSetup scale="67" orientation="landscape" r:id="rId1"/>
  <headerFooter alignWithMargins="0">
    <oddFooter>&amp;C&amp;"Arial Narrow,Regular"&amp;12- 5 -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79998168889431442"/>
    <pageSetUpPr autoPageBreaks="0"/>
  </sheetPr>
  <dimension ref="A1:W68"/>
  <sheetViews>
    <sheetView showGridLines="0" showZeros="0" zoomScale="83" zoomScaleNormal="83" workbookViewId="0">
      <selection activeCell="B13" sqref="B13"/>
    </sheetView>
  </sheetViews>
  <sheetFormatPr defaultColWidth="9.140625" defaultRowHeight="12.75" x14ac:dyDescent="0.2"/>
  <cols>
    <col min="1" max="1" width="30.7109375" style="23" customWidth="1"/>
    <col min="2" max="2" width="8.7109375" style="23" customWidth="1"/>
    <col min="3" max="4" width="7.28515625" style="23" customWidth="1"/>
    <col min="5" max="17" width="8.7109375" style="23" customWidth="1"/>
    <col min="18" max="18" width="9.28515625" style="24" customWidth="1"/>
    <col min="19" max="19" width="9.140625" style="23"/>
    <col min="20" max="21" width="9.140625" style="23" hidden="1" customWidth="1"/>
    <col min="22" max="16384" width="9.140625" style="23"/>
  </cols>
  <sheetData>
    <row r="1" spans="1:21" ht="15.95" customHeight="1" x14ac:dyDescent="0.25">
      <c r="A1" s="774" t="s">
        <v>3024</v>
      </c>
      <c r="B1" s="775"/>
      <c r="C1" s="775"/>
      <c r="D1" s="775"/>
      <c r="E1" s="775"/>
      <c r="F1" s="775"/>
      <c r="G1" s="775"/>
      <c r="H1" s="775"/>
      <c r="I1" s="775"/>
      <c r="J1" s="775"/>
      <c r="K1" s="775"/>
      <c r="L1" s="775"/>
      <c r="M1" s="775"/>
      <c r="N1" s="775"/>
      <c r="O1" s="775"/>
      <c r="P1" s="775"/>
      <c r="Q1" s="775"/>
      <c r="R1" s="776"/>
    </row>
    <row r="2" spans="1:21" ht="18" customHeight="1" x14ac:dyDescent="0.2">
      <c r="A2" s="777" t="s">
        <v>3361</v>
      </c>
      <c r="B2" s="778"/>
      <c r="C2" s="778"/>
      <c r="D2" s="778"/>
      <c r="E2" s="778"/>
      <c r="F2" s="778"/>
      <c r="G2" s="778"/>
      <c r="H2" s="778"/>
      <c r="I2" s="778"/>
      <c r="J2" s="778"/>
      <c r="K2" s="778"/>
      <c r="L2" s="778"/>
      <c r="M2" s="778"/>
      <c r="N2" s="778"/>
      <c r="O2" s="778"/>
      <c r="P2" s="778"/>
      <c r="Q2" s="778"/>
      <c r="R2" s="779"/>
    </row>
    <row r="3" spans="1:21" ht="15" customHeight="1" x14ac:dyDescent="0.25">
      <c r="A3" s="73"/>
      <c r="B3" s="312" t="s">
        <v>3513</v>
      </c>
      <c r="C3" s="313" t="s">
        <v>3008</v>
      </c>
      <c r="D3" s="314"/>
      <c r="E3" s="315"/>
      <c r="F3" s="114"/>
      <c r="G3" s="114"/>
      <c r="H3" s="114"/>
      <c r="I3" s="114"/>
      <c r="J3" s="114"/>
      <c r="K3" s="114"/>
      <c r="L3" s="114"/>
      <c r="M3" s="114"/>
      <c r="N3" s="114"/>
      <c r="O3" s="114"/>
      <c r="P3" s="114"/>
      <c r="Q3" s="114"/>
      <c r="R3" s="113"/>
    </row>
    <row r="4" spans="1:21" ht="15" customHeight="1" x14ac:dyDescent="0.25">
      <c r="A4" s="316" t="s">
        <v>3025</v>
      </c>
      <c r="B4" s="317" t="s">
        <v>3010</v>
      </c>
      <c r="C4" s="318" t="s">
        <v>3011</v>
      </c>
      <c r="D4" s="319" t="s">
        <v>3012</v>
      </c>
      <c r="E4" s="320" t="s">
        <v>3013</v>
      </c>
      <c r="F4" s="116">
        <v>1</v>
      </c>
      <c r="G4" s="116">
        <v>2</v>
      </c>
      <c r="H4" s="116">
        <v>3</v>
      </c>
      <c r="I4" s="116">
        <v>4</v>
      </c>
      <c r="J4" s="116">
        <v>5</v>
      </c>
      <c r="K4" s="116">
        <v>6</v>
      </c>
      <c r="L4" s="116">
        <v>7</v>
      </c>
      <c r="M4" s="116">
        <v>8</v>
      </c>
      <c r="N4" s="116">
        <v>9</v>
      </c>
      <c r="O4" s="116">
        <v>10</v>
      </c>
      <c r="P4" s="116">
        <v>11</v>
      </c>
      <c r="Q4" s="116">
        <v>12</v>
      </c>
      <c r="R4" s="115" t="s">
        <v>292</v>
      </c>
      <c r="T4" s="189" t="s">
        <v>2846</v>
      </c>
      <c r="U4" s="189" t="s">
        <v>2457</v>
      </c>
    </row>
    <row r="5" spans="1:21" ht="17.45" customHeight="1" x14ac:dyDescent="0.25">
      <c r="A5" s="100" t="s">
        <v>2600</v>
      </c>
      <c r="B5" s="329">
        <v>15</v>
      </c>
      <c r="C5" s="329">
        <v>0</v>
      </c>
      <c r="D5" s="329">
        <v>0</v>
      </c>
      <c r="E5" s="329">
        <v>143</v>
      </c>
      <c r="F5" s="329">
        <v>168</v>
      </c>
      <c r="G5" s="329">
        <v>147</v>
      </c>
      <c r="H5" s="329">
        <v>167</v>
      </c>
      <c r="I5" s="329">
        <v>161</v>
      </c>
      <c r="J5" s="329">
        <v>160</v>
      </c>
      <c r="K5" s="329">
        <v>154</v>
      </c>
      <c r="L5" s="329">
        <v>168</v>
      </c>
      <c r="M5" s="329">
        <v>162</v>
      </c>
      <c r="N5" s="329">
        <v>134</v>
      </c>
      <c r="O5" s="329">
        <v>153</v>
      </c>
      <c r="P5" s="329">
        <v>151</v>
      </c>
      <c r="Q5" s="329">
        <v>166</v>
      </c>
      <c r="R5" s="330">
        <v>2034</v>
      </c>
      <c r="T5" s="190">
        <v>2034</v>
      </c>
      <c r="U5" s="191">
        <v>0</v>
      </c>
    </row>
    <row r="6" spans="1:21" ht="17.45" customHeight="1" x14ac:dyDescent="0.25">
      <c r="A6" s="100" t="s">
        <v>2601</v>
      </c>
      <c r="B6" s="329">
        <v>16</v>
      </c>
      <c r="C6" s="329">
        <v>0</v>
      </c>
      <c r="D6" s="329">
        <v>0</v>
      </c>
      <c r="E6" s="329">
        <v>144</v>
      </c>
      <c r="F6" s="329">
        <v>170</v>
      </c>
      <c r="G6" s="329">
        <v>187</v>
      </c>
      <c r="H6" s="329">
        <v>169</v>
      </c>
      <c r="I6" s="329">
        <v>178</v>
      </c>
      <c r="J6" s="329">
        <v>183</v>
      </c>
      <c r="K6" s="329">
        <v>149</v>
      </c>
      <c r="L6" s="329">
        <v>168</v>
      </c>
      <c r="M6" s="329">
        <v>177</v>
      </c>
      <c r="N6" s="329">
        <v>193</v>
      </c>
      <c r="O6" s="329">
        <v>155</v>
      </c>
      <c r="P6" s="329">
        <v>185</v>
      </c>
      <c r="Q6" s="329">
        <v>196</v>
      </c>
      <c r="R6" s="330">
        <v>2254</v>
      </c>
      <c r="T6" s="190">
        <v>2254</v>
      </c>
      <c r="U6" s="191">
        <v>0</v>
      </c>
    </row>
    <row r="7" spans="1:21" ht="17.45" customHeight="1" x14ac:dyDescent="0.25">
      <c r="A7" s="100" t="s">
        <v>2602</v>
      </c>
      <c r="B7" s="329">
        <v>23</v>
      </c>
      <c r="C7" s="329">
        <v>48</v>
      </c>
      <c r="D7" s="329">
        <v>0</v>
      </c>
      <c r="E7" s="329">
        <v>687</v>
      </c>
      <c r="F7" s="329">
        <v>732</v>
      </c>
      <c r="G7" s="329">
        <v>723</v>
      </c>
      <c r="H7" s="329">
        <v>704</v>
      </c>
      <c r="I7" s="329">
        <v>636</v>
      </c>
      <c r="J7" s="329">
        <v>677</v>
      </c>
      <c r="K7" s="329">
        <v>645</v>
      </c>
      <c r="L7" s="329">
        <v>664</v>
      </c>
      <c r="M7" s="329">
        <v>633</v>
      </c>
      <c r="N7" s="329">
        <v>658</v>
      </c>
      <c r="O7" s="329">
        <v>646</v>
      </c>
      <c r="P7" s="329">
        <v>688</v>
      </c>
      <c r="Q7" s="329">
        <v>863</v>
      </c>
      <c r="R7" s="330">
        <v>9004</v>
      </c>
      <c r="T7" s="190" t="e">
        <v>#REF!</v>
      </c>
      <c r="U7" s="191" t="e">
        <v>#REF!</v>
      </c>
    </row>
    <row r="8" spans="1:21" ht="17.45" customHeight="1" x14ac:dyDescent="0.25">
      <c r="A8" s="332" t="s">
        <v>2998</v>
      </c>
      <c r="B8" s="329">
        <v>23</v>
      </c>
      <c r="C8" s="329">
        <v>0</v>
      </c>
      <c r="D8" s="329">
        <v>38</v>
      </c>
      <c r="E8" s="329">
        <v>531</v>
      </c>
      <c r="F8" s="329">
        <v>520</v>
      </c>
      <c r="G8" s="329">
        <v>526</v>
      </c>
      <c r="H8" s="329">
        <v>515</v>
      </c>
      <c r="I8" s="329">
        <v>506</v>
      </c>
      <c r="J8" s="329">
        <v>476</v>
      </c>
      <c r="K8" s="329">
        <v>477</v>
      </c>
      <c r="L8" s="329">
        <v>464</v>
      </c>
      <c r="M8" s="329">
        <v>465</v>
      </c>
      <c r="N8" s="329">
        <v>319</v>
      </c>
      <c r="O8" s="329">
        <v>349</v>
      </c>
      <c r="P8" s="329">
        <v>347</v>
      </c>
      <c r="Q8" s="329">
        <v>307</v>
      </c>
      <c r="R8" s="330">
        <v>5840</v>
      </c>
      <c r="T8" s="190" t="e">
        <v>#REF!</v>
      </c>
      <c r="U8" s="191" t="e">
        <v>#REF!</v>
      </c>
    </row>
    <row r="9" spans="1:21" ht="17.45" customHeight="1" x14ac:dyDescent="0.25">
      <c r="A9" s="100" t="s">
        <v>2603</v>
      </c>
      <c r="B9" s="329">
        <v>8</v>
      </c>
      <c r="C9" s="329">
        <v>0</v>
      </c>
      <c r="D9" s="329">
        <v>0</v>
      </c>
      <c r="E9" s="329">
        <v>103</v>
      </c>
      <c r="F9" s="329">
        <v>118</v>
      </c>
      <c r="G9" s="329">
        <v>109</v>
      </c>
      <c r="H9" s="329">
        <v>107</v>
      </c>
      <c r="I9" s="329">
        <v>103</v>
      </c>
      <c r="J9" s="329">
        <v>105</v>
      </c>
      <c r="K9" s="329">
        <v>118</v>
      </c>
      <c r="L9" s="329">
        <v>109</v>
      </c>
      <c r="M9" s="329">
        <v>99</v>
      </c>
      <c r="N9" s="329">
        <v>119</v>
      </c>
      <c r="O9" s="329">
        <v>122</v>
      </c>
      <c r="P9" s="329">
        <v>116</v>
      </c>
      <c r="Q9" s="329">
        <v>161</v>
      </c>
      <c r="R9" s="330">
        <v>1489</v>
      </c>
      <c r="T9" s="190" t="e">
        <v>#REF!</v>
      </c>
      <c r="U9" s="191" t="e">
        <v>#REF!</v>
      </c>
    </row>
    <row r="10" spans="1:21" ht="17.45" customHeight="1" x14ac:dyDescent="0.25">
      <c r="A10" s="100" t="s">
        <v>2604</v>
      </c>
      <c r="B10" s="329">
        <v>4</v>
      </c>
      <c r="C10" s="329">
        <v>0</v>
      </c>
      <c r="D10" s="329">
        <v>0</v>
      </c>
      <c r="E10" s="329">
        <v>78</v>
      </c>
      <c r="F10" s="329">
        <v>82</v>
      </c>
      <c r="G10" s="329">
        <v>64</v>
      </c>
      <c r="H10" s="329">
        <v>60</v>
      </c>
      <c r="I10" s="329">
        <v>62</v>
      </c>
      <c r="J10" s="329">
        <v>79</v>
      </c>
      <c r="K10" s="329">
        <v>70</v>
      </c>
      <c r="L10" s="329">
        <v>78</v>
      </c>
      <c r="M10" s="329">
        <v>68</v>
      </c>
      <c r="N10" s="329">
        <v>76</v>
      </c>
      <c r="O10" s="329">
        <v>63</v>
      </c>
      <c r="P10" s="329">
        <v>72</v>
      </c>
      <c r="Q10" s="329">
        <v>135</v>
      </c>
      <c r="R10" s="330">
        <v>987</v>
      </c>
      <c r="T10" s="190" t="e">
        <v>#REF!</v>
      </c>
      <c r="U10" s="191" t="e">
        <v>#REF!</v>
      </c>
    </row>
    <row r="11" spans="1:21" ht="17.45" customHeight="1" x14ac:dyDescent="0.25">
      <c r="A11" s="100" t="s">
        <v>2999</v>
      </c>
      <c r="B11" s="329">
        <v>10</v>
      </c>
      <c r="C11" s="329">
        <v>0</v>
      </c>
      <c r="D11" s="329">
        <v>0</v>
      </c>
      <c r="E11" s="329">
        <v>93</v>
      </c>
      <c r="F11" s="329">
        <v>107</v>
      </c>
      <c r="G11" s="329">
        <v>137</v>
      </c>
      <c r="H11" s="329">
        <v>138</v>
      </c>
      <c r="I11" s="329">
        <v>128</v>
      </c>
      <c r="J11" s="329">
        <v>129</v>
      </c>
      <c r="K11" s="329">
        <v>124</v>
      </c>
      <c r="L11" s="329">
        <v>105</v>
      </c>
      <c r="M11" s="329">
        <v>109</v>
      </c>
      <c r="N11" s="329">
        <v>98</v>
      </c>
      <c r="O11" s="329">
        <v>93</v>
      </c>
      <c r="P11" s="329">
        <v>104</v>
      </c>
      <c r="Q11" s="329">
        <v>109</v>
      </c>
      <c r="R11" s="330">
        <v>1474</v>
      </c>
      <c r="T11" s="190" t="e">
        <v>#REF!</v>
      </c>
      <c r="U11" s="191" t="e">
        <v>#REF!</v>
      </c>
    </row>
    <row r="12" spans="1:21" ht="17.45" customHeight="1" x14ac:dyDescent="0.25">
      <c r="A12" s="136" t="s">
        <v>2848</v>
      </c>
      <c r="B12" s="329">
        <v>40</v>
      </c>
      <c r="C12" s="329">
        <v>0</v>
      </c>
      <c r="D12" s="329">
        <v>439</v>
      </c>
      <c r="E12" s="329">
        <v>485</v>
      </c>
      <c r="F12" s="329">
        <v>543</v>
      </c>
      <c r="G12" s="329">
        <v>484</v>
      </c>
      <c r="H12" s="329">
        <v>505</v>
      </c>
      <c r="I12" s="329">
        <v>509</v>
      </c>
      <c r="J12" s="329">
        <v>560</v>
      </c>
      <c r="K12" s="329">
        <v>534</v>
      </c>
      <c r="L12" s="329">
        <v>496</v>
      </c>
      <c r="M12" s="329">
        <v>466</v>
      </c>
      <c r="N12" s="329">
        <v>515</v>
      </c>
      <c r="O12" s="329">
        <v>439</v>
      </c>
      <c r="P12" s="329">
        <v>315</v>
      </c>
      <c r="Q12" s="329">
        <v>380</v>
      </c>
      <c r="R12" s="330">
        <v>6670</v>
      </c>
      <c r="T12" s="190" t="e">
        <v>#REF!</v>
      </c>
      <c r="U12" s="191" t="e">
        <v>#REF!</v>
      </c>
    </row>
    <row r="13" spans="1:21" ht="17.45" customHeight="1" x14ac:dyDescent="0.25">
      <c r="A13" s="100" t="s">
        <v>2605</v>
      </c>
      <c r="B13" s="329">
        <v>14</v>
      </c>
      <c r="C13" s="329">
        <v>0</v>
      </c>
      <c r="D13" s="329">
        <v>0</v>
      </c>
      <c r="E13" s="329">
        <v>362</v>
      </c>
      <c r="F13" s="329">
        <v>337</v>
      </c>
      <c r="G13" s="329">
        <v>355</v>
      </c>
      <c r="H13" s="329">
        <v>339</v>
      </c>
      <c r="I13" s="329">
        <v>345</v>
      </c>
      <c r="J13" s="329">
        <v>351</v>
      </c>
      <c r="K13" s="329">
        <v>350</v>
      </c>
      <c r="L13" s="329">
        <v>320</v>
      </c>
      <c r="M13" s="329">
        <v>359</v>
      </c>
      <c r="N13" s="329">
        <v>363</v>
      </c>
      <c r="O13" s="329">
        <v>331</v>
      </c>
      <c r="P13" s="329">
        <v>343</v>
      </c>
      <c r="Q13" s="329">
        <v>394</v>
      </c>
      <c r="R13" s="330">
        <v>4549</v>
      </c>
      <c r="T13" s="190" t="e">
        <v>#REF!</v>
      </c>
      <c r="U13" s="191" t="e">
        <v>#REF!</v>
      </c>
    </row>
    <row r="14" spans="1:21" ht="17.45" customHeight="1" x14ac:dyDescent="0.25">
      <c r="A14" s="100" t="s">
        <v>2606</v>
      </c>
      <c r="B14" s="329">
        <v>19</v>
      </c>
      <c r="C14" s="329">
        <v>0</v>
      </c>
      <c r="D14" s="329">
        <v>0</v>
      </c>
      <c r="E14" s="329">
        <v>663</v>
      </c>
      <c r="F14" s="329">
        <v>665</v>
      </c>
      <c r="G14" s="329">
        <v>603</v>
      </c>
      <c r="H14" s="329">
        <v>689</v>
      </c>
      <c r="I14" s="329">
        <v>657</v>
      </c>
      <c r="J14" s="329">
        <v>699</v>
      </c>
      <c r="K14" s="329">
        <v>693</v>
      </c>
      <c r="L14" s="329">
        <v>644</v>
      </c>
      <c r="M14" s="329">
        <v>612</v>
      </c>
      <c r="N14" s="329">
        <v>672</v>
      </c>
      <c r="O14" s="329">
        <v>596</v>
      </c>
      <c r="P14" s="329">
        <v>612</v>
      </c>
      <c r="Q14" s="329">
        <v>548</v>
      </c>
      <c r="R14" s="330">
        <v>8353</v>
      </c>
      <c r="T14" s="190" t="e">
        <v>#REF!</v>
      </c>
      <c r="U14" s="191" t="e">
        <v>#REF!</v>
      </c>
    </row>
    <row r="15" spans="1:21" ht="17.45" customHeight="1" x14ac:dyDescent="0.25">
      <c r="A15" s="100" t="s">
        <v>2607</v>
      </c>
      <c r="B15" s="329">
        <v>22</v>
      </c>
      <c r="C15" s="329">
        <v>0</v>
      </c>
      <c r="D15" s="329">
        <v>0</v>
      </c>
      <c r="E15" s="329">
        <v>212</v>
      </c>
      <c r="F15" s="329">
        <v>219</v>
      </c>
      <c r="G15" s="329">
        <v>239</v>
      </c>
      <c r="H15" s="329">
        <v>239</v>
      </c>
      <c r="I15" s="329">
        <v>224</v>
      </c>
      <c r="J15" s="329">
        <v>266</v>
      </c>
      <c r="K15" s="329">
        <v>230</v>
      </c>
      <c r="L15" s="329">
        <v>224</v>
      </c>
      <c r="M15" s="329">
        <v>203</v>
      </c>
      <c r="N15" s="329">
        <v>216</v>
      </c>
      <c r="O15" s="329">
        <v>219</v>
      </c>
      <c r="P15" s="329">
        <v>202</v>
      </c>
      <c r="Q15" s="329">
        <v>238</v>
      </c>
      <c r="R15" s="330">
        <v>2931</v>
      </c>
      <c r="T15" s="190" t="e">
        <v>#REF!</v>
      </c>
      <c r="U15" s="191" t="e">
        <v>#REF!</v>
      </c>
    </row>
    <row r="16" spans="1:21" ht="17.45" customHeight="1" x14ac:dyDescent="0.25">
      <c r="A16" s="100" t="s">
        <v>2608</v>
      </c>
      <c r="B16" s="329">
        <v>5</v>
      </c>
      <c r="C16" s="329">
        <v>0</v>
      </c>
      <c r="D16" s="329">
        <v>0</v>
      </c>
      <c r="E16" s="329">
        <v>105</v>
      </c>
      <c r="F16" s="329">
        <v>119</v>
      </c>
      <c r="G16" s="329">
        <v>128</v>
      </c>
      <c r="H16" s="329">
        <v>111</v>
      </c>
      <c r="I16" s="329">
        <v>108</v>
      </c>
      <c r="J16" s="329">
        <v>126</v>
      </c>
      <c r="K16" s="329">
        <v>101</v>
      </c>
      <c r="L16" s="329">
        <v>134</v>
      </c>
      <c r="M16" s="329">
        <v>101</v>
      </c>
      <c r="N16" s="329">
        <v>160</v>
      </c>
      <c r="O16" s="329">
        <v>120</v>
      </c>
      <c r="P16" s="329">
        <v>90</v>
      </c>
      <c r="Q16" s="329">
        <v>115</v>
      </c>
      <c r="R16" s="330">
        <v>1518</v>
      </c>
      <c r="T16" s="190" t="e">
        <v>#REF!</v>
      </c>
      <c r="U16" s="191" t="e">
        <v>#REF!</v>
      </c>
    </row>
    <row r="17" spans="1:21" ht="17.45" customHeight="1" x14ac:dyDescent="0.25">
      <c r="A17" s="100" t="s">
        <v>2609</v>
      </c>
      <c r="B17" s="329">
        <v>10</v>
      </c>
      <c r="C17" s="329">
        <v>0</v>
      </c>
      <c r="D17" s="329">
        <v>0</v>
      </c>
      <c r="E17" s="329">
        <v>76</v>
      </c>
      <c r="F17" s="329">
        <v>76</v>
      </c>
      <c r="G17" s="329">
        <v>60</v>
      </c>
      <c r="H17" s="329">
        <v>70</v>
      </c>
      <c r="I17" s="329">
        <v>81</v>
      </c>
      <c r="J17" s="329">
        <v>64</v>
      </c>
      <c r="K17" s="329">
        <v>81</v>
      </c>
      <c r="L17" s="329">
        <v>80</v>
      </c>
      <c r="M17" s="329">
        <v>83</v>
      </c>
      <c r="N17" s="329">
        <v>84</v>
      </c>
      <c r="O17" s="329">
        <v>75</v>
      </c>
      <c r="P17" s="329">
        <v>70</v>
      </c>
      <c r="Q17" s="329">
        <v>78</v>
      </c>
      <c r="R17" s="330">
        <v>978</v>
      </c>
      <c r="T17" s="190" t="e">
        <v>#REF!</v>
      </c>
      <c r="U17" s="191" t="e">
        <v>#REF!</v>
      </c>
    </row>
    <row r="18" spans="1:21" ht="17.45" customHeight="1" x14ac:dyDescent="0.25">
      <c r="A18" s="100" t="s">
        <v>2610</v>
      </c>
      <c r="B18" s="329">
        <v>15</v>
      </c>
      <c r="C18" s="329">
        <v>0</v>
      </c>
      <c r="D18" s="329">
        <v>0</v>
      </c>
      <c r="E18" s="329">
        <v>275</v>
      </c>
      <c r="F18" s="329">
        <v>287</v>
      </c>
      <c r="G18" s="329">
        <v>267</v>
      </c>
      <c r="H18" s="329">
        <v>280</v>
      </c>
      <c r="I18" s="329">
        <v>278</v>
      </c>
      <c r="J18" s="329">
        <v>286</v>
      </c>
      <c r="K18" s="329">
        <v>274</v>
      </c>
      <c r="L18" s="329">
        <v>321</v>
      </c>
      <c r="M18" s="329">
        <v>316</v>
      </c>
      <c r="N18" s="329">
        <v>296</v>
      </c>
      <c r="O18" s="329">
        <v>319</v>
      </c>
      <c r="P18" s="329">
        <v>309</v>
      </c>
      <c r="Q18" s="329">
        <v>375</v>
      </c>
      <c r="R18" s="330">
        <v>3883</v>
      </c>
      <c r="T18" s="190" t="e">
        <v>#REF!</v>
      </c>
      <c r="U18" s="191" t="e">
        <v>#REF!</v>
      </c>
    </row>
    <row r="19" spans="1:21" ht="17.45" customHeight="1" x14ac:dyDescent="0.25">
      <c r="A19" s="100" t="s">
        <v>3000</v>
      </c>
      <c r="B19" s="329">
        <v>40</v>
      </c>
      <c r="C19" s="329">
        <v>251</v>
      </c>
      <c r="D19" s="329">
        <v>0</v>
      </c>
      <c r="E19" s="329">
        <v>1113</v>
      </c>
      <c r="F19" s="329">
        <v>1137</v>
      </c>
      <c r="G19" s="329">
        <v>1206</v>
      </c>
      <c r="H19" s="329">
        <v>1172</v>
      </c>
      <c r="I19" s="329">
        <v>1140</v>
      </c>
      <c r="J19" s="329">
        <v>1240</v>
      </c>
      <c r="K19" s="329">
        <v>1141</v>
      </c>
      <c r="L19" s="329">
        <v>1174</v>
      </c>
      <c r="M19" s="329">
        <v>1153</v>
      </c>
      <c r="N19" s="329">
        <v>1082</v>
      </c>
      <c r="O19" s="329">
        <v>1171</v>
      </c>
      <c r="P19" s="329">
        <v>1220</v>
      </c>
      <c r="Q19" s="329">
        <v>1419</v>
      </c>
      <c r="R19" s="330">
        <v>15619</v>
      </c>
      <c r="T19" s="190" t="e">
        <v>#REF!</v>
      </c>
      <c r="U19" s="191" t="e">
        <v>#REF!</v>
      </c>
    </row>
    <row r="20" spans="1:21" ht="17.45" customHeight="1" x14ac:dyDescent="0.25">
      <c r="A20" s="100" t="s">
        <v>2611</v>
      </c>
      <c r="B20" s="329">
        <v>16</v>
      </c>
      <c r="C20" s="329">
        <v>0</v>
      </c>
      <c r="D20" s="329">
        <v>0</v>
      </c>
      <c r="E20" s="329">
        <v>241</v>
      </c>
      <c r="F20" s="329">
        <v>217</v>
      </c>
      <c r="G20" s="329">
        <v>216</v>
      </c>
      <c r="H20" s="329">
        <v>222</v>
      </c>
      <c r="I20" s="329">
        <v>218</v>
      </c>
      <c r="J20" s="329">
        <v>257</v>
      </c>
      <c r="K20" s="329">
        <v>252</v>
      </c>
      <c r="L20" s="329">
        <v>237</v>
      </c>
      <c r="M20" s="329">
        <v>266</v>
      </c>
      <c r="N20" s="329">
        <v>269</v>
      </c>
      <c r="O20" s="329">
        <v>236</v>
      </c>
      <c r="P20" s="329">
        <v>262</v>
      </c>
      <c r="Q20" s="329">
        <v>290</v>
      </c>
      <c r="R20" s="330">
        <v>3183</v>
      </c>
      <c r="T20" s="190" t="e">
        <v>#REF!</v>
      </c>
      <c r="U20" s="191" t="e">
        <v>#REF!</v>
      </c>
    </row>
    <row r="21" spans="1:21" ht="17.45" customHeight="1" x14ac:dyDescent="0.25">
      <c r="A21" s="100" t="s">
        <v>2612</v>
      </c>
      <c r="B21" s="329">
        <v>7</v>
      </c>
      <c r="C21" s="329">
        <v>0</v>
      </c>
      <c r="D21" s="329">
        <v>0</v>
      </c>
      <c r="E21" s="329">
        <v>250</v>
      </c>
      <c r="F21" s="329">
        <v>238</v>
      </c>
      <c r="G21" s="329">
        <v>235</v>
      </c>
      <c r="H21" s="329">
        <v>241</v>
      </c>
      <c r="I21" s="329">
        <v>239</v>
      </c>
      <c r="J21" s="329">
        <v>278</v>
      </c>
      <c r="K21" s="329">
        <v>243</v>
      </c>
      <c r="L21" s="329">
        <v>247</v>
      </c>
      <c r="M21" s="329">
        <v>228</v>
      </c>
      <c r="N21" s="329">
        <v>203</v>
      </c>
      <c r="O21" s="329">
        <v>219</v>
      </c>
      <c r="P21" s="329">
        <v>211</v>
      </c>
      <c r="Q21" s="329">
        <v>321</v>
      </c>
      <c r="R21" s="330">
        <v>3153</v>
      </c>
      <c r="T21" s="190" t="e">
        <v>#REF!</v>
      </c>
      <c r="U21" s="191" t="e">
        <v>#REF!</v>
      </c>
    </row>
    <row r="22" spans="1:21" ht="17.45" customHeight="1" x14ac:dyDescent="0.25">
      <c r="A22" s="136" t="s">
        <v>2852</v>
      </c>
      <c r="B22" s="329">
        <v>15</v>
      </c>
      <c r="C22" s="329">
        <v>0</v>
      </c>
      <c r="D22" s="329">
        <v>29</v>
      </c>
      <c r="E22" s="329">
        <v>162</v>
      </c>
      <c r="F22" s="329">
        <v>157</v>
      </c>
      <c r="G22" s="329">
        <v>151</v>
      </c>
      <c r="H22" s="329">
        <v>166</v>
      </c>
      <c r="I22" s="329">
        <v>174</v>
      </c>
      <c r="J22" s="329">
        <v>131</v>
      </c>
      <c r="K22" s="329">
        <v>161</v>
      </c>
      <c r="L22" s="329">
        <v>177</v>
      </c>
      <c r="M22" s="329">
        <v>137</v>
      </c>
      <c r="N22" s="329">
        <v>181</v>
      </c>
      <c r="O22" s="329">
        <v>160</v>
      </c>
      <c r="P22" s="329">
        <v>152</v>
      </c>
      <c r="Q22" s="329">
        <v>160</v>
      </c>
      <c r="R22" s="330">
        <v>2098</v>
      </c>
      <c r="T22" s="190" t="e">
        <v>#REF!</v>
      </c>
      <c r="U22" s="191" t="e">
        <v>#REF!</v>
      </c>
    </row>
    <row r="23" spans="1:21" ht="17.45" customHeight="1" x14ac:dyDescent="0.25">
      <c r="A23" s="100" t="s">
        <v>2613</v>
      </c>
      <c r="B23" s="329">
        <v>34</v>
      </c>
      <c r="C23" s="329">
        <v>1</v>
      </c>
      <c r="D23" s="329">
        <v>0</v>
      </c>
      <c r="E23" s="329">
        <v>1062</v>
      </c>
      <c r="F23" s="329">
        <v>1088</v>
      </c>
      <c r="G23" s="329">
        <v>1160</v>
      </c>
      <c r="H23" s="329">
        <v>1033</v>
      </c>
      <c r="I23" s="329">
        <v>1100</v>
      </c>
      <c r="J23" s="329">
        <v>1200</v>
      </c>
      <c r="K23" s="329">
        <v>1149</v>
      </c>
      <c r="L23" s="329">
        <v>1202</v>
      </c>
      <c r="M23" s="329">
        <v>1116</v>
      </c>
      <c r="N23" s="329">
        <v>1077</v>
      </c>
      <c r="O23" s="329">
        <v>1179</v>
      </c>
      <c r="P23" s="329">
        <v>1143</v>
      </c>
      <c r="Q23" s="329">
        <v>1406</v>
      </c>
      <c r="R23" s="330">
        <v>14916</v>
      </c>
      <c r="T23" s="190" t="e">
        <v>#REF!</v>
      </c>
      <c r="U23" s="191" t="e">
        <v>#REF!</v>
      </c>
    </row>
    <row r="24" spans="1:21" ht="17.45" customHeight="1" x14ac:dyDescent="0.25">
      <c r="A24" s="100" t="s">
        <v>2614</v>
      </c>
      <c r="B24" s="329">
        <v>14</v>
      </c>
      <c r="C24" s="329">
        <v>0</v>
      </c>
      <c r="D24" s="329">
        <v>0</v>
      </c>
      <c r="E24" s="329">
        <v>85</v>
      </c>
      <c r="F24" s="329">
        <v>82</v>
      </c>
      <c r="G24" s="329">
        <v>87</v>
      </c>
      <c r="H24" s="329">
        <v>93</v>
      </c>
      <c r="I24" s="329">
        <v>70</v>
      </c>
      <c r="J24" s="329">
        <v>77</v>
      </c>
      <c r="K24" s="329">
        <v>100</v>
      </c>
      <c r="L24" s="329">
        <v>86</v>
      </c>
      <c r="M24" s="329">
        <v>71</v>
      </c>
      <c r="N24" s="329">
        <v>87</v>
      </c>
      <c r="O24" s="329">
        <v>81</v>
      </c>
      <c r="P24" s="329">
        <v>69</v>
      </c>
      <c r="Q24" s="329">
        <v>80</v>
      </c>
      <c r="R24" s="330">
        <v>1068</v>
      </c>
      <c r="T24" s="190" t="e">
        <v>#REF!</v>
      </c>
      <c r="U24" s="191" t="e">
        <v>#REF!</v>
      </c>
    </row>
    <row r="25" spans="1:21" ht="17.45" customHeight="1" x14ac:dyDescent="0.25">
      <c r="A25" s="100" t="s">
        <v>3026</v>
      </c>
      <c r="B25" s="329">
        <v>18</v>
      </c>
      <c r="C25" s="329">
        <v>11</v>
      </c>
      <c r="D25" s="329">
        <v>0</v>
      </c>
      <c r="E25" s="329">
        <v>258</v>
      </c>
      <c r="F25" s="329">
        <v>281</v>
      </c>
      <c r="G25" s="329">
        <v>289</v>
      </c>
      <c r="H25" s="329">
        <v>255</v>
      </c>
      <c r="I25" s="329">
        <v>246</v>
      </c>
      <c r="J25" s="329">
        <v>266</v>
      </c>
      <c r="K25" s="329">
        <v>287</v>
      </c>
      <c r="L25" s="329">
        <v>236</v>
      </c>
      <c r="M25" s="329">
        <v>226</v>
      </c>
      <c r="N25" s="329">
        <v>259</v>
      </c>
      <c r="O25" s="329">
        <v>251</v>
      </c>
      <c r="P25" s="329">
        <v>384</v>
      </c>
      <c r="Q25" s="329">
        <v>214</v>
      </c>
      <c r="R25" s="330">
        <v>3463</v>
      </c>
      <c r="T25" s="190" t="e">
        <v>#REF!</v>
      </c>
      <c r="U25" s="191" t="e">
        <v>#REF!</v>
      </c>
    </row>
    <row r="26" spans="1:21" ht="17.45" customHeight="1" x14ac:dyDescent="0.25">
      <c r="A26" s="100" t="s">
        <v>399</v>
      </c>
      <c r="B26" s="329">
        <v>26</v>
      </c>
      <c r="C26" s="329">
        <v>0</v>
      </c>
      <c r="D26" s="329">
        <v>0</v>
      </c>
      <c r="E26" s="329">
        <v>200</v>
      </c>
      <c r="F26" s="329">
        <v>204</v>
      </c>
      <c r="G26" s="329">
        <v>202</v>
      </c>
      <c r="H26" s="329">
        <v>195</v>
      </c>
      <c r="I26" s="329">
        <v>207</v>
      </c>
      <c r="J26" s="329">
        <v>194</v>
      </c>
      <c r="K26" s="329">
        <v>215</v>
      </c>
      <c r="L26" s="329">
        <v>167</v>
      </c>
      <c r="M26" s="329">
        <v>189</v>
      </c>
      <c r="N26" s="329">
        <v>166</v>
      </c>
      <c r="O26" s="329">
        <v>147</v>
      </c>
      <c r="P26" s="329">
        <v>156</v>
      </c>
      <c r="Q26" s="329">
        <v>134</v>
      </c>
      <c r="R26" s="330">
        <v>2376</v>
      </c>
      <c r="T26" s="190" t="e">
        <v>#REF!</v>
      </c>
      <c r="U26" s="191" t="e">
        <v>#REF!</v>
      </c>
    </row>
    <row r="27" spans="1:21" ht="17.45" customHeight="1" x14ac:dyDescent="0.25">
      <c r="A27" s="100" t="s">
        <v>400</v>
      </c>
      <c r="B27" s="329">
        <v>29</v>
      </c>
      <c r="C27" s="329">
        <v>0</v>
      </c>
      <c r="D27" s="329">
        <v>0</v>
      </c>
      <c r="E27" s="329">
        <v>174</v>
      </c>
      <c r="F27" s="329">
        <v>177</v>
      </c>
      <c r="G27" s="329">
        <v>144</v>
      </c>
      <c r="H27" s="329">
        <v>173</v>
      </c>
      <c r="I27" s="329">
        <v>176</v>
      </c>
      <c r="J27" s="329">
        <v>167</v>
      </c>
      <c r="K27" s="329">
        <v>170</v>
      </c>
      <c r="L27" s="329">
        <v>153</v>
      </c>
      <c r="M27" s="329">
        <v>177</v>
      </c>
      <c r="N27" s="329">
        <v>149</v>
      </c>
      <c r="O27" s="329">
        <v>181</v>
      </c>
      <c r="P27" s="329">
        <v>154</v>
      </c>
      <c r="Q27" s="329">
        <v>148</v>
      </c>
      <c r="R27" s="330">
        <v>2143</v>
      </c>
      <c r="T27" s="190" t="e">
        <v>#REF!</v>
      </c>
      <c r="U27" s="191" t="e">
        <v>#REF!</v>
      </c>
    </row>
    <row r="28" spans="1:21" ht="17.45" customHeight="1" x14ac:dyDescent="0.25">
      <c r="A28" s="100" t="s">
        <v>3002</v>
      </c>
      <c r="B28" s="329">
        <v>14</v>
      </c>
      <c r="C28" s="329">
        <v>0</v>
      </c>
      <c r="D28" s="329">
        <v>0</v>
      </c>
      <c r="E28" s="329">
        <v>184</v>
      </c>
      <c r="F28" s="329">
        <v>152</v>
      </c>
      <c r="G28" s="329">
        <v>180</v>
      </c>
      <c r="H28" s="329">
        <v>173</v>
      </c>
      <c r="I28" s="329">
        <v>195</v>
      </c>
      <c r="J28" s="329">
        <v>182</v>
      </c>
      <c r="K28" s="329">
        <v>182</v>
      </c>
      <c r="L28" s="329">
        <v>193</v>
      </c>
      <c r="M28" s="329">
        <v>145</v>
      </c>
      <c r="N28" s="329">
        <v>176</v>
      </c>
      <c r="O28" s="329">
        <v>180</v>
      </c>
      <c r="P28" s="329">
        <v>191</v>
      </c>
      <c r="Q28" s="329">
        <v>191</v>
      </c>
      <c r="R28" s="330">
        <v>2324</v>
      </c>
      <c r="T28" s="190" t="e">
        <v>#REF!</v>
      </c>
      <c r="U28" s="191" t="e">
        <v>#REF!</v>
      </c>
    </row>
    <row r="29" spans="1:21" ht="17.45" customHeight="1" x14ac:dyDescent="0.25">
      <c r="A29" s="100" t="s">
        <v>401</v>
      </c>
      <c r="B29" s="329">
        <v>42</v>
      </c>
      <c r="C29" s="329">
        <v>72</v>
      </c>
      <c r="D29" s="329">
        <v>0</v>
      </c>
      <c r="E29" s="329">
        <v>1248</v>
      </c>
      <c r="F29" s="329">
        <v>1285</v>
      </c>
      <c r="G29" s="329">
        <v>1327</v>
      </c>
      <c r="H29" s="329">
        <v>1246</v>
      </c>
      <c r="I29" s="329">
        <v>1233</v>
      </c>
      <c r="J29" s="329">
        <v>1307</v>
      </c>
      <c r="K29" s="329">
        <v>1236</v>
      </c>
      <c r="L29" s="329">
        <v>1266</v>
      </c>
      <c r="M29" s="329">
        <v>1283</v>
      </c>
      <c r="N29" s="329">
        <v>1265</v>
      </c>
      <c r="O29" s="329">
        <v>1272</v>
      </c>
      <c r="P29" s="329">
        <v>1344</v>
      </c>
      <c r="Q29" s="329">
        <v>1467</v>
      </c>
      <c r="R29" s="330">
        <v>16851</v>
      </c>
      <c r="T29" s="190" t="e">
        <v>#REF!</v>
      </c>
      <c r="U29" s="191" t="e">
        <v>#REF!</v>
      </c>
    </row>
    <row r="30" spans="1:21" ht="17.45" customHeight="1" x14ac:dyDescent="0.25">
      <c r="A30" s="100" t="s">
        <v>402</v>
      </c>
      <c r="B30" s="329">
        <v>17</v>
      </c>
      <c r="C30" s="329">
        <v>0</v>
      </c>
      <c r="D30" s="329">
        <v>0</v>
      </c>
      <c r="E30" s="329">
        <v>157</v>
      </c>
      <c r="F30" s="329">
        <v>150</v>
      </c>
      <c r="G30" s="329">
        <v>140</v>
      </c>
      <c r="H30" s="329">
        <v>130</v>
      </c>
      <c r="I30" s="329">
        <v>133</v>
      </c>
      <c r="J30" s="329">
        <v>167</v>
      </c>
      <c r="K30" s="329">
        <v>139</v>
      </c>
      <c r="L30" s="329">
        <v>150</v>
      </c>
      <c r="M30" s="329">
        <v>120</v>
      </c>
      <c r="N30" s="329">
        <v>138</v>
      </c>
      <c r="O30" s="329">
        <v>123</v>
      </c>
      <c r="P30" s="329">
        <v>128</v>
      </c>
      <c r="Q30" s="329">
        <v>120</v>
      </c>
      <c r="R30" s="330">
        <v>1795</v>
      </c>
      <c r="T30" s="190" t="e">
        <v>#REF!</v>
      </c>
      <c r="U30" s="191" t="e">
        <v>#REF!</v>
      </c>
    </row>
    <row r="31" spans="1:21" ht="17.45" customHeight="1" x14ac:dyDescent="0.25">
      <c r="A31" s="100" t="s">
        <v>3027</v>
      </c>
      <c r="B31" s="329">
        <v>15</v>
      </c>
      <c r="C31" s="329">
        <v>0</v>
      </c>
      <c r="D31" s="329">
        <v>0</v>
      </c>
      <c r="E31" s="329">
        <v>394</v>
      </c>
      <c r="F31" s="329">
        <v>362</v>
      </c>
      <c r="G31" s="329">
        <v>375</v>
      </c>
      <c r="H31" s="329">
        <v>361</v>
      </c>
      <c r="I31" s="329">
        <v>356</v>
      </c>
      <c r="J31" s="329">
        <v>342</v>
      </c>
      <c r="K31" s="329">
        <v>388</v>
      </c>
      <c r="L31" s="329">
        <v>341</v>
      </c>
      <c r="M31" s="329">
        <v>307</v>
      </c>
      <c r="N31" s="329">
        <v>325</v>
      </c>
      <c r="O31" s="329">
        <v>302</v>
      </c>
      <c r="P31" s="329">
        <v>288</v>
      </c>
      <c r="Q31" s="329">
        <v>340</v>
      </c>
      <c r="R31" s="330">
        <v>4481</v>
      </c>
      <c r="T31" s="190" t="e">
        <v>#REF!</v>
      </c>
      <c r="U31" s="191" t="e">
        <v>#REF!</v>
      </c>
    </row>
    <row r="32" spans="1:21" ht="17.45" customHeight="1" x14ac:dyDescent="0.25">
      <c r="A32" s="100" t="s">
        <v>403</v>
      </c>
      <c r="B32" s="329">
        <v>25</v>
      </c>
      <c r="C32" s="329">
        <v>24</v>
      </c>
      <c r="D32" s="329">
        <v>0</v>
      </c>
      <c r="E32" s="329">
        <v>803</v>
      </c>
      <c r="F32" s="329">
        <v>885</v>
      </c>
      <c r="G32" s="329">
        <v>853</v>
      </c>
      <c r="H32" s="329">
        <v>858</v>
      </c>
      <c r="I32" s="329">
        <v>907</v>
      </c>
      <c r="J32" s="329">
        <v>841</v>
      </c>
      <c r="K32" s="329">
        <v>864</v>
      </c>
      <c r="L32" s="329">
        <v>881</v>
      </c>
      <c r="M32" s="329">
        <v>915</v>
      </c>
      <c r="N32" s="329">
        <v>892</v>
      </c>
      <c r="O32" s="329">
        <v>914</v>
      </c>
      <c r="P32" s="329">
        <v>930</v>
      </c>
      <c r="Q32" s="329">
        <v>1233</v>
      </c>
      <c r="R32" s="330">
        <v>11800</v>
      </c>
      <c r="T32" s="190" t="e">
        <v>#REF!</v>
      </c>
      <c r="U32" s="191" t="e">
        <v>#REF!</v>
      </c>
    </row>
    <row r="33" spans="1:23" ht="17.45" customHeight="1" x14ac:dyDescent="0.25">
      <c r="A33" s="100" t="s">
        <v>404</v>
      </c>
      <c r="B33" s="329">
        <v>13</v>
      </c>
      <c r="C33" s="329">
        <v>0</v>
      </c>
      <c r="D33" s="329">
        <v>0</v>
      </c>
      <c r="E33" s="329">
        <v>136</v>
      </c>
      <c r="F33" s="329">
        <v>106</v>
      </c>
      <c r="G33" s="329">
        <v>141</v>
      </c>
      <c r="H33" s="329">
        <v>113</v>
      </c>
      <c r="I33" s="329">
        <v>120</v>
      </c>
      <c r="J33" s="329">
        <v>123</v>
      </c>
      <c r="K33" s="329">
        <v>111</v>
      </c>
      <c r="L33" s="329">
        <v>138</v>
      </c>
      <c r="M33" s="329">
        <v>125</v>
      </c>
      <c r="N33" s="329">
        <v>111</v>
      </c>
      <c r="O33" s="329">
        <v>115</v>
      </c>
      <c r="P33" s="329">
        <v>115</v>
      </c>
      <c r="Q33" s="329">
        <v>111</v>
      </c>
      <c r="R33" s="330">
        <v>1565</v>
      </c>
      <c r="T33" s="190" t="e">
        <v>#REF!</v>
      </c>
      <c r="U33" s="191" t="e">
        <v>#REF!</v>
      </c>
    </row>
    <row r="34" spans="1:23" ht="17.45" customHeight="1" x14ac:dyDescent="0.25">
      <c r="A34" s="100" t="s">
        <v>3028</v>
      </c>
      <c r="B34" s="329">
        <v>26</v>
      </c>
      <c r="C34" s="329">
        <v>0</v>
      </c>
      <c r="D34" s="329">
        <v>0</v>
      </c>
      <c r="E34" s="329">
        <v>582</v>
      </c>
      <c r="F34" s="329">
        <v>643</v>
      </c>
      <c r="G34" s="329">
        <v>601</v>
      </c>
      <c r="H34" s="329">
        <v>610</v>
      </c>
      <c r="I34" s="329">
        <v>621</v>
      </c>
      <c r="J34" s="329">
        <v>601</v>
      </c>
      <c r="K34" s="329">
        <v>687</v>
      </c>
      <c r="L34" s="329">
        <v>653</v>
      </c>
      <c r="M34" s="329">
        <v>617</v>
      </c>
      <c r="N34" s="329">
        <v>678</v>
      </c>
      <c r="O34" s="329">
        <v>671</v>
      </c>
      <c r="P34" s="329">
        <v>723</v>
      </c>
      <c r="Q34" s="329">
        <v>772</v>
      </c>
      <c r="R34" s="330">
        <v>8459</v>
      </c>
      <c r="T34" s="190" t="e">
        <v>#REF!</v>
      </c>
      <c r="U34" s="191" t="e">
        <v>#REF!</v>
      </c>
    </row>
    <row r="35" spans="1:23" ht="17.45" customHeight="1" x14ac:dyDescent="0.25">
      <c r="A35" s="100" t="s">
        <v>405</v>
      </c>
      <c r="B35" s="329">
        <v>19</v>
      </c>
      <c r="C35" s="329">
        <v>42</v>
      </c>
      <c r="D35" s="329">
        <v>0</v>
      </c>
      <c r="E35" s="329">
        <v>393</v>
      </c>
      <c r="F35" s="329">
        <v>374</v>
      </c>
      <c r="G35" s="329">
        <v>351</v>
      </c>
      <c r="H35" s="329">
        <v>402</v>
      </c>
      <c r="I35" s="329">
        <v>389</v>
      </c>
      <c r="J35" s="329">
        <v>354</v>
      </c>
      <c r="K35" s="329">
        <v>371</v>
      </c>
      <c r="L35" s="329">
        <v>363</v>
      </c>
      <c r="M35" s="329">
        <v>354</v>
      </c>
      <c r="N35" s="329">
        <v>320</v>
      </c>
      <c r="O35" s="329">
        <v>336</v>
      </c>
      <c r="P35" s="329">
        <v>331</v>
      </c>
      <c r="Q35" s="329">
        <v>322</v>
      </c>
      <c r="R35" s="330">
        <v>4702</v>
      </c>
      <c r="T35" s="190" t="e">
        <v>#REF!</v>
      </c>
      <c r="U35" s="191" t="e">
        <v>#REF!</v>
      </c>
    </row>
    <row r="36" spans="1:23" ht="17.45" customHeight="1" x14ac:dyDescent="0.25">
      <c r="A36" s="100" t="s">
        <v>406</v>
      </c>
      <c r="B36" s="329">
        <v>7</v>
      </c>
      <c r="C36" s="329">
        <v>0</v>
      </c>
      <c r="D36" s="329">
        <v>0</v>
      </c>
      <c r="E36" s="329">
        <v>89</v>
      </c>
      <c r="F36" s="329">
        <v>107</v>
      </c>
      <c r="G36" s="329">
        <v>98</v>
      </c>
      <c r="H36" s="329">
        <v>105</v>
      </c>
      <c r="I36" s="329">
        <v>96</v>
      </c>
      <c r="J36" s="329">
        <v>106</v>
      </c>
      <c r="K36" s="329">
        <v>124</v>
      </c>
      <c r="L36" s="329">
        <v>110</v>
      </c>
      <c r="M36" s="329">
        <v>108</v>
      </c>
      <c r="N36" s="329">
        <v>126</v>
      </c>
      <c r="O36" s="329">
        <v>114</v>
      </c>
      <c r="P36" s="329">
        <v>95</v>
      </c>
      <c r="Q36" s="329">
        <v>138</v>
      </c>
      <c r="R36" s="330">
        <v>1416</v>
      </c>
      <c r="T36" s="190" t="e">
        <v>#REF!</v>
      </c>
      <c r="U36" s="191" t="e">
        <v>#REF!</v>
      </c>
    </row>
    <row r="37" spans="1:23" ht="17.45" customHeight="1" x14ac:dyDescent="0.25">
      <c r="A37" s="100" t="s">
        <v>407</v>
      </c>
      <c r="B37" s="329">
        <v>7</v>
      </c>
      <c r="C37" s="329">
        <v>0</v>
      </c>
      <c r="D37" s="329">
        <v>0</v>
      </c>
      <c r="E37" s="329">
        <v>81</v>
      </c>
      <c r="F37" s="329">
        <v>79</v>
      </c>
      <c r="G37" s="329">
        <v>73</v>
      </c>
      <c r="H37" s="329">
        <v>92</v>
      </c>
      <c r="I37" s="329">
        <v>72</v>
      </c>
      <c r="J37" s="329">
        <v>80</v>
      </c>
      <c r="K37" s="329">
        <v>78</v>
      </c>
      <c r="L37" s="329">
        <v>99</v>
      </c>
      <c r="M37" s="329">
        <v>78</v>
      </c>
      <c r="N37" s="329">
        <v>68</v>
      </c>
      <c r="O37" s="329">
        <v>90</v>
      </c>
      <c r="P37" s="329">
        <v>78</v>
      </c>
      <c r="Q37" s="329">
        <v>75</v>
      </c>
      <c r="R37" s="330">
        <v>1043</v>
      </c>
      <c r="T37" s="190" t="e">
        <v>#REF!</v>
      </c>
      <c r="U37" s="191" t="e">
        <v>#REF!</v>
      </c>
    </row>
    <row r="38" spans="1:23" ht="17.45" customHeight="1" x14ac:dyDescent="0.25">
      <c r="A38" s="100" t="s">
        <v>408</v>
      </c>
      <c r="B38" s="329">
        <v>7</v>
      </c>
      <c r="C38" s="329">
        <v>0</v>
      </c>
      <c r="D38" s="329">
        <v>9</v>
      </c>
      <c r="E38" s="329">
        <v>64</v>
      </c>
      <c r="F38" s="329">
        <v>59</v>
      </c>
      <c r="G38" s="329">
        <v>50</v>
      </c>
      <c r="H38" s="329">
        <v>52</v>
      </c>
      <c r="I38" s="329">
        <v>60</v>
      </c>
      <c r="J38" s="329">
        <v>62</v>
      </c>
      <c r="K38" s="329">
        <v>55</v>
      </c>
      <c r="L38" s="329">
        <v>60</v>
      </c>
      <c r="M38" s="329">
        <v>58</v>
      </c>
      <c r="N38" s="329">
        <v>49</v>
      </c>
      <c r="O38" s="329">
        <v>63</v>
      </c>
      <c r="P38" s="329">
        <v>38</v>
      </c>
      <c r="Q38" s="329">
        <v>53</v>
      </c>
      <c r="R38" s="330">
        <v>732</v>
      </c>
      <c r="T38" s="190" t="e">
        <v>#REF!</v>
      </c>
      <c r="U38" s="191" t="e">
        <v>#REF!</v>
      </c>
    </row>
    <row r="39" spans="1:23" ht="17.45" customHeight="1" x14ac:dyDescent="0.25">
      <c r="A39" s="100" t="s">
        <v>409</v>
      </c>
      <c r="B39" s="329">
        <v>4</v>
      </c>
      <c r="C39" s="329">
        <v>0</v>
      </c>
      <c r="D39" s="329">
        <v>0</v>
      </c>
      <c r="E39" s="329">
        <v>159</v>
      </c>
      <c r="F39" s="329">
        <v>173</v>
      </c>
      <c r="G39" s="329">
        <v>179</v>
      </c>
      <c r="H39" s="329">
        <v>156</v>
      </c>
      <c r="I39" s="329">
        <v>174</v>
      </c>
      <c r="J39" s="329">
        <v>152</v>
      </c>
      <c r="K39" s="329">
        <v>160</v>
      </c>
      <c r="L39" s="329">
        <v>145</v>
      </c>
      <c r="M39" s="329">
        <v>144</v>
      </c>
      <c r="N39" s="329">
        <v>131</v>
      </c>
      <c r="O39" s="329">
        <v>146</v>
      </c>
      <c r="P39" s="329">
        <v>111</v>
      </c>
      <c r="Q39" s="329">
        <v>179</v>
      </c>
      <c r="R39" s="330">
        <v>2009</v>
      </c>
      <c r="T39" s="190" t="e">
        <v>#REF!</v>
      </c>
      <c r="U39" s="191" t="e">
        <v>#REF!</v>
      </c>
    </row>
    <row r="40" spans="1:23" ht="17.45" customHeight="1" x14ac:dyDescent="0.25">
      <c r="A40" s="100" t="s">
        <v>410</v>
      </c>
      <c r="B40" s="329">
        <v>80</v>
      </c>
      <c r="C40" s="329">
        <v>252</v>
      </c>
      <c r="D40" s="329">
        <v>1693</v>
      </c>
      <c r="E40" s="329">
        <v>2270</v>
      </c>
      <c r="F40" s="329">
        <v>2365</v>
      </c>
      <c r="G40" s="329">
        <v>2341</v>
      </c>
      <c r="H40" s="329">
        <v>2313</v>
      </c>
      <c r="I40" s="329">
        <v>2283</v>
      </c>
      <c r="J40" s="329">
        <v>2204</v>
      </c>
      <c r="K40" s="329">
        <v>2207</v>
      </c>
      <c r="L40" s="329">
        <v>2195</v>
      </c>
      <c r="M40" s="329">
        <v>2097</v>
      </c>
      <c r="N40" s="329">
        <v>2156</v>
      </c>
      <c r="O40" s="329">
        <v>2325</v>
      </c>
      <c r="P40" s="329">
        <v>2402</v>
      </c>
      <c r="Q40" s="329">
        <v>3640</v>
      </c>
      <c r="R40" s="330">
        <v>32743</v>
      </c>
      <c r="T40" s="190" t="e">
        <v>#REF!</v>
      </c>
      <c r="U40" s="191" t="e">
        <v>#REF!</v>
      </c>
    </row>
    <row r="41" spans="1:23" ht="17.45" customHeight="1" x14ac:dyDescent="0.25">
      <c r="A41" s="201" t="s">
        <v>2854</v>
      </c>
      <c r="B41" s="331">
        <v>2</v>
      </c>
      <c r="C41" s="331">
        <v>0</v>
      </c>
      <c r="D41" s="331">
        <v>12</v>
      </c>
      <c r="E41" s="331">
        <v>18</v>
      </c>
      <c r="F41" s="331">
        <v>12</v>
      </c>
      <c r="G41" s="331">
        <v>14</v>
      </c>
      <c r="H41" s="331">
        <v>20</v>
      </c>
      <c r="I41" s="331">
        <v>9</v>
      </c>
      <c r="J41" s="331">
        <v>9</v>
      </c>
      <c r="K41" s="331">
        <v>14</v>
      </c>
      <c r="L41" s="331">
        <v>18</v>
      </c>
      <c r="M41" s="331">
        <v>14</v>
      </c>
      <c r="N41" s="331">
        <v>18</v>
      </c>
      <c r="O41" s="331">
        <v>13</v>
      </c>
      <c r="P41" s="331">
        <v>19</v>
      </c>
      <c r="Q41" s="331">
        <v>21</v>
      </c>
      <c r="R41" s="301">
        <v>211</v>
      </c>
      <c r="T41" s="190" t="e">
        <v>#REF!</v>
      </c>
      <c r="U41" s="191"/>
    </row>
    <row r="42" spans="1:23" ht="18" customHeight="1" x14ac:dyDescent="0.25">
      <c r="A42" s="107" t="s">
        <v>2853</v>
      </c>
      <c r="B42" s="309">
        <v>701</v>
      </c>
      <c r="C42" s="309">
        <v>701</v>
      </c>
      <c r="D42" s="309">
        <v>2220</v>
      </c>
      <c r="E42" s="309">
        <v>14080</v>
      </c>
      <c r="F42" s="309">
        <v>14476</v>
      </c>
      <c r="G42" s="309">
        <v>14442</v>
      </c>
      <c r="H42" s="309">
        <v>14274</v>
      </c>
      <c r="I42" s="309">
        <v>14194</v>
      </c>
      <c r="J42" s="309">
        <v>14501</v>
      </c>
      <c r="K42" s="309">
        <v>14334</v>
      </c>
      <c r="L42" s="309">
        <v>14266</v>
      </c>
      <c r="M42" s="309">
        <v>13781</v>
      </c>
      <c r="N42" s="309">
        <v>13829</v>
      </c>
      <c r="O42" s="309">
        <v>13969</v>
      </c>
      <c r="P42" s="309">
        <v>14148</v>
      </c>
      <c r="Q42" s="309">
        <v>16899</v>
      </c>
      <c r="R42" s="309">
        <v>190114</v>
      </c>
      <c r="T42" s="191" t="e">
        <v>#REF!</v>
      </c>
      <c r="U42" s="191"/>
    </row>
    <row r="43" spans="1:23" ht="15.95" customHeight="1" x14ac:dyDescent="0.25">
      <c r="A43" s="165" t="s">
        <v>3141</v>
      </c>
      <c r="B43" s="134"/>
      <c r="C43" s="134"/>
      <c r="D43" s="134"/>
      <c r="E43" s="134"/>
      <c r="F43" s="134"/>
      <c r="G43" s="134"/>
      <c r="H43" s="134"/>
      <c r="I43" s="134"/>
      <c r="J43" s="134"/>
      <c r="K43" s="134"/>
      <c r="L43" s="134"/>
      <c r="M43" s="134"/>
      <c r="N43" s="134"/>
      <c r="O43" s="134"/>
      <c r="P43" s="134"/>
      <c r="Q43" s="134"/>
      <c r="R43" s="134"/>
      <c r="T43" s="191"/>
      <c r="U43" s="191"/>
    </row>
    <row r="44" spans="1:23" ht="12.75" customHeight="1" x14ac:dyDescent="0.2">
      <c r="A44" s="328" t="s">
        <v>3029</v>
      </c>
      <c r="B44" s="200"/>
      <c r="C44" s="200"/>
      <c r="D44" s="200"/>
      <c r="E44" s="200"/>
      <c r="F44" s="200"/>
      <c r="G44" s="200"/>
      <c r="H44" s="200"/>
      <c r="I44" s="200"/>
      <c r="J44" s="200"/>
      <c r="K44" s="200"/>
      <c r="L44" s="200"/>
      <c r="M44" s="200"/>
      <c r="N44" s="200"/>
      <c r="O44" s="200"/>
      <c r="P44" s="200"/>
      <c r="Q44" s="200"/>
      <c r="R44" s="200"/>
      <c r="S44" s="25"/>
      <c r="T44" s="192"/>
      <c r="U44" s="192"/>
    </row>
    <row r="45" spans="1:23" ht="15" customHeight="1" x14ac:dyDescent="0.2">
      <c r="A45" s="199"/>
      <c r="B45" s="199"/>
      <c r="C45" s="199"/>
      <c r="D45" s="199"/>
      <c r="E45" s="199"/>
      <c r="F45" s="199"/>
      <c r="G45" s="199"/>
      <c r="H45" s="199"/>
      <c r="I45" s="199"/>
      <c r="J45" s="199"/>
      <c r="K45" s="199"/>
      <c r="L45" s="199"/>
      <c r="M45" s="199"/>
      <c r="N45" s="199"/>
      <c r="O45" s="199"/>
      <c r="P45" s="199"/>
      <c r="Q45" s="199"/>
      <c r="R45" s="199"/>
      <c r="S45" s="25"/>
      <c r="T45" s="192"/>
      <c r="U45" s="192"/>
    </row>
    <row r="46" spans="1:23" ht="15" customHeight="1" x14ac:dyDescent="0.25">
      <c r="A46" s="193"/>
      <c r="B46" s="321"/>
      <c r="C46" s="322"/>
      <c r="D46" s="322"/>
      <c r="E46" s="322"/>
      <c r="F46" s="322"/>
      <c r="G46" s="322"/>
      <c r="H46" s="322"/>
      <c r="I46" s="322"/>
      <c r="J46" s="322"/>
      <c r="K46" s="322"/>
      <c r="L46" s="322"/>
      <c r="M46" s="322"/>
      <c r="N46" s="322"/>
      <c r="O46" s="322"/>
      <c r="P46" s="322"/>
      <c r="Q46" s="322"/>
      <c r="R46" s="323"/>
      <c r="S46" s="25"/>
      <c r="T46" s="324"/>
      <c r="U46" s="324"/>
      <c r="V46" s="25"/>
      <c r="W46" s="25"/>
    </row>
    <row r="47" spans="1:23" ht="20.100000000000001" customHeight="1" x14ac:dyDescent="0.25">
      <c r="A47" s="17"/>
      <c r="B47" s="108"/>
      <c r="C47" s="108"/>
      <c r="D47" s="108"/>
      <c r="E47" s="108"/>
      <c r="F47" s="108"/>
      <c r="G47" s="108"/>
      <c r="H47" s="108"/>
      <c r="I47" s="108"/>
      <c r="J47" s="108"/>
      <c r="K47" s="108"/>
      <c r="L47" s="108"/>
      <c r="M47" s="108"/>
      <c r="N47" s="108"/>
      <c r="O47" s="108"/>
      <c r="P47" s="108"/>
      <c r="Q47" s="108"/>
      <c r="R47" s="325"/>
      <c r="S47" s="25"/>
      <c r="T47" s="326"/>
      <c r="U47" s="324"/>
      <c r="V47" s="25"/>
      <c r="W47" s="25"/>
    </row>
    <row r="48" spans="1:23" ht="20.100000000000001" customHeight="1" x14ac:dyDescent="0.2">
      <c r="B48" s="327"/>
      <c r="C48" s="327"/>
      <c r="D48" s="327"/>
      <c r="E48" s="327"/>
      <c r="F48" s="327"/>
      <c r="G48" s="327"/>
      <c r="H48" s="327"/>
      <c r="I48" s="327"/>
      <c r="J48" s="327"/>
      <c r="K48" s="327"/>
      <c r="L48" s="327"/>
      <c r="M48" s="327"/>
      <c r="N48" s="327"/>
      <c r="O48" s="327"/>
      <c r="P48" s="327"/>
      <c r="Q48" s="327"/>
      <c r="R48" s="327"/>
      <c r="S48" s="25"/>
      <c r="T48" s="25"/>
      <c r="U48" s="25"/>
      <c r="V48" s="25"/>
      <c r="W48" s="25"/>
    </row>
    <row r="49" spans="1:1" ht="20.100000000000001" customHeight="1" x14ac:dyDescent="0.2">
      <c r="A49" s="202"/>
    </row>
    <row r="50" spans="1:1" ht="20.100000000000001" customHeight="1" x14ac:dyDescent="0.2"/>
    <row r="51" spans="1:1" ht="20.100000000000001" customHeight="1" x14ac:dyDescent="0.2"/>
    <row r="52" spans="1:1" ht="20.100000000000001" customHeight="1" x14ac:dyDescent="0.2"/>
    <row r="53" spans="1:1" ht="20.100000000000001" customHeight="1" x14ac:dyDescent="0.2"/>
    <row r="54" spans="1:1" ht="20.100000000000001" customHeight="1" x14ac:dyDescent="0.2"/>
    <row r="55" spans="1:1" ht="20.100000000000001" customHeight="1" x14ac:dyDescent="0.2"/>
    <row r="56" spans="1:1" ht="20.100000000000001" customHeight="1" x14ac:dyDescent="0.2"/>
    <row r="57" spans="1:1" ht="20.100000000000001" customHeight="1" x14ac:dyDescent="0.2"/>
    <row r="58" spans="1:1" ht="20.100000000000001" customHeight="1" x14ac:dyDescent="0.2"/>
    <row r="59" spans="1:1" ht="20.100000000000001" customHeight="1" x14ac:dyDescent="0.2"/>
    <row r="60" spans="1:1" ht="20.100000000000001" customHeight="1" x14ac:dyDescent="0.2"/>
    <row r="61" spans="1:1" ht="20.100000000000001" customHeight="1" x14ac:dyDescent="0.2"/>
    <row r="62" spans="1:1" ht="20.100000000000001" customHeight="1" x14ac:dyDescent="0.2"/>
    <row r="63" spans="1:1" ht="20.100000000000001" customHeight="1" x14ac:dyDescent="0.2"/>
    <row r="64" spans="1:1"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sheetData>
  <mergeCells count="2">
    <mergeCell ref="A1:R1"/>
    <mergeCell ref="A2:R2"/>
  </mergeCells>
  <phoneticPr fontId="10" type="noConversion"/>
  <printOptions horizontalCentered="1"/>
  <pageMargins left="0.19685039370078741" right="0.19685039370078741" top="0.78740157480314965" bottom="0.39370078740157483" header="0" footer="0.39370078740157483"/>
  <pageSetup scale="68" orientation="landscape" r:id="rId1"/>
  <headerFooter alignWithMargins="0">
    <oddFooter>&amp;C&amp;"Arial Narrow,Regular"&amp;12- 6 -</oddFooter>
  </headerFooter>
  <rowBreaks count="1" manualBreakCount="1">
    <brk id="4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87</vt:i4>
      </vt:variant>
    </vt:vector>
  </HeadingPairs>
  <TitlesOfParts>
    <vt:vector size="134" baseType="lpstr">
      <vt:lpstr>Cover</vt:lpstr>
      <vt:lpstr>Title</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PUBLIC</vt:lpstr>
      <vt:lpstr>Funded IS</vt:lpstr>
      <vt:lpstr>Non-Funded IS</vt:lpstr>
      <vt:lpstr>ADDRESS</vt:lpstr>
      <vt:lpstr>DivAdd</vt:lpstr>
      <vt:lpstr>French Percent</vt:lpstr>
      <vt:lpstr>DIVISIONS</vt:lpstr>
      <vt:lpstr>DIVTABLE</vt:lpstr>
      <vt:lpstr>FRPERCENT</vt:lpstr>
      <vt:lpstr>FUNDEDIS</vt:lpstr>
      <vt:lpstr>'Non-Funded IS'!ISEnrl</vt:lpstr>
      <vt:lpstr>NONFUNDEDIS</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'4'!Print_Area</vt:lpstr>
      <vt:lpstr>'5'!Print_Area</vt:lpstr>
      <vt:lpstr>'6'!Print_Area</vt:lpstr>
      <vt:lpstr>'7'!Print_Area</vt:lpstr>
      <vt:lpstr>'8'!Print_Area</vt:lpstr>
      <vt:lpstr>'9'!Print_Area</vt:lpstr>
      <vt:lpstr>Contents!Print_Area</vt:lpstr>
      <vt:lpstr>Cover!Print_Area</vt:lpstr>
      <vt:lpstr>DivAdd!Print_Area</vt:lpstr>
      <vt:lpstr>'Funded IS'!Print_Area</vt:lpstr>
      <vt:lpstr>'Non-Funded IS'!Print_Area</vt:lpstr>
      <vt:lpstr>PUBLIC!Print_Area</vt:lpstr>
      <vt:lpstr>Title!Print_Area</vt:lpstr>
      <vt:lpstr>'2'!Print_Area_MI</vt:lpstr>
      <vt:lpstr>'3'!Print_Area_MI</vt:lpstr>
      <vt:lpstr>'4'!Print_Area_MI</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'30'!Print_Titles</vt:lpstr>
      <vt:lpstr>'31'!Print_Titles</vt:lpstr>
      <vt:lpstr>'32'!Print_Titles</vt:lpstr>
      <vt:lpstr>'33'!Print_Titles</vt:lpstr>
      <vt:lpstr>'34'!Print_Titles</vt:lpstr>
      <vt:lpstr>'5'!Print_Titles</vt:lpstr>
      <vt:lpstr>'7'!Print_Titles</vt:lpstr>
      <vt:lpstr>'8'!Print_Titles</vt:lpstr>
      <vt:lpstr>'9'!Print_Titles</vt:lpstr>
      <vt:lpstr>'Non-Funded IS'!Print_Titles</vt:lpstr>
      <vt:lpstr>PublicAdd</vt:lpstr>
      <vt:lpstr>Schools</vt:lpstr>
      <vt:lpstr>TYPE</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creator>Government of Manitoba</dc:creator>
  <dc:description>New template for enrolment book.  Zeros suppressed, no gridlines and page breaks set as to last year's report.  Should print ok on any printer.  Print 1-sided and specify 2-sided copying for printer (Henry Armstrong)._x000d_
To prep for internet (as downloadable excel file), group division sheets and range value in one operation.  Then, still in group mode, delete column A.  Then range value column C in Division and District Summaries.</dc:description>
  <cp:lastModifiedBy>rstankewic</cp:lastModifiedBy>
  <cp:lastPrinted>2020-03-13T14:37:03Z</cp:lastPrinted>
  <dcterms:created xsi:type="dcterms:W3CDTF">2000-02-18T16:20:35Z</dcterms:created>
  <dcterms:modified xsi:type="dcterms:W3CDTF">2020-03-27T12:35:02Z</dcterms:modified>
</cp:coreProperties>
</file>