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V:\educps1\Data\PSE_&amp;_Web_Stats\PSE Stats YTD\Web Ready\2024-25\"/>
    </mc:Choice>
  </mc:AlternateContent>
  <xr:revisionPtr revIDLastSave="0" documentId="13_ncr:1_{6E74AE4A-9EFD-4458-8575-EF98B6E9A25F}" xr6:coauthVersionLast="47" xr6:coauthVersionMax="47" xr10:uidLastSave="{00000000-0000-0000-0000-000000000000}"/>
  <bookViews>
    <workbookView xWindow="-28905" yWindow="0" windowWidth="14610" windowHeight="15585" activeTab="3" xr2:uid="{00000000-000D-0000-FFFF-FFFF00000000}"/>
  </bookViews>
  <sheets>
    <sheet name="Table_List" sheetId="21" r:id="rId1"/>
    <sheet name="Table_1" sheetId="4" r:id="rId2"/>
    <sheet name="Table_2" sheetId="6" r:id="rId3"/>
    <sheet name="Table_3" sheetId="11" r:id="rId4"/>
    <sheet name="Table_4" sheetId="5" r:id="rId5"/>
    <sheet name="Table 5" sheetId="12" r:id="rId6"/>
    <sheet name="Table_6" sheetId="14" r:id="rId7"/>
    <sheet name="Table_7" sheetId="19" r:id="rId8"/>
    <sheet name="Table_8" sheetId="15" r:id="rId9"/>
    <sheet name="Table_9" sheetId="20" r:id="rId10"/>
    <sheet name="Table_10" sheetId="22" r:id="rId11"/>
  </sheets>
  <definedNames>
    <definedName name="_xlnm._FilterDatabase" localSheetId="1" hidden="1">Table_1!$A$5:$K$35</definedName>
    <definedName name="_xlnm._FilterDatabase" localSheetId="7" hidden="1">Table_7!$L$1:$L$73</definedName>
    <definedName name="_xlnm._FilterDatabase" localSheetId="9" hidden="1">Table_9!$L$1:$L$84</definedName>
    <definedName name="_xlnm.Print_Area" localSheetId="6">Table_6!$A$3:$X$31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2" i="11" l="1"/>
  <c r="AG32" i="11"/>
  <c r="Z27" i="15"/>
  <c r="X27" i="15"/>
  <c r="Y27" i="15"/>
  <c r="J27" i="15"/>
  <c r="X26" i="15"/>
  <c r="X23" i="15" l="1"/>
  <c r="X24" i="15"/>
  <c r="X25" i="15"/>
  <c r="Y24" i="15"/>
  <c r="Y23" i="15"/>
  <c r="AB26" i="14"/>
  <c r="AB25" i="14"/>
  <c r="AA26" i="14"/>
  <c r="AA25" i="14"/>
  <c r="Z25" i="14"/>
  <c r="Z26" i="14"/>
  <c r="L67" i="22"/>
  <c r="K67" i="22"/>
  <c r="L66" i="22"/>
  <c r="L65" i="22"/>
  <c r="K65" i="22"/>
  <c r="L64" i="22"/>
  <c r="L63" i="22"/>
  <c r="K63" i="22"/>
  <c r="L61" i="22"/>
  <c r="K61" i="22"/>
  <c r="L60" i="22"/>
  <c r="K60" i="22"/>
  <c r="L59" i="22"/>
  <c r="K59" i="22"/>
  <c r="L58" i="22"/>
  <c r="K58" i="22"/>
  <c r="L57" i="22"/>
  <c r="L56" i="22"/>
  <c r="K56" i="22"/>
  <c r="L46" i="22"/>
  <c r="L37" i="22"/>
  <c r="L27" i="22"/>
  <c r="L16" i="22"/>
  <c r="N57" i="20"/>
  <c r="N51" i="20"/>
  <c r="M51" i="20"/>
  <c r="N49" i="20"/>
  <c r="N37" i="20"/>
  <c r="N27" i="20"/>
  <c r="Z26" i="15"/>
  <c r="M61" i="19"/>
  <c r="N61" i="19"/>
  <c r="N72" i="19"/>
  <c r="N58" i="19"/>
  <c r="N50" i="19"/>
  <c r="N39" i="19"/>
  <c r="N30" i="19"/>
  <c r="AI62" i="12"/>
  <c r="AH62" i="12"/>
  <c r="AG62" i="12"/>
  <c r="AG61" i="12"/>
  <c r="AI54" i="12"/>
  <c r="AH54" i="12"/>
  <c r="AG54" i="12"/>
  <c r="AG53" i="12"/>
  <c r="AI43" i="12"/>
  <c r="AH43" i="12"/>
  <c r="AG43" i="12"/>
  <c r="AG42" i="12"/>
  <c r="AI29" i="12"/>
  <c r="AH29" i="12"/>
  <c r="AG29" i="12"/>
  <c r="AG28" i="12"/>
  <c r="U35" i="5"/>
  <c r="U34" i="5"/>
  <c r="U33" i="5"/>
  <c r="U32" i="5"/>
  <c r="T32" i="5"/>
  <c r="U24" i="5"/>
  <c r="U19" i="5"/>
  <c r="U14" i="5"/>
  <c r="U9" i="5"/>
  <c r="AG85" i="11"/>
  <c r="AG86" i="11"/>
  <c r="AD85" i="11"/>
  <c r="AI86" i="11"/>
  <c r="AH86" i="11"/>
  <c r="AD86" i="11"/>
  <c r="AG74" i="11"/>
  <c r="AD74" i="11"/>
  <c r="AI75" i="11"/>
  <c r="AH75" i="11"/>
  <c r="AG75" i="11"/>
  <c r="AD75" i="11"/>
  <c r="AG59" i="11"/>
  <c r="AD59" i="11"/>
  <c r="AI60" i="11"/>
  <c r="AG60" i="11"/>
  <c r="AH60" i="11"/>
  <c r="AD60" i="11"/>
  <c r="AG45" i="11"/>
  <c r="AD45" i="11"/>
  <c r="AI46" i="11"/>
  <c r="AH46" i="11"/>
  <c r="AG46" i="11"/>
  <c r="AD46" i="11"/>
  <c r="AG31" i="11"/>
  <c r="AD31" i="11"/>
  <c r="AI32" i="11"/>
  <c r="U33" i="6"/>
  <c r="U34" i="6"/>
  <c r="T34" i="6"/>
  <c r="U32" i="6"/>
  <c r="T32" i="6"/>
  <c r="U31" i="6"/>
  <c r="T31" i="6"/>
  <c r="U28" i="6"/>
  <c r="U23" i="6"/>
  <c r="U18" i="6"/>
  <c r="U13" i="6"/>
  <c r="U8" i="6"/>
  <c r="U35" i="4"/>
  <c r="U33" i="4"/>
  <c r="U34" i="4" s="1"/>
  <c r="U32" i="4"/>
  <c r="T32" i="4"/>
  <c r="U14" i="4"/>
  <c r="U24" i="4"/>
  <c r="U9" i="4"/>
  <c r="U29" i="4"/>
  <c r="U19" i="4"/>
  <c r="T34" i="5"/>
  <c r="T33" i="5"/>
  <c r="T35" i="5"/>
  <c r="J62" i="22"/>
  <c r="K57" i="22"/>
  <c r="K64" i="22"/>
  <c r="K66" i="22"/>
  <c r="K46" i="22"/>
  <c r="K27" i="22"/>
  <c r="K16" i="22"/>
  <c r="K53" i="22"/>
  <c r="K37" i="22"/>
  <c r="M49" i="20"/>
  <c r="M37" i="20"/>
  <c r="M27" i="20"/>
  <c r="M57" i="20"/>
  <c r="M72" i="19"/>
  <c r="L72" i="19"/>
  <c r="I72" i="19"/>
  <c r="I25" i="14"/>
  <c r="L61" i="19"/>
  <c r="M58" i="19"/>
  <c r="M50" i="19"/>
  <c r="M39" i="19"/>
  <c r="M30" i="19"/>
  <c r="AF86" i="11"/>
  <c r="AE86" i="11"/>
  <c r="AD82" i="11"/>
  <c r="AD83" i="11"/>
  <c r="AD84" i="11"/>
  <c r="AB86" i="11"/>
  <c r="AC86" i="11"/>
  <c r="AA86" i="11"/>
  <c r="AA32" i="11"/>
  <c r="AA46" i="11"/>
  <c r="AA60" i="11"/>
  <c r="AA75" i="11"/>
  <c r="AA87" i="11"/>
  <c r="T33" i="6"/>
  <c r="T35" i="4"/>
  <c r="T34" i="4"/>
  <c r="T33" i="4"/>
  <c r="T29" i="4"/>
  <c r="T28" i="6"/>
  <c r="AF62" i="12"/>
  <c r="AE62" i="12"/>
  <c r="AD62" i="12"/>
  <c r="AD61" i="12"/>
  <c r="T24" i="5"/>
  <c r="AF75" i="11"/>
  <c r="AE75" i="11"/>
  <c r="T23" i="6"/>
  <c r="T24" i="4"/>
  <c r="AF54" i="12"/>
  <c r="AE54" i="12"/>
  <c r="AD54" i="12"/>
  <c r="AD53" i="12"/>
  <c r="T19" i="5"/>
  <c r="AF60" i="11"/>
  <c r="AE60" i="11"/>
  <c r="T18" i="6"/>
  <c r="T19" i="4"/>
  <c r="AF46" i="11"/>
  <c r="AE46" i="11"/>
  <c r="AF43" i="12"/>
  <c r="AE43" i="12"/>
  <c r="AD43" i="12"/>
  <c r="AD42" i="12"/>
  <c r="T14" i="5"/>
  <c r="T13" i="6"/>
  <c r="T14" i="4"/>
  <c r="AF29" i="12"/>
  <c r="AE29" i="12"/>
  <c r="AD29" i="12"/>
  <c r="AD28" i="12"/>
  <c r="AF32" i="11"/>
  <c r="AE32" i="11"/>
  <c r="AD32" i="11"/>
  <c r="AC32" i="11"/>
  <c r="AA31" i="11"/>
  <c r="T9" i="5"/>
  <c r="T8" i="6"/>
  <c r="T9" i="4"/>
  <c r="G49" i="20"/>
  <c r="G37" i="20"/>
  <c r="G27" i="20"/>
  <c r="G51" i="20"/>
  <c r="Z25" i="15"/>
  <c r="K49" i="20"/>
  <c r="K37" i="20"/>
  <c r="K27" i="20"/>
  <c r="K51" i="20"/>
  <c r="L49" i="20"/>
  <c r="L37" i="20"/>
  <c r="L27" i="20"/>
  <c r="L51" i="20"/>
  <c r="L57" i="20"/>
  <c r="K57" i="20"/>
  <c r="I49" i="20"/>
  <c r="I37" i="20"/>
  <c r="I27" i="20"/>
  <c r="I51" i="20"/>
  <c r="H49" i="20"/>
  <c r="H37" i="20"/>
  <c r="H27" i="20"/>
  <c r="H51" i="20"/>
  <c r="AA29" i="12"/>
  <c r="AA43" i="12"/>
  <c r="AA54" i="12"/>
  <c r="AA62" i="12"/>
  <c r="AA63" i="12"/>
  <c r="AB32" i="11"/>
  <c r="AB46" i="11"/>
  <c r="AB60" i="11"/>
  <c r="AB75" i="11"/>
  <c r="AB87" i="11"/>
  <c r="AC75" i="11"/>
  <c r="U75" i="11"/>
  <c r="P35" i="4"/>
  <c r="AA28" i="12"/>
  <c r="AA42" i="12"/>
  <c r="AA53" i="12"/>
  <c r="AA61" i="12"/>
  <c r="AC64" i="12"/>
  <c r="S35" i="5"/>
  <c r="S31" i="6"/>
  <c r="S34" i="6"/>
  <c r="S32" i="6"/>
  <c r="R31" i="6"/>
  <c r="AC29" i="12"/>
  <c r="AC43" i="12"/>
  <c r="AC54" i="12"/>
  <c r="AC62" i="12"/>
  <c r="AC63" i="12"/>
  <c r="AB29" i="12"/>
  <c r="AB43" i="12"/>
  <c r="AB54" i="12"/>
  <c r="AB62" i="12"/>
  <c r="AB63" i="12"/>
  <c r="S23" i="6"/>
  <c r="Y22" i="15"/>
  <c r="X22" i="15"/>
  <c r="J65" i="22"/>
  <c r="AA24" i="14"/>
  <c r="Z24" i="14"/>
  <c r="S33" i="5"/>
  <c r="R33" i="5"/>
  <c r="S32" i="5"/>
  <c r="R32" i="5"/>
  <c r="S32" i="4"/>
  <c r="S33" i="4"/>
  <c r="S34" i="4"/>
  <c r="S35" i="4"/>
  <c r="R35" i="4"/>
  <c r="R32" i="4"/>
  <c r="R34" i="4"/>
  <c r="D58" i="22"/>
  <c r="E58" i="22"/>
  <c r="F58" i="22"/>
  <c r="G58" i="22"/>
  <c r="H58" i="22"/>
  <c r="I58" i="22"/>
  <c r="J58" i="22"/>
  <c r="C58" i="22"/>
  <c r="C59" i="22"/>
  <c r="D60" i="22"/>
  <c r="E60" i="22"/>
  <c r="F60" i="22"/>
  <c r="G60" i="22"/>
  <c r="H60" i="22"/>
  <c r="I60" i="22"/>
  <c r="J60" i="22"/>
  <c r="C60" i="22"/>
  <c r="D66" i="22"/>
  <c r="E66" i="22"/>
  <c r="F66" i="22"/>
  <c r="G66" i="22"/>
  <c r="H66" i="22"/>
  <c r="I66" i="22"/>
  <c r="J66" i="22"/>
  <c r="C66" i="22"/>
  <c r="D65" i="22"/>
  <c r="E65" i="22"/>
  <c r="F65" i="22"/>
  <c r="G65" i="22"/>
  <c r="H65" i="22"/>
  <c r="I65" i="22"/>
  <c r="C65" i="22"/>
  <c r="D64" i="22"/>
  <c r="D67" i="22" s="1"/>
  <c r="E64" i="22"/>
  <c r="F64" i="22"/>
  <c r="G64" i="22"/>
  <c r="H64" i="22"/>
  <c r="I64" i="22"/>
  <c r="J64" i="22"/>
  <c r="C64" i="22"/>
  <c r="D63" i="22"/>
  <c r="E63" i="22"/>
  <c r="F63" i="22"/>
  <c r="G63" i="22"/>
  <c r="H63" i="22"/>
  <c r="I63" i="22"/>
  <c r="J63" i="22"/>
  <c r="C63" i="22"/>
  <c r="D62" i="22"/>
  <c r="E62" i="22"/>
  <c r="F62" i="22"/>
  <c r="G62" i="22"/>
  <c r="H62" i="22"/>
  <c r="I62" i="22"/>
  <c r="C62" i="22"/>
  <c r="I61" i="22"/>
  <c r="J61" i="22"/>
  <c r="C61" i="22"/>
  <c r="J59" i="22"/>
  <c r="J57" i="22"/>
  <c r="I57" i="22"/>
  <c r="J56" i="22"/>
  <c r="J67" i="22" s="1"/>
  <c r="C57" i="22"/>
  <c r="I56" i="22"/>
  <c r="I67" i="22" s="1"/>
  <c r="J46" i="22"/>
  <c r="V25" i="15"/>
  <c r="Q24" i="14"/>
  <c r="T24" i="14"/>
  <c r="Y62" i="12"/>
  <c r="Z62" i="12"/>
  <c r="S24" i="5"/>
  <c r="AA74" i="11"/>
  <c r="S24" i="4"/>
  <c r="J53" i="22"/>
  <c r="L58" i="19"/>
  <c r="X24" i="14"/>
  <c r="AA85" i="11"/>
  <c r="S28" i="6"/>
  <c r="S29" i="4"/>
  <c r="S9" i="5"/>
  <c r="S33" i="6"/>
  <c r="C37" i="20"/>
  <c r="D37" i="20"/>
  <c r="E37" i="20"/>
  <c r="F37" i="20"/>
  <c r="J37" i="20"/>
  <c r="B37" i="20"/>
  <c r="I27" i="22"/>
  <c r="J27" i="22"/>
  <c r="L39" i="19"/>
  <c r="I24" i="14"/>
  <c r="S14" i="5"/>
  <c r="AC46" i="11"/>
  <c r="AA45" i="11"/>
  <c r="S13" i="6"/>
  <c r="S14" i="4"/>
  <c r="J16" i="22"/>
  <c r="J37" i="22"/>
  <c r="E37" i="14"/>
  <c r="AB24" i="14"/>
  <c r="L50" i="19"/>
  <c r="L30" i="19"/>
  <c r="S19" i="5"/>
  <c r="S34" i="5"/>
  <c r="AC60" i="11"/>
  <c r="AA59" i="11"/>
  <c r="S18" i="6"/>
  <c r="S8" i="6"/>
  <c r="S9" i="4"/>
  <c r="S19" i="4"/>
  <c r="K58" i="19"/>
  <c r="X85" i="11"/>
  <c r="K72" i="19"/>
  <c r="I53" i="22"/>
  <c r="Z23" i="14"/>
  <c r="AA23" i="14"/>
  <c r="R33" i="6"/>
  <c r="R32" i="6"/>
  <c r="R34" i="6"/>
  <c r="R28" i="6"/>
  <c r="R33" i="4"/>
  <c r="R29" i="4"/>
  <c r="I46" i="22"/>
  <c r="V24" i="15"/>
  <c r="T23" i="14"/>
  <c r="Q23" i="14"/>
  <c r="Q21" i="14"/>
  <c r="Q22" i="14"/>
  <c r="R25" i="5"/>
  <c r="R35" i="5"/>
  <c r="R24" i="5"/>
  <c r="R23" i="6"/>
  <c r="R24" i="4"/>
  <c r="X74" i="11"/>
  <c r="I37" i="22"/>
  <c r="R24" i="15"/>
  <c r="Z24" i="15" s="1"/>
  <c r="K50" i="19"/>
  <c r="R19" i="5"/>
  <c r="R19" i="4"/>
  <c r="R18" i="6"/>
  <c r="X59" i="11"/>
  <c r="X60" i="11"/>
  <c r="Y60" i="11"/>
  <c r="Z60" i="11"/>
  <c r="I23" i="14"/>
  <c r="AB23" i="14"/>
  <c r="K39" i="19"/>
  <c r="R14" i="4"/>
  <c r="Z43" i="12"/>
  <c r="Y43" i="12"/>
  <c r="X43" i="12"/>
  <c r="R14" i="5"/>
  <c r="X42" i="12"/>
  <c r="U42" i="12"/>
  <c r="X45" i="11"/>
  <c r="X46" i="11"/>
  <c r="Y46" i="11"/>
  <c r="Z46" i="11"/>
  <c r="R9" i="4"/>
  <c r="R13" i="6"/>
  <c r="I59" i="22"/>
  <c r="I16" i="22"/>
  <c r="R9" i="5"/>
  <c r="K30" i="19"/>
  <c r="R8" i="6"/>
  <c r="X31" i="11"/>
  <c r="X32" i="11"/>
  <c r="Y32" i="11"/>
  <c r="Z32" i="11"/>
  <c r="X28" i="12"/>
  <c r="X29" i="12"/>
  <c r="Y29" i="12"/>
  <c r="Z29" i="12"/>
  <c r="X53" i="12"/>
  <c r="X54" i="12"/>
  <c r="Y54" i="12"/>
  <c r="Z54" i="12"/>
  <c r="X61" i="12"/>
  <c r="X62" i="12"/>
  <c r="D61" i="22"/>
  <c r="E61" i="22"/>
  <c r="F61" i="22"/>
  <c r="G61" i="22"/>
  <c r="H61" i="22"/>
  <c r="D59" i="22"/>
  <c r="E59" i="22"/>
  <c r="F59" i="22"/>
  <c r="G59" i="22"/>
  <c r="H59" i="22"/>
  <c r="U45" i="11"/>
  <c r="Q14" i="4"/>
  <c r="Q33" i="4"/>
  <c r="Q32" i="4"/>
  <c r="Q34" i="4"/>
  <c r="U31" i="11"/>
  <c r="G16" i="22"/>
  <c r="H16" i="22"/>
  <c r="J27" i="20"/>
  <c r="J23" i="15"/>
  <c r="AA22" i="14"/>
  <c r="Z22" i="14"/>
  <c r="U28" i="12"/>
  <c r="U29" i="12"/>
  <c r="V29" i="12"/>
  <c r="V43" i="12"/>
  <c r="V54" i="12"/>
  <c r="V62" i="12"/>
  <c r="V63" i="12"/>
  <c r="W29" i="12"/>
  <c r="Q9" i="5"/>
  <c r="U32" i="11"/>
  <c r="V32" i="11"/>
  <c r="W32" i="11"/>
  <c r="H56" i="22"/>
  <c r="H57" i="22"/>
  <c r="H67" i="22" s="1"/>
  <c r="H53" i="22"/>
  <c r="X22" i="14"/>
  <c r="J30" i="19"/>
  <c r="J58" i="19"/>
  <c r="Q32" i="5"/>
  <c r="Q33" i="5"/>
  <c r="U85" i="11"/>
  <c r="H37" i="22"/>
  <c r="R23" i="15"/>
  <c r="Z23" i="15" s="1"/>
  <c r="J49" i="20"/>
  <c r="M22" i="14"/>
  <c r="J50" i="19"/>
  <c r="U59" i="11"/>
  <c r="U60" i="11"/>
  <c r="V60" i="11"/>
  <c r="W60" i="11"/>
  <c r="Q19" i="5"/>
  <c r="U53" i="12"/>
  <c r="U54" i="12"/>
  <c r="W54" i="12"/>
  <c r="T22" i="14"/>
  <c r="I22" i="14"/>
  <c r="H46" i="22"/>
  <c r="V23" i="15"/>
  <c r="J57" i="20"/>
  <c r="J59" i="20"/>
  <c r="J72" i="19"/>
  <c r="U61" i="12"/>
  <c r="U62" i="12"/>
  <c r="W62" i="12"/>
  <c r="Q24" i="5"/>
  <c r="Q25" i="5"/>
  <c r="Q35" i="5"/>
  <c r="U74" i="11"/>
  <c r="V75" i="11"/>
  <c r="W75" i="11"/>
  <c r="N23" i="15"/>
  <c r="H27" i="22"/>
  <c r="J39" i="19"/>
  <c r="Q31" i="6"/>
  <c r="Q32" i="6"/>
  <c r="Q34" i="6"/>
  <c r="U43" i="12"/>
  <c r="W43" i="12"/>
  <c r="U46" i="11"/>
  <c r="V46" i="11"/>
  <c r="W46" i="11"/>
  <c r="Q14" i="5"/>
  <c r="Q28" i="6"/>
  <c r="Q23" i="6"/>
  <c r="Q18" i="6"/>
  <c r="Q13" i="6"/>
  <c r="Q8" i="6"/>
  <c r="Q35" i="4"/>
  <c r="Q24" i="4"/>
  <c r="Q9" i="4"/>
  <c r="Q29" i="4"/>
  <c r="Q19" i="4"/>
  <c r="X8" i="15"/>
  <c r="Z11" i="14"/>
  <c r="Z7" i="14"/>
  <c r="AA11" i="14"/>
  <c r="E46" i="22"/>
  <c r="D46" i="22"/>
  <c r="F46" i="22"/>
  <c r="G46" i="22"/>
  <c r="G57" i="22"/>
  <c r="G56" i="22"/>
  <c r="G67" i="22" s="1"/>
  <c r="X21" i="15"/>
  <c r="H50" i="19"/>
  <c r="M25" i="5"/>
  <c r="M35" i="5"/>
  <c r="N25" i="5"/>
  <c r="O25" i="5"/>
  <c r="P25" i="5"/>
  <c r="P35" i="5"/>
  <c r="K25" i="5"/>
  <c r="P33" i="4"/>
  <c r="P32" i="4"/>
  <c r="P34" i="4"/>
  <c r="R85" i="11"/>
  <c r="G53" i="22"/>
  <c r="T54" i="12"/>
  <c r="S54" i="12"/>
  <c r="R54" i="12"/>
  <c r="I57" i="20"/>
  <c r="I59" i="20"/>
  <c r="Z21" i="14"/>
  <c r="AA21" i="14"/>
  <c r="X21" i="14"/>
  <c r="I58" i="19"/>
  <c r="T46" i="11"/>
  <c r="S46" i="11"/>
  <c r="R46" i="11"/>
  <c r="T32" i="11"/>
  <c r="S32" i="11"/>
  <c r="S60" i="11"/>
  <c r="S75" i="11"/>
  <c r="S86" i="11"/>
  <c r="S87" i="11"/>
  <c r="R32" i="11"/>
  <c r="R60" i="11"/>
  <c r="R75" i="11"/>
  <c r="R86" i="11"/>
  <c r="R87" i="11"/>
  <c r="T86" i="11"/>
  <c r="P33" i="5"/>
  <c r="P32" i="5"/>
  <c r="P28" i="6"/>
  <c r="G27" i="22"/>
  <c r="N22" i="15"/>
  <c r="Z22" i="15" s="1"/>
  <c r="I21" i="14"/>
  <c r="I39" i="19"/>
  <c r="T43" i="12"/>
  <c r="S43" i="12"/>
  <c r="R43" i="12"/>
  <c r="P14" i="5"/>
  <c r="R42" i="12"/>
  <c r="P13" i="6"/>
  <c r="R45" i="11"/>
  <c r="P14" i="4"/>
  <c r="V22" i="15"/>
  <c r="T21" i="14"/>
  <c r="T62" i="12"/>
  <c r="S62" i="12"/>
  <c r="R62" i="12"/>
  <c r="R61" i="12"/>
  <c r="P24" i="5"/>
  <c r="P23" i="6"/>
  <c r="T75" i="11"/>
  <c r="R74" i="11"/>
  <c r="P32" i="6"/>
  <c r="P31" i="6"/>
  <c r="P33" i="6"/>
  <c r="P34" i="6"/>
  <c r="J22" i="15"/>
  <c r="D21" i="14"/>
  <c r="I30" i="19"/>
  <c r="H30" i="19"/>
  <c r="P9" i="4"/>
  <c r="P9" i="5"/>
  <c r="R28" i="12"/>
  <c r="S29" i="12"/>
  <c r="R29" i="12"/>
  <c r="T29" i="12"/>
  <c r="P8" i="6"/>
  <c r="O31" i="11"/>
  <c r="R31" i="11"/>
  <c r="R59" i="11"/>
  <c r="T89" i="11"/>
  <c r="G37" i="22"/>
  <c r="R22" i="15"/>
  <c r="I50" i="19"/>
  <c r="M21" i="14"/>
  <c r="P29" i="4"/>
  <c r="P24" i="4"/>
  <c r="P19" i="4"/>
  <c r="O19" i="5"/>
  <c r="P19" i="5"/>
  <c r="R53" i="12"/>
  <c r="P18" i="6"/>
  <c r="T60" i="11"/>
  <c r="T87" i="11"/>
  <c r="O60" i="11"/>
  <c r="D16" i="22"/>
  <c r="C16" i="22"/>
  <c r="C56" i="22"/>
  <c r="C67" i="22" s="1"/>
  <c r="E16" i="22"/>
  <c r="F16" i="22"/>
  <c r="J21" i="15"/>
  <c r="F37" i="22"/>
  <c r="D56" i="22"/>
  <c r="E56" i="22"/>
  <c r="E67" i="22" s="1"/>
  <c r="F56" i="22"/>
  <c r="F67" i="22" s="1"/>
  <c r="D57" i="22"/>
  <c r="E57" i="22"/>
  <c r="F57" i="22"/>
  <c r="F27" i="22"/>
  <c r="C37" i="22"/>
  <c r="D37" i="22"/>
  <c r="E37" i="22"/>
  <c r="C46" i="22"/>
  <c r="M20" i="14"/>
  <c r="C27" i="22"/>
  <c r="D27" i="22"/>
  <c r="E27" i="22"/>
  <c r="C53" i="22"/>
  <c r="D53" i="22"/>
  <c r="E53" i="22"/>
  <c r="F53" i="22"/>
  <c r="I15" i="14"/>
  <c r="I19" i="14"/>
  <c r="I18" i="14"/>
  <c r="D18" i="14"/>
  <c r="AA19" i="14"/>
  <c r="Z19" i="14"/>
  <c r="AA18" i="14"/>
  <c r="Z18" i="14"/>
  <c r="AA20" i="14"/>
  <c r="Z20" i="14"/>
  <c r="T19" i="14"/>
  <c r="T20" i="14"/>
  <c r="T18" i="14"/>
  <c r="Z17" i="14"/>
  <c r="H28" i="12"/>
  <c r="D20" i="14"/>
  <c r="X20" i="14"/>
  <c r="O35" i="5"/>
  <c r="O32" i="5"/>
  <c r="O33" i="5"/>
  <c r="O59" i="11"/>
  <c r="O85" i="11"/>
  <c r="O32" i="11"/>
  <c r="O32" i="6"/>
  <c r="O31" i="6"/>
  <c r="O33" i="6"/>
  <c r="O46" i="11"/>
  <c r="Q46" i="11"/>
  <c r="P46" i="11"/>
  <c r="O86" i="11"/>
  <c r="Q86" i="11"/>
  <c r="P86" i="11"/>
  <c r="P32" i="11"/>
  <c r="P60" i="11"/>
  <c r="P75" i="11"/>
  <c r="P87" i="11"/>
  <c r="O34" i="6"/>
  <c r="O28" i="6"/>
  <c r="O32" i="4"/>
  <c r="O34" i="4"/>
  <c r="O35" i="4"/>
  <c r="O33" i="4"/>
  <c r="O29" i="4"/>
  <c r="Q29" i="12"/>
  <c r="P29" i="12"/>
  <c r="O29" i="12"/>
  <c r="O28" i="12"/>
  <c r="O9" i="5"/>
  <c r="O8" i="6"/>
  <c r="O9" i="4"/>
  <c r="I20" i="14"/>
  <c r="Q43" i="12"/>
  <c r="P43" i="12"/>
  <c r="O43" i="12"/>
  <c r="M43" i="12"/>
  <c r="N43" i="12"/>
  <c r="O14" i="5"/>
  <c r="O42" i="12"/>
  <c r="L46" i="11"/>
  <c r="O45" i="11"/>
  <c r="O13" i="6"/>
  <c r="O14" i="4"/>
  <c r="Q20" i="14"/>
  <c r="Q62" i="12"/>
  <c r="P62" i="12"/>
  <c r="O62" i="12"/>
  <c r="L62" i="12"/>
  <c r="O61" i="12"/>
  <c r="L61" i="12"/>
  <c r="O24" i="5"/>
  <c r="O74" i="11"/>
  <c r="Q89" i="11"/>
  <c r="Q75" i="11"/>
  <c r="Q60" i="11"/>
  <c r="Q87" i="11"/>
  <c r="O75" i="11"/>
  <c r="O23" i="6"/>
  <c r="O24" i="4"/>
  <c r="N21" i="15"/>
  <c r="V21" i="15"/>
  <c r="R21" i="15"/>
  <c r="Z21" i="15"/>
  <c r="Y21" i="15"/>
  <c r="H57" i="20"/>
  <c r="H59" i="20"/>
  <c r="H72" i="19"/>
  <c r="H58" i="19"/>
  <c r="H39" i="19"/>
  <c r="D28" i="12"/>
  <c r="O54" i="12"/>
  <c r="P54" i="12"/>
  <c r="Q54" i="12"/>
  <c r="L43" i="12"/>
  <c r="L29" i="12"/>
  <c r="L54" i="12"/>
  <c r="L63" i="12"/>
  <c r="O53" i="12"/>
  <c r="L60" i="11"/>
  <c r="O18" i="6"/>
  <c r="O19" i="4"/>
  <c r="N19" i="4"/>
  <c r="B30" i="19"/>
  <c r="C30" i="19"/>
  <c r="D30" i="19"/>
  <c r="E30" i="19"/>
  <c r="F30" i="19"/>
  <c r="G30" i="19"/>
  <c r="N29" i="12"/>
  <c r="N54" i="12"/>
  <c r="N62" i="12"/>
  <c r="M29" i="12"/>
  <c r="L28" i="12"/>
  <c r="N86" i="11"/>
  <c r="M86" i="11"/>
  <c r="L86" i="11"/>
  <c r="M75" i="11"/>
  <c r="N75" i="11"/>
  <c r="L75" i="11"/>
  <c r="M60" i="11"/>
  <c r="M32" i="11"/>
  <c r="M46" i="11"/>
  <c r="M87" i="11"/>
  <c r="N60" i="11"/>
  <c r="N46" i="11"/>
  <c r="N87" i="11"/>
  <c r="L32" i="11"/>
  <c r="L87" i="11"/>
  <c r="M62" i="12"/>
  <c r="M54" i="12"/>
  <c r="Y20" i="15"/>
  <c r="X20" i="15"/>
  <c r="N35" i="4"/>
  <c r="X9" i="15"/>
  <c r="X10" i="15"/>
  <c r="X11" i="15"/>
  <c r="X12" i="15"/>
  <c r="X13" i="15"/>
  <c r="X14" i="15"/>
  <c r="X15" i="15"/>
  <c r="X16" i="15"/>
  <c r="X17" i="15"/>
  <c r="X18" i="15"/>
  <c r="X19" i="15"/>
  <c r="L31" i="11"/>
  <c r="B58" i="19"/>
  <c r="C58" i="19"/>
  <c r="D58" i="19"/>
  <c r="E58" i="19"/>
  <c r="F58" i="19"/>
  <c r="J85" i="11"/>
  <c r="X19" i="14"/>
  <c r="N31" i="6"/>
  <c r="N33" i="6"/>
  <c r="N32" i="6"/>
  <c r="N28" i="6"/>
  <c r="L85" i="11"/>
  <c r="N32" i="4"/>
  <c r="N33" i="4"/>
  <c r="N34" i="4"/>
  <c r="G72" i="19"/>
  <c r="C72" i="19"/>
  <c r="D72" i="19"/>
  <c r="E72" i="19"/>
  <c r="F72" i="19"/>
  <c r="B72" i="19"/>
  <c r="D61" i="12"/>
  <c r="F61" i="12"/>
  <c r="H61" i="12"/>
  <c r="J61" i="12"/>
  <c r="B61" i="12"/>
  <c r="N23" i="6"/>
  <c r="M23" i="6"/>
  <c r="L23" i="6"/>
  <c r="H74" i="11"/>
  <c r="N20" i="5"/>
  <c r="N35" i="5"/>
  <c r="J59" i="11"/>
  <c r="N19" i="6"/>
  <c r="N34" i="6"/>
  <c r="L18" i="6"/>
  <c r="M18" i="6"/>
  <c r="N18" i="6"/>
  <c r="L59" i="11"/>
  <c r="C39" i="19"/>
  <c r="D39" i="19"/>
  <c r="E39" i="19"/>
  <c r="F39" i="19"/>
  <c r="G39" i="19"/>
  <c r="B39" i="19"/>
  <c r="M13" i="6"/>
  <c r="N13" i="6"/>
  <c r="L45" i="11"/>
  <c r="M14" i="4"/>
  <c r="N14" i="4"/>
  <c r="N8" i="6"/>
  <c r="G57" i="20"/>
  <c r="G59" i="20"/>
  <c r="J20" i="15"/>
  <c r="Z20" i="15" s="1"/>
  <c r="N20" i="15"/>
  <c r="R20" i="15"/>
  <c r="V20" i="15"/>
  <c r="G50" i="19"/>
  <c r="G58" i="19"/>
  <c r="D19" i="14"/>
  <c r="M19" i="14"/>
  <c r="Q19" i="14"/>
  <c r="N24" i="5"/>
  <c r="N14" i="5"/>
  <c r="L42" i="12"/>
  <c r="N9" i="5"/>
  <c r="M9" i="5"/>
  <c r="N19" i="5"/>
  <c r="L53" i="12"/>
  <c r="K19" i="5"/>
  <c r="F53" i="12"/>
  <c r="L19" i="5"/>
  <c r="H53" i="12"/>
  <c r="M19" i="5"/>
  <c r="J53" i="12"/>
  <c r="N32" i="5"/>
  <c r="N33" i="5"/>
  <c r="L74" i="11"/>
  <c r="N29" i="4"/>
  <c r="N24" i="4"/>
  <c r="N9" i="4"/>
  <c r="J19" i="15"/>
  <c r="N19" i="15"/>
  <c r="R19" i="15"/>
  <c r="Z19" i="15" s="1"/>
  <c r="V19" i="15"/>
  <c r="Y8" i="15"/>
  <c r="Z12" i="14"/>
  <c r="AA12" i="14"/>
  <c r="Z13" i="14"/>
  <c r="AA13" i="14"/>
  <c r="Z14" i="14"/>
  <c r="AA14" i="14"/>
  <c r="Z15" i="14"/>
  <c r="AA15" i="14"/>
  <c r="Z16" i="14"/>
  <c r="AA16" i="14"/>
  <c r="AA17" i="14"/>
  <c r="Y19" i="15"/>
  <c r="Q18" i="14"/>
  <c r="M18" i="14"/>
  <c r="J42" i="12"/>
  <c r="M32" i="5"/>
  <c r="M33" i="5"/>
  <c r="J45" i="11"/>
  <c r="M31" i="6"/>
  <c r="M32" i="6"/>
  <c r="M33" i="6"/>
  <c r="M34" i="6"/>
  <c r="M32" i="4"/>
  <c r="M33" i="4"/>
  <c r="M35" i="4"/>
  <c r="F57" i="20"/>
  <c r="F59" i="20"/>
  <c r="F49" i="20"/>
  <c r="F27" i="20"/>
  <c r="F50" i="19"/>
  <c r="J28" i="12"/>
  <c r="J74" i="11"/>
  <c r="J31" i="11"/>
  <c r="H85" i="11"/>
  <c r="D85" i="11"/>
  <c r="H59" i="11"/>
  <c r="B59" i="11"/>
  <c r="H45" i="11"/>
  <c r="H31" i="11"/>
  <c r="L15" i="4"/>
  <c r="L35" i="4"/>
  <c r="L14" i="4"/>
  <c r="L14" i="6"/>
  <c r="L34" i="6"/>
  <c r="B13" i="6"/>
  <c r="C13" i="6"/>
  <c r="D13" i="6"/>
  <c r="E13" i="6"/>
  <c r="F13" i="6"/>
  <c r="G13" i="6"/>
  <c r="H13" i="6"/>
  <c r="I13" i="6"/>
  <c r="B45" i="11"/>
  <c r="J13" i="6"/>
  <c r="D45" i="11"/>
  <c r="K13" i="6"/>
  <c r="F45" i="11"/>
  <c r="L13" i="6"/>
  <c r="E57" i="20"/>
  <c r="E59" i="20"/>
  <c r="E49" i="20"/>
  <c r="E27" i="20"/>
  <c r="Y18" i="15"/>
  <c r="V18" i="15"/>
  <c r="R18" i="15"/>
  <c r="N18" i="15"/>
  <c r="J18" i="15"/>
  <c r="E50" i="19"/>
  <c r="Q17" i="14"/>
  <c r="M17" i="14"/>
  <c r="I17" i="14"/>
  <c r="D17" i="14"/>
  <c r="L32" i="5"/>
  <c r="L33" i="5"/>
  <c r="L25" i="5"/>
  <c r="L24" i="5"/>
  <c r="L20" i="5"/>
  <c r="L15" i="5"/>
  <c r="L14" i="5"/>
  <c r="H42" i="12"/>
  <c r="L10" i="5"/>
  <c r="L9" i="5"/>
  <c r="L31" i="6"/>
  <c r="L33" i="6"/>
  <c r="L32" i="6"/>
  <c r="L32" i="4"/>
  <c r="L33" i="4"/>
  <c r="AA7" i="14"/>
  <c r="AA8" i="14"/>
  <c r="AA9" i="14"/>
  <c r="AA10" i="14"/>
  <c r="AB10" i="14"/>
  <c r="Z8" i="14"/>
  <c r="Z9" i="14"/>
  <c r="Z10" i="14"/>
  <c r="I14" i="14"/>
  <c r="D50" i="19"/>
  <c r="D49" i="20"/>
  <c r="C49" i="20"/>
  <c r="C50" i="19"/>
  <c r="C57" i="20"/>
  <c r="D57" i="20"/>
  <c r="D59" i="20"/>
  <c r="D27" i="20"/>
  <c r="C27" i="20"/>
  <c r="B57" i="20"/>
  <c r="B49" i="20"/>
  <c r="B27" i="20"/>
  <c r="B50" i="19"/>
  <c r="Y9" i="15"/>
  <c r="Y10" i="15"/>
  <c r="Y11" i="15"/>
  <c r="Y12" i="15"/>
  <c r="Y13" i="15"/>
  <c r="Y14" i="15"/>
  <c r="Y15" i="15"/>
  <c r="Y16" i="15"/>
  <c r="Y17" i="15"/>
  <c r="V8" i="15"/>
  <c r="V9" i="15"/>
  <c r="V10" i="15"/>
  <c r="V11" i="15"/>
  <c r="V12" i="15"/>
  <c r="V13" i="15"/>
  <c r="V14" i="15"/>
  <c r="V15" i="15"/>
  <c r="V16" i="15"/>
  <c r="V17" i="15"/>
  <c r="R8" i="15"/>
  <c r="Z8" i="15" s="1"/>
  <c r="R9" i="15"/>
  <c r="Z9" i="15" s="1"/>
  <c r="R10" i="15"/>
  <c r="R11" i="15"/>
  <c r="Z11" i="15" s="1"/>
  <c r="R12" i="15"/>
  <c r="Z12" i="15" s="1"/>
  <c r="R13" i="15"/>
  <c r="Z13" i="15" s="1"/>
  <c r="R14" i="15"/>
  <c r="Z14" i="15" s="1"/>
  <c r="R15" i="15"/>
  <c r="Z15" i="15" s="1"/>
  <c r="R16" i="15"/>
  <c r="Z16" i="15" s="1"/>
  <c r="R17" i="15"/>
  <c r="Z17" i="15" s="1"/>
  <c r="N8" i="15"/>
  <c r="N9" i="15"/>
  <c r="N10" i="15"/>
  <c r="N11" i="15"/>
  <c r="N12" i="15"/>
  <c r="N13" i="15"/>
  <c r="N14" i="15"/>
  <c r="N15" i="15"/>
  <c r="N16" i="15"/>
  <c r="N17" i="15"/>
  <c r="J8" i="15"/>
  <c r="J9" i="15"/>
  <c r="J10" i="15"/>
  <c r="J11" i="15"/>
  <c r="J12" i="15"/>
  <c r="J13" i="15"/>
  <c r="J14" i="15"/>
  <c r="J15" i="15"/>
  <c r="J16" i="15"/>
  <c r="J17" i="15"/>
  <c r="Q7" i="14"/>
  <c r="Q8" i="14"/>
  <c r="Q9" i="14"/>
  <c r="Q10" i="14"/>
  <c r="Q11" i="14"/>
  <c r="Q12" i="14"/>
  <c r="Q13" i="14"/>
  <c r="Q14" i="14"/>
  <c r="Q15" i="14"/>
  <c r="Q16" i="14"/>
  <c r="M7" i="14"/>
  <c r="M8" i="14"/>
  <c r="M9" i="14"/>
  <c r="M10" i="14"/>
  <c r="M11" i="14"/>
  <c r="M12" i="14"/>
  <c r="M13" i="14"/>
  <c r="M14" i="14"/>
  <c r="M15" i="14"/>
  <c r="M16" i="14"/>
  <c r="AB16" i="14"/>
  <c r="I16" i="14"/>
  <c r="I7" i="14"/>
  <c r="I8" i="14"/>
  <c r="I9" i="14"/>
  <c r="I10" i="14"/>
  <c r="I11" i="14"/>
  <c r="I12" i="14"/>
  <c r="I13" i="14"/>
  <c r="D7" i="14"/>
  <c r="D8" i="14"/>
  <c r="D9" i="14"/>
  <c r="D10" i="14"/>
  <c r="D11" i="14"/>
  <c r="D12" i="14"/>
  <c r="D13" i="14"/>
  <c r="D14" i="14"/>
  <c r="D15" i="14"/>
  <c r="D16" i="14"/>
  <c r="F28" i="12"/>
  <c r="B28" i="12"/>
  <c r="B24" i="5"/>
  <c r="C24" i="5"/>
  <c r="D24" i="5"/>
  <c r="E24" i="5"/>
  <c r="F24" i="5"/>
  <c r="G24" i="5"/>
  <c r="H24" i="5"/>
  <c r="I24" i="5"/>
  <c r="J24" i="5"/>
  <c r="K24" i="5"/>
  <c r="B32" i="5"/>
  <c r="C32" i="5"/>
  <c r="D32" i="5"/>
  <c r="E32" i="5"/>
  <c r="F32" i="5"/>
  <c r="G32" i="5"/>
  <c r="H32" i="5"/>
  <c r="I32" i="5"/>
  <c r="J32" i="5"/>
  <c r="K32" i="5"/>
  <c r="B33" i="5"/>
  <c r="C33" i="5"/>
  <c r="D33" i="5"/>
  <c r="E33" i="5"/>
  <c r="F33" i="5"/>
  <c r="G33" i="5"/>
  <c r="H33" i="5"/>
  <c r="I33" i="5"/>
  <c r="J33" i="5"/>
  <c r="K33" i="5"/>
  <c r="B15" i="5"/>
  <c r="C15" i="5"/>
  <c r="D15" i="5"/>
  <c r="E15" i="5"/>
  <c r="F15" i="5"/>
  <c r="G15" i="5"/>
  <c r="H15" i="5"/>
  <c r="H35" i="5"/>
  <c r="I15" i="5"/>
  <c r="J15" i="5"/>
  <c r="K15" i="5"/>
  <c r="B14" i="5"/>
  <c r="C14" i="5"/>
  <c r="D14" i="5"/>
  <c r="E14" i="5"/>
  <c r="F14" i="5"/>
  <c r="G14" i="5"/>
  <c r="B10" i="5"/>
  <c r="C10" i="5"/>
  <c r="C35" i="5"/>
  <c r="D10" i="5"/>
  <c r="D35" i="5"/>
  <c r="E10" i="5"/>
  <c r="F10" i="5"/>
  <c r="G10" i="5"/>
  <c r="H10" i="5"/>
  <c r="I10" i="5"/>
  <c r="J10" i="5"/>
  <c r="K10" i="5"/>
  <c r="B9" i="5"/>
  <c r="B34" i="5"/>
  <c r="C9" i="5"/>
  <c r="D9" i="5"/>
  <c r="E9" i="5"/>
  <c r="F9" i="5"/>
  <c r="G9" i="5"/>
  <c r="G34" i="5"/>
  <c r="H9" i="5"/>
  <c r="H34" i="5"/>
  <c r="C27" i="4"/>
  <c r="D27" i="4"/>
  <c r="E27" i="4"/>
  <c r="F27" i="4"/>
  <c r="G27" i="4"/>
  <c r="H27" i="4"/>
  <c r="I27" i="4"/>
  <c r="J27" i="4"/>
  <c r="K27" i="4"/>
  <c r="C28" i="4"/>
  <c r="D28" i="4"/>
  <c r="E28" i="4"/>
  <c r="F28" i="4"/>
  <c r="G28" i="4"/>
  <c r="H28" i="4"/>
  <c r="I28" i="4"/>
  <c r="J28" i="4"/>
  <c r="K28" i="4"/>
  <c r="B28" i="4"/>
  <c r="B27" i="4"/>
  <c r="B22" i="4"/>
  <c r="C22" i="4"/>
  <c r="D22" i="4"/>
  <c r="E22" i="4"/>
  <c r="F22" i="4"/>
  <c r="G22" i="4"/>
  <c r="H22" i="4"/>
  <c r="I22" i="4"/>
  <c r="J22" i="4"/>
  <c r="K22" i="4"/>
  <c r="B23" i="4"/>
  <c r="C23" i="4"/>
  <c r="D23" i="4"/>
  <c r="E23" i="4"/>
  <c r="F23" i="4"/>
  <c r="G23" i="4"/>
  <c r="H23" i="4"/>
  <c r="I23" i="4"/>
  <c r="J23" i="4"/>
  <c r="K23" i="4"/>
  <c r="B17" i="4"/>
  <c r="C17" i="4"/>
  <c r="D17" i="4"/>
  <c r="E17" i="4"/>
  <c r="F17" i="4"/>
  <c r="G17" i="4"/>
  <c r="H17" i="4"/>
  <c r="I17" i="4"/>
  <c r="J17" i="4"/>
  <c r="K17" i="4"/>
  <c r="B18" i="4"/>
  <c r="C18" i="4"/>
  <c r="D18" i="4"/>
  <c r="E18" i="4"/>
  <c r="F18" i="4"/>
  <c r="G18" i="4"/>
  <c r="H18" i="4"/>
  <c r="I18" i="4"/>
  <c r="J18" i="4"/>
  <c r="K18" i="4"/>
  <c r="B12" i="4"/>
  <c r="C12" i="4"/>
  <c r="D12" i="4"/>
  <c r="E12" i="4"/>
  <c r="F12" i="4"/>
  <c r="G12" i="4"/>
  <c r="H12" i="4"/>
  <c r="I12" i="4"/>
  <c r="J12" i="4"/>
  <c r="K12" i="4"/>
  <c r="B13" i="4"/>
  <c r="C13" i="4"/>
  <c r="D13" i="4"/>
  <c r="E13" i="4"/>
  <c r="F13" i="4"/>
  <c r="G13" i="4"/>
  <c r="H13" i="4"/>
  <c r="I13" i="4"/>
  <c r="J13" i="4"/>
  <c r="K13" i="4"/>
  <c r="B8" i="4"/>
  <c r="C8" i="4"/>
  <c r="D8" i="4"/>
  <c r="E8" i="4"/>
  <c r="F8" i="4"/>
  <c r="G8" i="4"/>
  <c r="H8" i="4"/>
  <c r="I8" i="4"/>
  <c r="J8" i="4"/>
  <c r="K8" i="4"/>
  <c r="B7" i="4"/>
  <c r="C7" i="4"/>
  <c r="D7" i="4"/>
  <c r="E7" i="4"/>
  <c r="F7" i="4"/>
  <c r="G7" i="4"/>
  <c r="H7" i="4"/>
  <c r="I7" i="4"/>
  <c r="J7" i="4"/>
  <c r="K7" i="4"/>
  <c r="C31" i="6"/>
  <c r="C33" i="6"/>
  <c r="D31" i="6"/>
  <c r="E31" i="6"/>
  <c r="E33" i="6"/>
  <c r="F31" i="6"/>
  <c r="G31" i="6"/>
  <c r="G33" i="6"/>
  <c r="H31" i="6"/>
  <c r="H33" i="6"/>
  <c r="I31" i="6"/>
  <c r="I33" i="6"/>
  <c r="J31" i="6"/>
  <c r="J33" i="6"/>
  <c r="K31" i="6"/>
  <c r="K33" i="6"/>
  <c r="C32" i="6"/>
  <c r="D32" i="6"/>
  <c r="D33" i="6"/>
  <c r="E32" i="6"/>
  <c r="F32" i="6"/>
  <c r="F33" i="6"/>
  <c r="G32" i="6"/>
  <c r="H32" i="6"/>
  <c r="I32" i="6"/>
  <c r="J32" i="6"/>
  <c r="K32" i="6"/>
  <c r="B32" i="6"/>
  <c r="B33" i="6"/>
  <c r="B31" i="6"/>
  <c r="B23" i="6"/>
  <c r="C23" i="6"/>
  <c r="D23" i="6"/>
  <c r="E23" i="6"/>
  <c r="F23" i="6"/>
  <c r="G23" i="6"/>
  <c r="H23" i="6"/>
  <c r="I23" i="6"/>
  <c r="B74" i="11"/>
  <c r="J23" i="6"/>
  <c r="D74" i="11"/>
  <c r="K23" i="6"/>
  <c r="F74" i="11"/>
  <c r="B8" i="6"/>
  <c r="C8" i="6"/>
  <c r="D8" i="6"/>
  <c r="E8" i="6"/>
  <c r="F8" i="6"/>
  <c r="G8" i="6"/>
  <c r="H8" i="6"/>
  <c r="I8" i="6"/>
  <c r="B31" i="11"/>
  <c r="J8" i="6"/>
  <c r="D31" i="11"/>
  <c r="K8" i="6"/>
  <c r="F31" i="11"/>
  <c r="K29" i="6"/>
  <c r="J29" i="6"/>
  <c r="I29" i="6"/>
  <c r="H29" i="6"/>
  <c r="G29" i="6"/>
  <c r="F29" i="6"/>
  <c r="E29" i="6"/>
  <c r="D29" i="6"/>
  <c r="C29" i="6"/>
  <c r="B29" i="6"/>
  <c r="K28" i="6"/>
  <c r="F85" i="11"/>
  <c r="J28" i="6"/>
  <c r="I28" i="6"/>
  <c r="B85" i="11"/>
  <c r="H28" i="6"/>
  <c r="G28" i="6"/>
  <c r="F28" i="6"/>
  <c r="E28" i="6"/>
  <c r="D28" i="6"/>
  <c r="C28" i="6"/>
  <c r="B28" i="6"/>
  <c r="K24" i="6"/>
  <c r="K34" i="6"/>
  <c r="J24" i="6"/>
  <c r="I24" i="6"/>
  <c r="H24" i="6"/>
  <c r="G24" i="6"/>
  <c r="F24" i="6"/>
  <c r="E24" i="6"/>
  <c r="D24" i="6"/>
  <c r="D34" i="6"/>
  <c r="C24" i="6"/>
  <c r="B24" i="6"/>
  <c r="K19" i="6"/>
  <c r="J19" i="6"/>
  <c r="I19" i="6"/>
  <c r="H19" i="6"/>
  <c r="G19" i="6"/>
  <c r="G34" i="6"/>
  <c r="F19" i="6"/>
  <c r="E19" i="6"/>
  <c r="D19" i="6"/>
  <c r="C19" i="6"/>
  <c r="B19" i="6"/>
  <c r="K18" i="6"/>
  <c r="F59" i="11"/>
  <c r="J18" i="6"/>
  <c r="D59" i="11"/>
  <c r="I18" i="6"/>
  <c r="H18" i="6"/>
  <c r="G18" i="6"/>
  <c r="F18" i="6"/>
  <c r="E18" i="6"/>
  <c r="D18" i="6"/>
  <c r="C18" i="6"/>
  <c r="B18" i="6"/>
  <c r="K14" i="6"/>
  <c r="J14" i="6"/>
  <c r="I14" i="6"/>
  <c r="H14" i="6"/>
  <c r="G14" i="6"/>
  <c r="F14" i="6"/>
  <c r="F34" i="6"/>
  <c r="E14" i="6"/>
  <c r="E34" i="6"/>
  <c r="D14" i="6"/>
  <c r="C14" i="6"/>
  <c r="B14" i="6"/>
  <c r="K9" i="6"/>
  <c r="J9" i="6"/>
  <c r="J34" i="6"/>
  <c r="I9" i="6"/>
  <c r="I34" i="6"/>
  <c r="H9" i="6"/>
  <c r="H34" i="6"/>
  <c r="G9" i="6"/>
  <c r="F9" i="6"/>
  <c r="E9" i="6"/>
  <c r="D9" i="6"/>
  <c r="C9" i="6"/>
  <c r="C34" i="6"/>
  <c r="B9" i="6"/>
  <c r="B34" i="6"/>
  <c r="J25" i="5"/>
  <c r="I25" i="5"/>
  <c r="H25" i="5"/>
  <c r="G25" i="5"/>
  <c r="F25" i="5"/>
  <c r="E25" i="5"/>
  <c r="D25" i="5"/>
  <c r="C25" i="5"/>
  <c r="B25" i="5"/>
  <c r="K20" i="5"/>
  <c r="J20" i="5"/>
  <c r="J35" i="5"/>
  <c r="I20" i="5"/>
  <c r="H20" i="5"/>
  <c r="G20" i="5"/>
  <c r="F20" i="5"/>
  <c r="E20" i="5"/>
  <c r="D20" i="5"/>
  <c r="C20" i="5"/>
  <c r="B20" i="5"/>
  <c r="J19" i="5"/>
  <c r="D53" i="12"/>
  <c r="I19" i="5"/>
  <c r="B53" i="12"/>
  <c r="H19" i="5"/>
  <c r="G19" i="5"/>
  <c r="F19" i="5"/>
  <c r="F34" i="5"/>
  <c r="E19" i="5"/>
  <c r="D19" i="5"/>
  <c r="C19" i="5"/>
  <c r="B19" i="5"/>
  <c r="K14" i="5"/>
  <c r="F42" i="12"/>
  <c r="J14" i="5"/>
  <c r="D42" i="12"/>
  <c r="I14" i="5"/>
  <c r="B42" i="12"/>
  <c r="K9" i="5"/>
  <c r="J9" i="5"/>
  <c r="I9" i="5"/>
  <c r="M34" i="4"/>
  <c r="L34" i="4"/>
  <c r="O87" i="11"/>
  <c r="R88" i="11"/>
  <c r="AB12" i="14"/>
  <c r="Q33" i="6"/>
  <c r="D30" i="4"/>
  <c r="J34" i="5"/>
  <c r="K35" i="5"/>
  <c r="E34" i="5"/>
  <c r="K34" i="5"/>
  <c r="O34" i="5"/>
  <c r="L35" i="5"/>
  <c r="Q34" i="5"/>
  <c r="B35" i="5"/>
  <c r="D34" i="5"/>
  <c r="I35" i="5"/>
  <c r="C34" i="5"/>
  <c r="L34" i="5"/>
  <c r="G35" i="5"/>
  <c r="R34" i="5"/>
  <c r="I34" i="5"/>
  <c r="E35" i="5"/>
  <c r="F35" i="5"/>
  <c r="F29" i="4"/>
  <c r="I29" i="4"/>
  <c r="E29" i="4"/>
  <c r="G29" i="4"/>
  <c r="G30" i="4"/>
  <c r="H29" i="4"/>
  <c r="Z18" i="15"/>
  <c r="Z10" i="15"/>
  <c r="AB19" i="14"/>
  <c r="AB22" i="14"/>
  <c r="AB17" i="14"/>
  <c r="AB11" i="14"/>
  <c r="AB18" i="14"/>
  <c r="AB13" i="14"/>
  <c r="AB7" i="14"/>
  <c r="AB15" i="14"/>
  <c r="AB20" i="14"/>
  <c r="AB14" i="14"/>
  <c r="AB9" i="14"/>
  <c r="AB8" i="14"/>
  <c r="AB21" i="14"/>
  <c r="K61" i="19"/>
  <c r="J61" i="19"/>
  <c r="F61" i="19"/>
  <c r="H61" i="19"/>
  <c r="I61" i="19"/>
  <c r="B61" i="19"/>
  <c r="E61" i="19"/>
  <c r="D61" i="19"/>
  <c r="G61" i="19"/>
  <c r="C61" i="19"/>
  <c r="R63" i="12"/>
  <c r="C29" i="4"/>
  <c r="H30" i="4"/>
  <c r="K30" i="4"/>
  <c r="J30" i="4"/>
  <c r="X63" i="12"/>
  <c r="U63" i="12"/>
  <c r="T63" i="12"/>
  <c r="D9" i="4"/>
  <c r="D20" i="4"/>
  <c r="H15" i="4"/>
  <c r="E14" i="4"/>
  <c r="C30" i="4"/>
  <c r="K29" i="4"/>
  <c r="I30" i="4"/>
  <c r="J29" i="4"/>
  <c r="F30" i="4"/>
  <c r="F24" i="4"/>
  <c r="E30" i="4"/>
  <c r="C25" i="4"/>
  <c r="J25" i="4"/>
  <c r="D29" i="4"/>
  <c r="H25" i="4"/>
  <c r="B29" i="4"/>
  <c r="M63" i="12"/>
  <c r="S63" i="12"/>
  <c r="Z63" i="12"/>
  <c r="O63" i="12"/>
  <c r="W63" i="12"/>
  <c r="W64" i="12"/>
  <c r="P63" i="12"/>
  <c r="N63" i="12"/>
  <c r="Q63" i="12"/>
  <c r="F51" i="20"/>
  <c r="Y63" i="12"/>
  <c r="I24" i="4"/>
  <c r="C9" i="4"/>
  <c r="D10" i="4"/>
  <c r="B9" i="4"/>
  <c r="Q64" i="12"/>
  <c r="B24" i="4"/>
  <c r="I9" i="4"/>
  <c r="D51" i="20"/>
  <c r="C51" i="20"/>
  <c r="E51" i="20"/>
  <c r="B51" i="20"/>
  <c r="J51" i="20"/>
  <c r="G19" i="4"/>
  <c r="K32" i="4"/>
  <c r="F33" i="4"/>
  <c r="J15" i="4"/>
  <c r="B14" i="4"/>
  <c r="F20" i="4"/>
  <c r="K20" i="4"/>
  <c r="G25" i="4"/>
  <c r="E25" i="4"/>
  <c r="E15" i="4"/>
  <c r="E32" i="4"/>
  <c r="I15" i="4"/>
  <c r="B25" i="4"/>
  <c r="F25" i="4"/>
  <c r="E24" i="4"/>
  <c r="K19" i="4"/>
  <c r="I32" i="4"/>
  <c r="H14" i="4"/>
  <c r="J24" i="4"/>
  <c r="C10" i="4"/>
  <c r="G9" i="4"/>
  <c r="D14" i="4"/>
  <c r="D33" i="4"/>
  <c r="E19" i="4"/>
  <c r="D19" i="4"/>
  <c r="G32" i="4"/>
  <c r="B10" i="4"/>
  <c r="I20" i="4"/>
  <c r="F9" i="4"/>
  <c r="K14" i="4"/>
  <c r="F14" i="4"/>
  <c r="J19" i="4"/>
  <c r="H33" i="4"/>
  <c r="G20" i="4"/>
  <c r="K25" i="4"/>
  <c r="I25" i="4"/>
  <c r="I14" i="4"/>
  <c r="B15" i="4"/>
  <c r="F19" i="4"/>
  <c r="D25" i="4"/>
  <c r="C33" i="4"/>
  <c r="K15" i="4"/>
  <c r="F32" i="4"/>
  <c r="C19" i="4"/>
  <c r="K24" i="4"/>
  <c r="H10" i="4"/>
  <c r="E10" i="4"/>
  <c r="B19" i="4"/>
  <c r="J14" i="4"/>
  <c r="C15" i="4"/>
  <c r="I19" i="4"/>
  <c r="C24" i="4"/>
  <c r="H9" i="4"/>
  <c r="K10" i="4"/>
  <c r="G33" i="4"/>
  <c r="E20" i="4"/>
  <c r="H19" i="4"/>
  <c r="H24" i="4"/>
  <c r="K33" i="4"/>
  <c r="J10" i="4"/>
  <c r="Z64" i="12"/>
  <c r="G14" i="4"/>
  <c r="G24" i="4"/>
  <c r="T64" i="12"/>
  <c r="T88" i="11"/>
  <c r="N88" i="11"/>
  <c r="G10" i="4"/>
  <c r="J20" i="4"/>
  <c r="C32" i="4"/>
  <c r="J9" i="4"/>
  <c r="C14" i="4"/>
  <c r="J32" i="4"/>
  <c r="I10" i="4"/>
  <c r="I33" i="4"/>
  <c r="G15" i="4"/>
  <c r="H32" i="4"/>
  <c r="D24" i="4"/>
  <c r="C20" i="4"/>
  <c r="M34" i="5"/>
  <c r="B33" i="4"/>
  <c r="D15" i="4"/>
  <c r="B30" i="4"/>
  <c r="Q88" i="11"/>
  <c r="F10" i="4"/>
  <c r="J33" i="4"/>
  <c r="E33" i="4"/>
  <c r="E9" i="4"/>
  <c r="K9" i="4"/>
  <c r="P34" i="5"/>
  <c r="B20" i="4"/>
  <c r="N34" i="5"/>
  <c r="F15" i="4"/>
  <c r="H20" i="4"/>
  <c r="B32" i="4"/>
  <c r="D32" i="4"/>
  <c r="F34" i="4"/>
  <c r="B34" i="4"/>
  <c r="E34" i="4"/>
  <c r="C35" i="4"/>
  <c r="C34" i="4"/>
  <c r="K34" i="4"/>
  <c r="D35" i="4"/>
  <c r="I35" i="4"/>
  <c r="G34" i="4"/>
  <c r="B35" i="4"/>
  <c r="H34" i="4"/>
  <c r="I34" i="4"/>
  <c r="J34" i="4"/>
  <c r="D34" i="4"/>
  <c r="K35" i="4"/>
  <c r="H35" i="4"/>
  <c r="J35" i="4"/>
  <c r="E35" i="4"/>
  <c r="F35" i="4"/>
  <c r="G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Binder, Jodi  (EDT)</author>
  </authors>
  <commentList>
    <comment ref="X23" authorId="0" shapeId="0" xr:uid="{00000000-0006-0000-0600-000001000000}">
      <text>
        <r>
          <rPr>
            <b/>
            <sz val="9"/>
            <color indexed="81"/>
            <rFont val="Tahoma"/>
            <family val="2"/>
          </rPr>
          <t>Binder, Jodi  (EDT):</t>
        </r>
        <r>
          <rPr>
            <sz val="9"/>
            <color indexed="81"/>
            <rFont val="Tahoma"/>
            <family val="2"/>
          </rPr>
          <t xml:space="preserve">
2 Other Gender identities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Kitty Leong</author>
    <author>Ige, Dupe (MET)</author>
  </authors>
  <commentList>
    <comment ref="E36" authorId="0" shapeId="0" xr:uid="{00000000-0006-0000-0700-000001000000}">
      <text>
        <r>
          <rPr>
            <b/>
            <sz val="9"/>
            <color indexed="81"/>
            <rFont val="Tahoma"/>
            <family val="2"/>
          </rPr>
          <t>Kitty Leong:</t>
        </r>
        <r>
          <rPr>
            <sz val="9"/>
            <color indexed="81"/>
            <rFont val="Tahoma"/>
            <family val="2"/>
          </rPr>
          <t xml:space="preserve">
includes 99 post-bacc diploma education</t>
        </r>
      </text>
    </comment>
    <comment ref="I50" authorId="1" shapeId="0" xr:uid="{00000000-0006-0000-0700-000002000000}">
      <text>
        <r>
          <rPr>
            <b/>
            <sz val="9"/>
            <color indexed="81"/>
            <rFont val="Tahoma"/>
            <family val="2"/>
          </rPr>
          <t>Ige, Dupe (MET):</t>
        </r>
        <r>
          <rPr>
            <sz val="9"/>
            <color indexed="81"/>
            <rFont val="Tahoma"/>
            <family val="2"/>
          </rPr>
          <t xml:space="preserve">
Including 2 from another gender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Ige, Dupe (AESI)</author>
  </authors>
  <commentList>
    <comment ref="B5" authorId="0" shapeId="0" xr:uid="{00000000-0006-0000-0A00-000002000000}">
      <text>
        <r>
          <rPr>
            <b/>
            <sz val="9"/>
            <color indexed="81"/>
            <rFont val="Tahoma"/>
            <family val="2"/>
          </rPr>
          <t>Ige, Dupe (AESI):</t>
        </r>
        <r>
          <rPr>
            <sz val="9"/>
            <color indexed="81"/>
            <rFont val="Tahoma"/>
            <family val="2"/>
          </rPr>
          <t xml:space="preserve">
All undergraduate certifcate programs</t>
        </r>
      </text>
    </comment>
  </commentList>
</comments>
</file>

<file path=xl/sharedStrings.xml><?xml version="1.0" encoding="utf-8"?>
<sst xmlns="http://schemas.openxmlformats.org/spreadsheetml/2006/main" count="1189" uniqueCount="300">
  <si>
    <t>2005/06</t>
  </si>
  <si>
    <t>2006/07</t>
  </si>
  <si>
    <t>2007/08</t>
  </si>
  <si>
    <t>2008/09</t>
  </si>
  <si>
    <t>FT</t>
  </si>
  <si>
    <t>PT</t>
  </si>
  <si>
    <t>Total</t>
  </si>
  <si>
    <t>FTE</t>
  </si>
  <si>
    <t>2009/10</t>
  </si>
  <si>
    <t>-</t>
  </si>
  <si>
    <t>University of Winnipeg</t>
  </si>
  <si>
    <t>Brandon University</t>
  </si>
  <si>
    <t>Total Regular Session</t>
  </si>
  <si>
    <t>2010/11</t>
  </si>
  <si>
    <t>2011/12</t>
  </si>
  <si>
    <t>2012/13</t>
  </si>
  <si>
    <t xml:space="preserve">Université de Saint-Boniface </t>
  </si>
  <si>
    <t xml:space="preserve">2013/14 </t>
  </si>
  <si>
    <t>University of Manitoba</t>
  </si>
  <si>
    <t>2013/14</t>
  </si>
  <si>
    <t>2014/15</t>
  </si>
  <si>
    <t>Agricultural &amp; Food Sciences- Degree</t>
  </si>
  <si>
    <t>Architecture</t>
  </si>
  <si>
    <t>Art, School of</t>
  </si>
  <si>
    <t>Arts</t>
  </si>
  <si>
    <t>Dental Hygiene</t>
  </si>
  <si>
    <t>Dentistry</t>
  </si>
  <si>
    <t>Engineering</t>
  </si>
  <si>
    <t>Law</t>
  </si>
  <si>
    <t>Medicine</t>
  </si>
  <si>
    <t>Nursing</t>
  </si>
  <si>
    <t>Pharmacy</t>
  </si>
  <si>
    <t>Science</t>
  </si>
  <si>
    <t xml:space="preserve">Social Work </t>
  </si>
  <si>
    <t>University 1</t>
  </si>
  <si>
    <t>1.  Excludes pre-masters students.  Pre-masters students included in Graduate Studies.</t>
  </si>
  <si>
    <t xml:space="preserve">2.  The Asper School of Business was formerly reported as the Faculty of Management. </t>
  </si>
  <si>
    <t>3.  A new 2 year after-degree program was introduced in 1999-2000.  Students who entered under the 4 year program had until 2003 to complete the program.</t>
  </si>
  <si>
    <t xml:space="preserve">4.  Enrolment in the integrated B.H.Ec. / B.Ed. Program shown in the Faculty of Human Ecology for years 3 and 4 and in the Faculty of Education for year 5.  </t>
  </si>
  <si>
    <t xml:space="preserve">     Enrolment in the integrated B.Mus. / B.Ed. Program shown in the Faculty of Music for years 3 and 4 and in the Faculty of Education for year 5. </t>
  </si>
  <si>
    <t>5.  Faculty of the Environment changed its name to the Clayton H. Riddell Faculty of Environment, Earth, and Resources in 2004.</t>
  </si>
  <si>
    <t>6.  Extended Education formerly reported as Continuing Education.</t>
  </si>
  <si>
    <t>7.  Faculty of Physical Education and Recreation Studies changed its name to the Faculty of Kinesiology and Recreation Management in July 2007.</t>
  </si>
  <si>
    <t>8. The Bachelor of Medical Rehabilitation (Physical Therapy) program had no intake in Fall Term 2011.</t>
  </si>
  <si>
    <t>9.  The Faculty of Music changed its name to the Marcel A. Desautels Faculty of Music in 2008.</t>
  </si>
  <si>
    <t xml:space="preserve">Note: Students enrolled in Distance Education are included under their faculty of registration. </t>
  </si>
  <si>
    <t>Education</t>
  </si>
  <si>
    <t>Kinesiology</t>
  </si>
  <si>
    <t>Other</t>
  </si>
  <si>
    <t>Note: "Other" includes the students who have not declared a major.</t>
  </si>
  <si>
    <t>Music</t>
  </si>
  <si>
    <t>First Nations Aboriginal Counseling</t>
  </si>
  <si>
    <t>General Studies</t>
  </si>
  <si>
    <t>Health Studies</t>
  </si>
  <si>
    <t>Note: Non faculty students have not registered in a faculty as of November 1st in that year.</t>
  </si>
  <si>
    <t>Université de Saint-Boniface</t>
  </si>
  <si>
    <t>Sciences infirmières</t>
  </si>
  <si>
    <t xml:space="preserve">Notes:  </t>
  </si>
  <si>
    <t>1. University 1 program was introduced in 1998.  Most "new" students, with limited or no university experience registered in this program.  Faculties/schools that had previously accepted "new" students will show an enrollment drop for 1998.</t>
  </si>
  <si>
    <t>2. These students are taking courses at the university level but are not seeking a credential.</t>
  </si>
  <si>
    <t>3. These are UM students taking courses at CUSB.</t>
  </si>
  <si>
    <t>University College of the North</t>
  </si>
  <si>
    <t>KOBP</t>
  </si>
  <si>
    <t>Bachelor of Midwifery</t>
  </si>
  <si>
    <t>Note:University College of the North (UCN) was established in July 2004 and replacing Keewatin Community College (KCC).  It began offering Bachelor of Arts  in 2005/06 and Kanaci Otinawawasowin (Aboriginal Midwifry)Baccalaureate Program (KOBP) in 2006/07.</t>
  </si>
  <si>
    <t>Female</t>
  </si>
  <si>
    <t>Male</t>
  </si>
  <si>
    <t>2015/16</t>
  </si>
  <si>
    <t xml:space="preserve">Total UM </t>
  </si>
  <si>
    <t>Total UW</t>
  </si>
  <si>
    <t>Total BU</t>
  </si>
  <si>
    <t>Indigenous Health &amp; Human Services (IHHS)</t>
  </si>
  <si>
    <t>UM notes:</t>
  </si>
  <si>
    <t>UW Notes:</t>
  </si>
  <si>
    <t>BU Notes:</t>
  </si>
  <si>
    <t>USB Notes:</t>
  </si>
  <si>
    <t>UCN Notes:</t>
  </si>
  <si>
    <t>Total USB</t>
  </si>
  <si>
    <t>Total UCN</t>
  </si>
  <si>
    <t xml:space="preserve">Art, School of </t>
  </si>
  <si>
    <t>Human Ecology</t>
  </si>
  <si>
    <t>Kinesiology &amp; Recreation Management</t>
  </si>
  <si>
    <t>Social Work</t>
  </si>
  <si>
    <t>Master of Arts</t>
  </si>
  <si>
    <t>Master in Development Practice</t>
  </si>
  <si>
    <t>Master of Marriage &amp; Family Therapy</t>
  </si>
  <si>
    <t>Master of Science</t>
  </si>
  <si>
    <t>Éducation</t>
  </si>
  <si>
    <t>Total UM</t>
  </si>
  <si>
    <t>PGME</t>
  </si>
  <si>
    <t>Notes:</t>
  </si>
  <si>
    <t>Undeclared</t>
  </si>
  <si>
    <t>Graduate Degrees</t>
  </si>
  <si>
    <t xml:space="preserve">Ph.D  </t>
  </si>
  <si>
    <t xml:space="preserve">Master's  </t>
  </si>
  <si>
    <t>F</t>
  </si>
  <si>
    <t>M</t>
  </si>
  <si>
    <t>Ph.D</t>
  </si>
  <si>
    <t xml:space="preserve"> Master's </t>
  </si>
  <si>
    <t>Faculty or School</t>
  </si>
  <si>
    <t>Agricultural &amp; Food Sciences</t>
  </si>
  <si>
    <t>Business, Asper School of</t>
  </si>
  <si>
    <t>Extended Education</t>
  </si>
  <si>
    <t>Environment</t>
  </si>
  <si>
    <t>Medical Rehabilitation</t>
  </si>
  <si>
    <t>School of Art</t>
  </si>
  <si>
    <t>Faculty of School</t>
  </si>
  <si>
    <t>FNAC</t>
  </si>
  <si>
    <t>University College of The North</t>
  </si>
  <si>
    <t>Midwifery</t>
  </si>
  <si>
    <t>Total Undergraduate Degrees Granted (excludes USB)</t>
  </si>
  <si>
    <t>Marriage and Family Therapy</t>
  </si>
  <si>
    <t xml:space="preserve">Brandon University </t>
  </si>
  <si>
    <t>Rural Development</t>
  </si>
  <si>
    <t>Total Graduate Degrees Granted (excludes USB)</t>
  </si>
  <si>
    <t xml:space="preserve">Éducation </t>
  </si>
  <si>
    <t>Note:</t>
  </si>
  <si>
    <t>UM:</t>
  </si>
  <si>
    <t>1.  The reporting of degrees is based on a calendar year (February, May and October graduands).  Does not include honorary degrees.</t>
  </si>
  <si>
    <t>2.  Clayton H. Riddell Faculty of Environment, Earth, and Resources new in 2003. Clayton H. Riddell Faculty of Environment, Earth, and Resources contains some degrees previously reported under the Faculty of Arts and the Faculty of Science, as well as all degrees previously reported under Natural Resource.In prior years a PhD program in Natural Resources and Environment was offered through the Deparment of Graduate Studies (Interdisciplinary).</t>
  </si>
  <si>
    <t>3.  Master of Public Administration previously reported under Graduate Studies.</t>
  </si>
  <si>
    <t>4.  Asper School of Business previously reported as the Faculty of Management.</t>
  </si>
  <si>
    <t>5.  Master of Accountancy program discontinued in 2000-2001.</t>
  </si>
  <si>
    <t>6.  Master of Dentistry Degree replaces the Diploma in Periodontics and Diploma in O &amp; MS in 2001.</t>
  </si>
  <si>
    <t>7.  Faculty of the Environment changed its name to the Clayton H. Riddell Faculty of Environment, Earth, and Resources in 2004.</t>
  </si>
  <si>
    <t>8.  Disability Studies new in 2003-2004.</t>
  </si>
  <si>
    <t>9.  In 2007, The Faculty of Physical Education &amp; Recreation Studies was renamed the Faculty of Kinesiology &amp; Recreation Management.</t>
  </si>
  <si>
    <t>10. Program leading to Master of Arts in Recreation Studies new in 1999-2000.</t>
  </si>
  <si>
    <t>12. Master's of Music program new in 2001-2002.</t>
  </si>
  <si>
    <t>13. Program leading to a Master of Mathematical, Computational &amp; Statistcal Sciences new in Summer 2001.</t>
  </si>
  <si>
    <t>11. Occupational Therapy previously an undergraduate program. New Master's of Occupational Therapy program included in graduate figures. Previously called Medical Rehabilitation</t>
  </si>
  <si>
    <t>Prior to 2014, Public Administration completion data reporting process has been inconsistent. As of 2014, decision by UW was made to not publicly report this joint program data.</t>
  </si>
  <si>
    <t>As of 2014, Divinity/Theology data has been excluded from UW data submission, since it is not a base funded program.</t>
  </si>
  <si>
    <t>Total (excl. USB)</t>
  </si>
  <si>
    <t>Table No.</t>
  </si>
  <si>
    <t>Description</t>
  </si>
  <si>
    <t>Table 1</t>
  </si>
  <si>
    <t>Table 2</t>
  </si>
  <si>
    <t>Table 3</t>
  </si>
  <si>
    <t>Table  4</t>
  </si>
  <si>
    <t>Table 5</t>
  </si>
  <si>
    <t>Table 6</t>
  </si>
  <si>
    <t>Table  7</t>
  </si>
  <si>
    <t>Table 8</t>
  </si>
  <si>
    <t>Table 9</t>
  </si>
  <si>
    <t>Enrolment  - Undergraduate &amp; Graduate - Fall Session Full Time, Part Time &amp; FTE - Institution</t>
  </si>
  <si>
    <t>Enrolment  - Undergraduate - Fall Session Full Time, Part Time &amp; FTE - Institution</t>
  </si>
  <si>
    <t>Enrolment  - Graduate - Fall Session Full Time, Part Time &amp; FTE - Institution</t>
  </si>
  <si>
    <t>Table 4</t>
  </si>
  <si>
    <t>Table 7</t>
  </si>
  <si>
    <t xml:space="preserve">University of Manitoba </t>
  </si>
  <si>
    <t xml:space="preserve">University College of the North </t>
  </si>
  <si>
    <r>
      <t>University of Manitoba</t>
    </r>
    <r>
      <rPr>
        <b/>
        <vertAlign val="superscript"/>
        <sz val="11"/>
        <rFont val="Calibri"/>
        <family val="2"/>
      </rPr>
      <t>1</t>
    </r>
  </si>
  <si>
    <r>
      <t xml:space="preserve">Business, Asper School of </t>
    </r>
    <r>
      <rPr>
        <vertAlign val="superscript"/>
        <sz val="11"/>
        <color indexed="8"/>
        <rFont val="Calibri"/>
        <family val="2"/>
      </rPr>
      <t>2</t>
    </r>
  </si>
  <si>
    <r>
      <t xml:space="preserve">Education </t>
    </r>
    <r>
      <rPr>
        <vertAlign val="superscript"/>
        <sz val="11"/>
        <color indexed="8"/>
        <rFont val="Calibri"/>
        <family val="2"/>
      </rPr>
      <t>3,4</t>
    </r>
  </si>
  <si>
    <r>
      <t xml:space="preserve">Extended Education  </t>
    </r>
    <r>
      <rPr>
        <vertAlign val="superscript"/>
        <sz val="11"/>
        <rFont val="Calibri"/>
        <family val="2"/>
      </rPr>
      <t>6</t>
    </r>
  </si>
  <si>
    <r>
      <t xml:space="preserve">Kinesiology and Recreation Management </t>
    </r>
    <r>
      <rPr>
        <vertAlign val="superscript"/>
        <sz val="11"/>
        <color indexed="8"/>
        <rFont val="Calibri"/>
        <family val="2"/>
      </rPr>
      <t>7</t>
    </r>
  </si>
  <si>
    <r>
      <t xml:space="preserve">Music -  Marcel A. Desautels Faculty of </t>
    </r>
    <r>
      <rPr>
        <vertAlign val="superscript"/>
        <sz val="11"/>
        <color indexed="8"/>
        <rFont val="Calibri"/>
        <family val="2"/>
      </rPr>
      <t>4,9</t>
    </r>
  </si>
  <si>
    <r>
      <t>University 1</t>
    </r>
    <r>
      <rPr>
        <vertAlign val="superscript"/>
        <sz val="11"/>
        <color indexed="8"/>
        <rFont val="Calibri"/>
        <family val="2"/>
      </rPr>
      <t>1</t>
    </r>
  </si>
  <si>
    <r>
      <t xml:space="preserve">Éducation permanente </t>
    </r>
    <r>
      <rPr>
        <vertAlign val="superscript"/>
        <sz val="11"/>
        <color indexed="8"/>
        <rFont val="Calibri"/>
        <family val="2"/>
      </rPr>
      <t>2</t>
    </r>
  </si>
  <si>
    <r>
      <t>Étudiants de U of M</t>
    </r>
    <r>
      <rPr>
        <vertAlign val="superscript"/>
        <sz val="11"/>
        <color indexed="8"/>
        <rFont val="Calibri"/>
        <family val="2"/>
      </rPr>
      <t xml:space="preserve"> 3</t>
    </r>
  </si>
  <si>
    <t>UM Notes:</t>
  </si>
  <si>
    <t>University of Manitoba graduate totals include Joint Master's Program students based on workload calculations</t>
  </si>
  <si>
    <t>In the new student information system, graduate students are considered full-time unless they declare themselves as part-time.</t>
  </si>
  <si>
    <t>Total University</t>
  </si>
  <si>
    <t>Enrolment  - Undergraduate - Fall Session - Faculty  - Gender  - Institution</t>
  </si>
  <si>
    <t>Completion - Graduate - Faculty -  Institution</t>
  </si>
  <si>
    <r>
      <t xml:space="preserve">Business, Asper School of </t>
    </r>
    <r>
      <rPr>
        <vertAlign val="superscript"/>
        <sz val="11"/>
        <color indexed="8"/>
        <rFont val="Calibri"/>
        <family val="2"/>
      </rPr>
      <t>4,5</t>
    </r>
  </si>
  <si>
    <r>
      <t xml:space="preserve">Dentistry </t>
    </r>
    <r>
      <rPr>
        <vertAlign val="superscript"/>
        <sz val="11"/>
        <color indexed="8"/>
        <rFont val="Calibri"/>
        <family val="2"/>
      </rPr>
      <t>6</t>
    </r>
  </si>
  <si>
    <r>
      <t xml:space="preserve">Environment, Earth and Resources, Clayton H Riddell Faculty of </t>
    </r>
    <r>
      <rPr>
        <vertAlign val="superscript"/>
        <sz val="11"/>
        <color indexed="8"/>
        <rFont val="Calibri"/>
        <family val="2"/>
      </rPr>
      <t>2,7</t>
    </r>
  </si>
  <si>
    <r>
      <t xml:space="preserve">Graduate Studies </t>
    </r>
    <r>
      <rPr>
        <vertAlign val="superscript"/>
        <sz val="11"/>
        <color indexed="8"/>
        <rFont val="Calibri"/>
        <family val="2"/>
      </rPr>
      <t>3,8</t>
    </r>
  </si>
  <si>
    <r>
      <t xml:space="preserve">Rehabilitation Sciences </t>
    </r>
    <r>
      <rPr>
        <vertAlign val="superscript"/>
        <sz val="11"/>
        <color indexed="8"/>
        <rFont val="Calibri"/>
        <family val="2"/>
      </rPr>
      <t>11</t>
    </r>
  </si>
  <si>
    <r>
      <t xml:space="preserve">Music </t>
    </r>
    <r>
      <rPr>
        <vertAlign val="superscript"/>
        <sz val="11"/>
        <color indexed="8"/>
        <rFont val="Calibri"/>
        <family val="2"/>
      </rPr>
      <t>12</t>
    </r>
  </si>
  <si>
    <r>
      <t xml:space="preserve">Kinesiology &amp; Recreation Management </t>
    </r>
    <r>
      <rPr>
        <vertAlign val="superscript"/>
        <sz val="11"/>
        <color indexed="8"/>
        <rFont val="Calibri"/>
        <family val="2"/>
      </rPr>
      <t>9, 10</t>
    </r>
  </si>
  <si>
    <r>
      <t xml:space="preserve">Science </t>
    </r>
    <r>
      <rPr>
        <vertAlign val="superscript"/>
        <sz val="11"/>
        <color indexed="8"/>
        <rFont val="Calibri"/>
        <family val="2"/>
      </rPr>
      <t>13</t>
    </r>
  </si>
  <si>
    <t>UW:</t>
  </si>
  <si>
    <t xml:space="preserve">Starting in 2014, Joint MPA numbers will be reported under UM </t>
  </si>
  <si>
    <t>University Total Enrollment - Fall Session  - Undergraduate and Graduate</t>
  </si>
  <si>
    <t>University Total Enrollment  - Fall Session  - Undergraduate</t>
  </si>
  <si>
    <t>Enrolment  - Graduate - Fall Session - Faculty  - Gender  - Institution</t>
  </si>
  <si>
    <t>Completion - Undergraduate - Faculty - Institution</t>
  </si>
  <si>
    <t>Completion - Undergraduate - Gender - Institution</t>
  </si>
  <si>
    <t>Completion - Graduate - Gender - Institution</t>
  </si>
  <si>
    <t xml:space="preserve">2015/16 </t>
  </si>
  <si>
    <t>Undergraduate Enrollment by University and Faculty - Fall Session by Gender*</t>
  </si>
  <si>
    <t>*Totals may not add up to the sum of it's parts due to non-binary gender selection as well as unknown/non-selection.</t>
  </si>
  <si>
    <t>Due to reporting changes, sum of parts may not add up to totals.</t>
  </si>
  <si>
    <t>*Due to low reported numbers, non-binary gender identities have not been included in these tables. As a result, totals may not add up to the sum of its parts</t>
  </si>
  <si>
    <t>Graduate Enrollment by University and Faculty - Fall Session  by Gender*</t>
  </si>
  <si>
    <t>2016/17</t>
  </si>
  <si>
    <t>Health Science &amp; Health Studies</t>
  </si>
  <si>
    <t>Undergraduate Degrees Granted by Faculty</t>
  </si>
  <si>
    <t>Graduate Degrees Granted by Faculty</t>
  </si>
  <si>
    <t>1. The reporting of degrees is based on a calendar year.</t>
  </si>
  <si>
    <t>2. Université de Saint-Boniface (USB)  is legally an affiliated college of the University of Manitoba(UM) Senate confers degrees.  Therefore, USB students receive UM degrees and  are counted in the UM numbers.</t>
  </si>
  <si>
    <t>2017/18</t>
  </si>
  <si>
    <t>Undergraduate Degrees/diplomas</t>
  </si>
  <si>
    <t>Business and Economics</t>
  </si>
  <si>
    <t>Business</t>
  </si>
  <si>
    <t>École d'administration des affaires</t>
  </si>
  <si>
    <t>École de traduction</t>
  </si>
  <si>
    <t>École de travail social</t>
  </si>
  <si>
    <t>N/A</t>
  </si>
  <si>
    <t>Faculté des arts</t>
  </si>
  <si>
    <t>Faculté des sciences</t>
  </si>
  <si>
    <t>Faculté d'éducation</t>
  </si>
  <si>
    <t>École des sciences infirmières et des études de la santé</t>
  </si>
  <si>
    <t>Arts Business &amp; Science</t>
  </si>
  <si>
    <t>Health</t>
  </si>
  <si>
    <t>Arts Business and Science</t>
  </si>
  <si>
    <t>Faculty of Architecture</t>
  </si>
  <si>
    <t>Faculty of Arts</t>
  </si>
  <si>
    <t>Faculty of Education</t>
  </si>
  <si>
    <t>Faculty of Engineering</t>
  </si>
  <si>
    <t>Faculty of Env, Earth, &amp; Res</t>
  </si>
  <si>
    <t>Faculty of Health Sciences, Rady Faculty of</t>
  </si>
  <si>
    <t>Faculty of Kines &amp; Rec Mgmt</t>
  </si>
  <si>
    <t>Faculty of Law</t>
  </si>
  <si>
    <t>Faculty of Music</t>
  </si>
  <si>
    <t>Faculty of Science</t>
  </si>
  <si>
    <t>Faculty of Social Work</t>
  </si>
  <si>
    <t>School of Agriculture</t>
  </si>
  <si>
    <t>College of Rehabilitation Sci</t>
  </si>
  <si>
    <t>College of Medicine</t>
  </si>
  <si>
    <t>College of Nursing</t>
  </si>
  <si>
    <t>College of Pharmacy</t>
  </si>
  <si>
    <t>College of Dentistry</t>
  </si>
  <si>
    <t>School of Dental Hygiene</t>
  </si>
  <si>
    <t>Medicine, Max Rady College of</t>
  </si>
  <si>
    <t xml:space="preserve">College of Nursing </t>
  </si>
  <si>
    <t xml:space="preserve">Faculty of Graduate Studies </t>
  </si>
  <si>
    <t>Faculty of Environment</t>
  </si>
  <si>
    <t>Faculty of Agricultural and Food Sciences</t>
  </si>
  <si>
    <t>Others/Unknown/Undeclared</t>
  </si>
  <si>
    <t>Other/Unknown/Undeclared</t>
  </si>
  <si>
    <t>2018/19</t>
  </si>
  <si>
    <t>Master in Bus Admin - Managmt</t>
  </si>
  <si>
    <r>
      <t xml:space="preserve">2. Université de Saint-Boniface (USB)  is legally an affiliated college of the University of Manitoba(UM) Senate confers degrees.  Therefore, USB students receive UM degrees </t>
    </r>
    <r>
      <rPr>
        <sz val="11"/>
        <color indexed="10"/>
        <rFont val="Calibri"/>
        <family val="2"/>
      </rPr>
      <t>(except BSc Nursing)</t>
    </r>
    <r>
      <rPr>
        <sz val="11"/>
        <rFont val="Calibri"/>
        <family val="2"/>
      </rPr>
      <t xml:space="preserve"> and  are counted in the UM numbers. </t>
    </r>
    <r>
      <rPr>
        <sz val="11"/>
        <color indexed="10"/>
        <rFont val="Calibri"/>
        <family val="2"/>
      </rPr>
      <t>BSc Nursing degree is counted for USB.</t>
    </r>
  </si>
  <si>
    <r>
      <t xml:space="preserve">USB is legally an affiliated college of the UM, and as such, the UM Senate confers degrees </t>
    </r>
    <r>
      <rPr>
        <sz val="10"/>
        <color indexed="10"/>
        <rFont val="Calibri"/>
        <family val="2"/>
      </rPr>
      <t>(except BSc Nursing degree)</t>
    </r>
    <r>
      <rPr>
        <sz val="10"/>
        <rFont val="Calibri"/>
        <family val="2"/>
      </rPr>
      <t xml:space="preserve">.  Therefore, USB students receive UM degrees and  are counted in the UM graduate tables </t>
    </r>
    <r>
      <rPr>
        <sz val="10"/>
        <color indexed="10"/>
        <rFont val="Calibri"/>
        <family val="2"/>
      </rPr>
      <t>with the exception BSc degree</t>
    </r>
    <r>
      <rPr>
        <sz val="10"/>
        <rFont val="Calibri"/>
        <family val="2"/>
      </rPr>
      <t>.</t>
    </r>
  </si>
  <si>
    <t>Undergraduate</t>
  </si>
  <si>
    <t>PhD</t>
  </si>
  <si>
    <t>Total Completion</t>
  </si>
  <si>
    <t>Table 10</t>
  </si>
  <si>
    <t>Completion - Undergraduate &amp; Graduate - Institution</t>
  </si>
  <si>
    <r>
      <rPr>
        <b/>
        <vertAlign val="superscript"/>
        <sz val="12"/>
        <rFont val="Calibri"/>
        <family val="2"/>
      </rPr>
      <t>1</t>
    </r>
    <r>
      <rPr>
        <b/>
        <sz val="12"/>
        <rFont val="Calibri"/>
        <family val="2"/>
      </rPr>
      <t xml:space="preserve"> University Total Completion - Undergraduate and Graduate</t>
    </r>
  </si>
  <si>
    <r>
      <t xml:space="preserve">2. Université de Saint-Boniface (USB)  is legally an affiliated college of the University of Manitoba(UM) Senate confers degrees </t>
    </r>
    <r>
      <rPr>
        <sz val="11"/>
        <color indexed="10"/>
        <rFont val="Calibri"/>
        <family val="2"/>
      </rPr>
      <t>(except BSc Nursing degree)</t>
    </r>
    <r>
      <rPr>
        <sz val="11"/>
        <rFont val="Calibri"/>
        <family val="2"/>
      </rPr>
      <t xml:space="preserve">.  Therefore, USB students receive UM degrees and  are counted in the UM numbers </t>
    </r>
    <r>
      <rPr>
        <sz val="11"/>
        <color indexed="10"/>
        <rFont val="Calibri"/>
        <family val="2"/>
      </rPr>
      <t>with the exception of BSc Nursing degree, which is included in the totals as of 2016.</t>
    </r>
  </si>
  <si>
    <t>Diploma</t>
  </si>
  <si>
    <t>MD</t>
  </si>
  <si>
    <t>JD</t>
  </si>
  <si>
    <t>Bacchelor</t>
  </si>
  <si>
    <t>Certificate</t>
  </si>
  <si>
    <t>Master</t>
  </si>
  <si>
    <t>Bachelor</t>
  </si>
  <si>
    <t>Bachelor (Nursing)</t>
  </si>
  <si>
    <t>Bachelor (others)</t>
  </si>
  <si>
    <t>PostBac Certificate</t>
  </si>
  <si>
    <t>2019/20</t>
  </si>
  <si>
    <t>Non-Faculty</t>
  </si>
  <si>
    <r>
      <rPr>
        <b/>
        <u/>
        <sz val="10"/>
        <rFont val="Calibri"/>
        <family val="2"/>
      </rPr>
      <t xml:space="preserve">Université de Saint-Boniface </t>
    </r>
    <r>
      <rPr>
        <b/>
        <u/>
        <sz val="10"/>
        <color indexed="10"/>
        <rFont val="Calibri"/>
        <family val="2"/>
      </rPr>
      <t>(Nursing)</t>
    </r>
    <r>
      <rPr>
        <b/>
        <u/>
        <sz val="10"/>
        <rFont val="Calibri"/>
        <family val="2"/>
      </rPr>
      <t xml:space="preserve"> </t>
    </r>
    <r>
      <rPr>
        <b/>
        <u/>
        <sz val="11"/>
        <rFont val="Calibri"/>
        <family val="2"/>
      </rPr>
      <t xml:space="preserve"> </t>
    </r>
  </si>
  <si>
    <t>3. BSc Nursing degree awarded by USB is shown separately but the sum is also included in the total degree count from USB.</t>
  </si>
  <si>
    <t>2019/21</t>
  </si>
  <si>
    <t>2020/21</t>
  </si>
  <si>
    <t>PostBac Diploma</t>
  </si>
  <si>
    <t>Graduate Diploma</t>
  </si>
  <si>
    <t>MD includes Doctor of Medicine degree and Doctor of Dental Medicine degree</t>
  </si>
  <si>
    <t>JD is Juris Doctor (Doctor of Law degree)</t>
  </si>
  <si>
    <t>Gaduate Certificate</t>
  </si>
  <si>
    <t xml:space="preserve">Graduate Certificate includes graduate certificate in Marriage &amp; Family Therapy </t>
  </si>
  <si>
    <t>** Degree (Master &amp; Bachelor) in Divinity and Theology not included in the completion count.</t>
  </si>
  <si>
    <t>Degrees in Theology and Divinity related programs not included in the count</t>
  </si>
  <si>
    <t>PostBacc Certificate</t>
  </si>
  <si>
    <r>
      <rPr>
        <b/>
        <vertAlign val="superscript"/>
        <sz val="11"/>
        <rFont val="Calibri"/>
        <family val="2"/>
      </rPr>
      <t xml:space="preserve"> </t>
    </r>
    <r>
      <rPr>
        <b/>
        <sz val="11"/>
        <rFont val="Calibri"/>
        <family val="2"/>
      </rPr>
      <t xml:space="preserve">Université de Saint-Boniface </t>
    </r>
  </si>
  <si>
    <t>E</t>
  </si>
  <si>
    <t>2021/22</t>
  </si>
  <si>
    <t xml:space="preserve">University Total Enrolment - Graduate </t>
  </si>
  <si>
    <t>2019/22</t>
  </si>
  <si>
    <t>4. Starting in 2021/22, all completion in Nursing from UCN is reported by UM</t>
  </si>
  <si>
    <t xml:space="preserve">Starting in 2021/22, UCN Nursing students enrolments are included in the U of M Nursing aggregate report. </t>
  </si>
  <si>
    <t>5. Another and unknown gender identities not included - totals may not add up.</t>
  </si>
  <si>
    <t>3. Another and unknown gender identities not included - totals may not add up.</t>
  </si>
  <si>
    <t>2022/23</t>
  </si>
  <si>
    <t>BU:</t>
  </si>
  <si>
    <t xml:space="preserve">In 2022, The graduate degree in Health studies was Master of Psychiatric Nursing </t>
  </si>
  <si>
    <t xml:space="preserve">    </t>
  </si>
  <si>
    <t>Graduate</t>
  </si>
  <si>
    <t>Credential</t>
  </si>
  <si>
    <t>Graduate Studies</t>
  </si>
  <si>
    <t>"Other" Faculty includes: Multi-faculty, Pre-professional, Undeclared, Graduate Studies</t>
  </si>
  <si>
    <t>Other Faculty includes: Multi-faculty, Pre-professional, Undeclared, Graduate Studies</t>
  </si>
  <si>
    <t>as well as all PGME students at the University of Manitoba.  Figures exclude USB students.</t>
  </si>
  <si>
    <t>2023/24</t>
  </si>
  <si>
    <t>2024/25</t>
  </si>
  <si>
    <t>Agriculture Diploma</t>
  </si>
  <si>
    <t>Multi-Faculty</t>
  </si>
  <si>
    <t>Pre-Professional</t>
  </si>
  <si>
    <t>Completion</t>
  </si>
  <si>
    <t>Pharm. D,</t>
  </si>
  <si>
    <t>Graduate Certificate</t>
  </si>
  <si>
    <t>Total Masters</t>
  </si>
  <si>
    <t>Total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</si>
</sst>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51" x14ac:knownFonts="1">
    <font>
      <sz val="10"/>
      <name val="Arial"/>
    </font>
    <font>
      <sz val="10"/>
      <name val="Arial"/>
      <family val="2"/>
    </font>
    <font>
      <sz val="10"/>
      <name val="Arial"/>
      <family val="2"/>
    </font>
    <font>
      <sz val="10"/>
      <color indexed="8"/>
      <name val="Arial"/>
      <family val="2"/>
    </font>
    <font>
      <b/>
      <vertAlign val="superscript"/>
      <sz val="11"/>
      <name val="Calibri"/>
      <family val="2"/>
    </font>
    <font>
      <vertAlign val="superscript"/>
      <sz val="11"/>
      <color indexed="8"/>
      <name val="Calibri"/>
      <family val="2"/>
    </font>
    <font>
      <vertAlign val="superscript"/>
      <sz val="11"/>
      <name val="Calibri"/>
      <family val="2"/>
    </font>
    <font>
      <sz val="11"/>
      <name val="Arial"/>
      <family val="2"/>
    </font>
    <font>
      <b/>
      <sz val="11"/>
      <name val="Arial"/>
      <family val="2"/>
    </font>
    <font>
      <b/>
      <sz val="9"/>
      <color indexed="81"/>
      <name val="Tahoma"/>
      <family val="2"/>
    </font>
    <font>
      <sz val="9"/>
      <color indexed="81"/>
      <name val="Tahoma"/>
      <family val="2"/>
    </font>
    <font>
      <b/>
      <sz val="10"/>
      <name val="Calibri"/>
      <family val="2"/>
    </font>
    <font>
      <sz val="10"/>
      <name val="Calibri"/>
      <family val="2"/>
    </font>
    <font>
      <b/>
      <sz val="11"/>
      <name val="Calibri"/>
      <family val="2"/>
    </font>
    <font>
      <sz val="11"/>
      <name val="Calibri"/>
      <family val="2"/>
    </font>
    <font>
      <b/>
      <u/>
      <sz val="10"/>
      <name val="Calibri"/>
      <family val="2"/>
    </font>
    <font>
      <u/>
      <sz val="11"/>
      <color indexed="12"/>
      <name val="Calibri"/>
      <family val="2"/>
    </font>
    <font>
      <sz val="11"/>
      <color indexed="8"/>
      <name val="Calibri"/>
      <family val="2"/>
    </font>
    <font>
      <b/>
      <sz val="11"/>
      <color indexed="8"/>
      <name val="Calibri"/>
      <family val="2"/>
    </font>
    <font>
      <b/>
      <sz val="12"/>
      <name val="Calibri"/>
      <family val="2"/>
    </font>
    <font>
      <b/>
      <u/>
      <sz val="11"/>
      <name val="Calibri"/>
      <family val="2"/>
    </font>
    <font>
      <sz val="10"/>
      <color indexed="8"/>
      <name val="Calibri"/>
      <family val="2"/>
    </font>
    <font>
      <sz val="10"/>
      <color indexed="8"/>
      <name val="Calibri"/>
      <family val="2"/>
    </font>
    <font>
      <b/>
      <sz val="10"/>
      <color indexed="8"/>
      <name val="Calibri"/>
      <family val="2"/>
    </font>
    <font>
      <sz val="9"/>
      <name val="Calibri"/>
      <family val="2"/>
    </font>
    <font>
      <u/>
      <sz val="8"/>
      <name val="Calibri"/>
      <family val="2"/>
    </font>
    <font>
      <sz val="8"/>
      <name val="Calibri"/>
      <family val="2"/>
    </font>
    <font>
      <sz val="10"/>
      <name val="Arial"/>
      <family val="2"/>
    </font>
    <font>
      <sz val="11"/>
      <color indexed="10"/>
      <name val="Calibri"/>
      <family val="2"/>
    </font>
    <font>
      <sz val="10"/>
      <color indexed="10"/>
      <name val="Calibri"/>
      <family val="2"/>
    </font>
    <font>
      <b/>
      <vertAlign val="superscript"/>
      <sz val="12"/>
      <name val="Calibri"/>
      <family val="2"/>
    </font>
    <font>
      <b/>
      <u/>
      <sz val="10"/>
      <color indexed="10"/>
      <name val="Calibri"/>
      <family val="2"/>
    </font>
    <font>
      <b/>
      <u/>
      <sz val="16"/>
      <name val="Calibri"/>
      <family val="2"/>
    </font>
    <font>
      <sz val="11"/>
      <color theme="1"/>
      <name val="Calibri"/>
      <family val="2"/>
      <scheme val="minor"/>
    </font>
    <font>
      <u/>
      <sz val="10"/>
      <color theme="10"/>
      <name val="Arial"/>
      <family val="2"/>
    </font>
    <font>
      <sz val="11"/>
      <name val="Calibri"/>
      <family val="2"/>
      <scheme val="minor"/>
    </font>
    <font>
      <b/>
      <sz val="11"/>
      <name val="Calibri"/>
      <family val="2"/>
      <scheme val="minor"/>
    </font>
    <font>
      <sz val="11"/>
      <color indexed="8"/>
      <name val="Calibri"/>
      <family val="2"/>
      <scheme val="minor"/>
    </font>
    <font>
      <b/>
      <sz val="9"/>
      <name val="Calibri"/>
      <family val="2"/>
      <scheme val="minor"/>
    </font>
    <font>
      <sz val="11"/>
      <color rgb="FFFF0000"/>
      <name val="Calibri"/>
      <family val="2"/>
    </font>
    <font>
      <b/>
      <sz val="11"/>
      <color theme="1" tint="0.499984740745262"/>
      <name val="Calibri"/>
      <family val="2"/>
    </font>
    <font>
      <sz val="10"/>
      <color theme="1" tint="0.499984740745262"/>
      <name val="Arial"/>
      <family val="2"/>
    </font>
    <font>
      <sz val="11"/>
      <color theme="0" tint="-0.34998626667073579"/>
      <name val="Calibri"/>
      <family val="2"/>
    </font>
    <font>
      <sz val="11"/>
      <color theme="0" tint="-0.499984740745262"/>
      <name val="Calibri"/>
      <family val="2"/>
    </font>
    <font>
      <b/>
      <sz val="11"/>
      <color theme="0" tint="-0.499984740745262"/>
      <name val="Calibri"/>
      <family val="2"/>
    </font>
    <font>
      <sz val="11"/>
      <color theme="1"/>
      <name val="Calibri"/>
      <family val="2"/>
    </font>
    <font>
      <sz val="11"/>
      <color theme="1" tint="0.499984740745262"/>
      <name val="Calibri"/>
      <family val="2"/>
    </font>
    <font>
      <sz val="11"/>
      <color theme="1" tint="0.499984740745262"/>
      <name val="Calibri"/>
      <family val="2"/>
      <scheme val="minor"/>
    </font>
    <font>
      <b/>
      <u/>
      <sz val="11"/>
      <color theme="0" tint="-0.499984740745262"/>
      <name val="Calibri"/>
      <family val="2"/>
    </font>
    <font>
      <b/>
      <u/>
      <sz val="11"/>
      <color theme="1" tint="0.499984740745262"/>
      <name val="Calibri"/>
      <family val="2"/>
    </font>
    <font>
      <sz val="8"/>
      <name val="Arial"/>
      <family val="2"/>
    </font>
  </fonts>
  <fills count="2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9"/>
        <bgColor indexed="8"/>
      </patternFill>
    </fill>
    <fill>
      <patternFill patternType="solid">
        <fgColor indexed="55"/>
        <bgColor indexed="64"/>
      </patternFill>
    </fill>
    <fill>
      <patternFill patternType="solid">
        <fgColor indexed="9"/>
        <bgColor indexed="0"/>
      </patternFill>
    </fill>
    <fill>
      <patternFill patternType="solid">
        <fgColor indexed="22"/>
        <bgColor indexed="8"/>
      </patternFill>
    </fill>
    <fill>
      <patternFill patternType="solid">
        <fgColor indexed="55"/>
        <bgColor indexed="8"/>
      </patternFill>
    </fill>
    <fill>
      <patternFill patternType="solid">
        <fgColor theme="8" tint="0.79998168889431442"/>
        <bgColor indexed="64"/>
      </patternFill>
    </fill>
    <fill>
      <patternFill patternType="solid">
        <fgColor theme="0"/>
        <bgColor indexed="64"/>
      </patternFill>
    </fill>
    <fill>
      <patternFill patternType="solid">
        <fgColor theme="0"/>
        <bgColor indexed="0"/>
      </patternFill>
    </fill>
    <fill>
      <patternFill patternType="solid">
        <fgColor theme="0" tint="-0.249977111117893"/>
        <bgColor indexed="64"/>
      </patternFill>
    </fill>
    <fill>
      <patternFill patternType="solid">
        <fgColor theme="5" tint="0.79998168889431442"/>
        <bgColor indexed="8"/>
      </patternFill>
    </fill>
    <fill>
      <patternFill patternType="solid">
        <fgColor theme="4" tint="0.39997558519241921"/>
        <bgColor indexed="8"/>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s>
  <borders count="80">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style="dotted">
        <color indexed="64"/>
      </left>
      <right style="medium">
        <color indexed="64"/>
      </right>
      <top style="double">
        <color indexed="64"/>
      </top>
      <bottom/>
      <diagonal/>
    </border>
    <border>
      <left style="dotted">
        <color indexed="64"/>
      </left>
      <right style="medium">
        <color indexed="64"/>
      </right>
      <top/>
      <bottom/>
      <diagonal/>
    </border>
    <border>
      <left style="thin">
        <color indexed="64"/>
      </left>
      <right/>
      <top/>
      <bottom style="thin">
        <color indexed="64"/>
      </bottom>
      <diagonal/>
    </border>
    <border>
      <left style="dotted">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uble">
        <color indexed="64"/>
      </top>
      <bottom/>
      <diagonal/>
    </border>
    <border>
      <left/>
      <right/>
      <top/>
      <bottom style="medium">
        <color indexed="64"/>
      </bottom>
      <diagonal/>
    </border>
    <border>
      <left/>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dotted">
        <color indexed="64"/>
      </bottom>
      <diagonal/>
    </border>
    <border>
      <left style="dashed">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diagonal/>
    </border>
    <border>
      <left style="medium">
        <color indexed="64"/>
      </left>
      <right/>
      <top style="dotted">
        <color indexed="64"/>
      </top>
      <bottom style="dotted">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bottom style="double">
        <color indexed="64"/>
      </bottom>
      <diagonal/>
    </border>
    <border>
      <left/>
      <right/>
      <top style="dotted">
        <color indexed="64"/>
      </top>
      <bottom style="dotted">
        <color indexed="64"/>
      </bottom>
      <diagonal/>
    </border>
    <border>
      <left/>
      <right style="medium">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medium">
        <color indexed="64"/>
      </left>
      <right style="dashed">
        <color indexed="64"/>
      </right>
      <top style="double">
        <color indexed="64"/>
      </top>
      <bottom/>
      <diagonal/>
    </border>
    <border>
      <left style="dashed">
        <color indexed="64"/>
      </left>
      <right style="dashed">
        <color indexed="64"/>
      </right>
      <top style="double">
        <color indexed="64"/>
      </top>
      <bottom/>
      <diagonal/>
    </border>
    <border>
      <left style="dashed">
        <color indexed="64"/>
      </left>
      <right style="medium">
        <color indexed="64"/>
      </right>
      <top style="double">
        <color indexed="64"/>
      </top>
      <bottom/>
      <diagonal/>
    </border>
    <border>
      <left style="medium">
        <color indexed="64"/>
      </left>
      <right style="dashed">
        <color indexed="64"/>
      </right>
      <top/>
      <bottom/>
      <diagonal/>
    </border>
    <border>
      <left style="dashed">
        <color indexed="64"/>
      </left>
      <right style="dashed">
        <color indexed="64"/>
      </right>
      <top/>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ouble">
        <color indexed="64"/>
      </top>
      <bottom style="double">
        <color indexed="64"/>
      </bottom>
      <diagonal/>
    </border>
    <border>
      <left style="medium">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style="medium">
        <color indexed="64"/>
      </top>
      <bottom/>
      <diagonal/>
    </border>
    <border>
      <left style="dotted">
        <color indexed="64"/>
      </left>
      <right/>
      <top style="double">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double">
        <color indexed="64"/>
      </bottom>
      <diagonal/>
    </border>
    <border>
      <left/>
      <right/>
      <top style="dotted">
        <color indexed="64"/>
      </top>
      <bottom style="medium">
        <color indexed="64"/>
      </bottom>
      <diagonal/>
    </border>
  </borders>
  <cellStyleXfs count="10">
    <xf numFmtId="0" fontId="0" fillId="0" borderId="0"/>
    <xf numFmtId="164" fontId="1" fillId="0" borderId="0" applyFont="0" applyFill="0" applyBorder="0" applyAlignment="0" applyProtection="0"/>
    <xf numFmtId="0" fontId="34" fillId="0" borderId="0" applyNumberFormat="0" applyFill="0" applyBorder="0" applyAlignment="0" applyProtection="0">
      <alignment vertical="top"/>
      <protection locked="0"/>
    </xf>
    <xf numFmtId="0" fontId="2" fillId="0" borderId="0"/>
    <xf numFmtId="0" fontId="33" fillId="0" borderId="0"/>
    <xf numFmtId="0" fontId="3" fillId="0" borderId="0"/>
    <xf numFmtId="0" fontId="3" fillId="0" borderId="0"/>
    <xf numFmtId="0" fontId="3" fillId="0" borderId="0"/>
    <xf numFmtId="9" fontId="27" fillId="0" borderId="0" applyFont="0" applyFill="0" applyBorder="0" applyAlignment="0" applyProtection="0"/>
    <xf numFmtId="9" fontId="2" fillId="0" borderId="0" applyFont="0" applyFill="0" applyBorder="0" applyAlignment="0" applyProtection="0"/>
  </cellStyleXfs>
  <cellXfs count="432">
    <xf numFmtId="0" fontId="0" fillId="0" borderId="0" xfId="0"/>
    <xf numFmtId="0" fontId="11" fillId="2" borderId="0" xfId="0" applyFont="1" applyFill="1"/>
    <xf numFmtId="0" fontId="12" fillId="2" borderId="0" xfId="0" applyFont="1" applyFill="1"/>
    <xf numFmtId="0" fontId="13" fillId="2" borderId="0" xfId="0" applyFont="1" applyFill="1"/>
    <xf numFmtId="0" fontId="14" fillId="2" borderId="0" xfId="0" applyFont="1" applyFill="1"/>
    <xf numFmtId="0" fontId="13" fillId="2" borderId="1" xfId="0" applyFont="1" applyFill="1" applyBorder="1" applyAlignment="1">
      <alignment horizontal="right"/>
    </xf>
    <xf numFmtId="0" fontId="13" fillId="2" borderId="1" xfId="0" quotePrefix="1" applyFont="1" applyFill="1" applyBorder="1" applyAlignment="1">
      <alignment horizontal="right"/>
    </xf>
    <xf numFmtId="0" fontId="13" fillId="2" borderId="0" xfId="0" applyFont="1" applyFill="1" applyAlignment="1">
      <alignment horizontal="left"/>
    </xf>
    <xf numFmtId="0" fontId="13" fillId="2" borderId="0" xfId="0" applyFont="1" applyFill="1" applyAlignment="1">
      <alignment horizontal="center"/>
    </xf>
    <xf numFmtId="3" fontId="14" fillId="2" borderId="0" xfId="0" applyNumberFormat="1" applyFont="1" applyFill="1"/>
    <xf numFmtId="0" fontId="13" fillId="2" borderId="2" xfId="0" applyFont="1" applyFill="1" applyBorder="1"/>
    <xf numFmtId="3" fontId="13" fillId="2" borderId="2" xfId="0" applyNumberFormat="1" applyFont="1" applyFill="1" applyBorder="1"/>
    <xf numFmtId="3" fontId="14" fillId="2" borderId="0" xfId="0" applyNumberFormat="1" applyFont="1" applyFill="1" applyAlignment="1">
      <alignment horizontal="right"/>
    </xf>
    <xf numFmtId="3" fontId="13" fillId="2" borderId="2" xfId="0" applyNumberFormat="1" applyFont="1" applyFill="1" applyBorder="1" applyAlignment="1">
      <alignment horizontal="right"/>
    </xf>
    <xf numFmtId="0" fontId="11" fillId="2" borderId="0" xfId="0" applyFont="1" applyFill="1" applyAlignment="1">
      <alignment horizontal="left"/>
    </xf>
    <xf numFmtId="3" fontId="12" fillId="2" borderId="0" xfId="0" applyNumberFormat="1" applyFont="1" applyFill="1"/>
    <xf numFmtId="0" fontId="12" fillId="2" borderId="0" xfId="0" applyFont="1" applyFill="1" applyAlignment="1">
      <alignment horizontal="left"/>
    </xf>
    <xf numFmtId="0" fontId="15" fillId="2" borderId="0" xfId="0" applyFont="1" applyFill="1" applyAlignment="1">
      <alignment horizontal="left"/>
    </xf>
    <xf numFmtId="0" fontId="12" fillId="2" borderId="0" xfId="3" applyFont="1" applyFill="1" applyAlignment="1">
      <alignment horizontal="left"/>
    </xf>
    <xf numFmtId="1" fontId="12" fillId="2" borderId="0" xfId="3" applyNumberFormat="1" applyFont="1" applyFill="1" applyAlignment="1">
      <alignment horizontal="left"/>
    </xf>
    <xf numFmtId="0" fontId="15" fillId="2" borderId="0" xfId="0" applyFont="1" applyFill="1"/>
    <xf numFmtId="0" fontId="16" fillId="2" borderId="0" xfId="2" applyFont="1" applyFill="1" applyAlignment="1" applyProtection="1"/>
    <xf numFmtId="0" fontId="13" fillId="3" borderId="3" xfId="0" applyFont="1" applyFill="1" applyBorder="1" applyAlignment="1">
      <alignment horizontal="center"/>
    </xf>
    <xf numFmtId="0" fontId="13" fillId="3" borderId="4" xfId="0" applyFont="1" applyFill="1" applyBorder="1" applyAlignment="1">
      <alignment horizontal="center"/>
    </xf>
    <xf numFmtId="0" fontId="13" fillId="3" borderId="5" xfId="0" applyFont="1" applyFill="1" applyBorder="1" applyAlignment="1">
      <alignment horizontal="center"/>
    </xf>
    <xf numFmtId="3" fontId="14" fillId="2" borderId="6" xfId="0" applyNumberFormat="1" applyFont="1" applyFill="1" applyBorder="1"/>
    <xf numFmtId="3" fontId="14" fillId="2" borderId="7" xfId="0" applyNumberFormat="1" applyFont="1" applyFill="1" applyBorder="1"/>
    <xf numFmtId="3" fontId="14" fillId="2" borderId="8" xfId="0" applyNumberFormat="1" applyFont="1" applyFill="1" applyBorder="1"/>
    <xf numFmtId="3" fontId="14" fillId="2" borderId="9" xfId="0" applyNumberFormat="1" applyFont="1" applyFill="1" applyBorder="1"/>
    <xf numFmtId="3" fontId="14" fillId="2" borderId="10" xfId="0" applyNumberFormat="1" applyFont="1" applyFill="1" applyBorder="1"/>
    <xf numFmtId="0" fontId="17" fillId="2" borderId="0" xfId="0" applyFont="1" applyFill="1" applyAlignment="1">
      <alignment horizontal="left"/>
    </xf>
    <xf numFmtId="0" fontId="14" fillId="2" borderId="0" xfId="0" applyFont="1" applyFill="1" applyAlignment="1">
      <alignment horizontal="left"/>
    </xf>
    <xf numFmtId="0" fontId="17" fillId="2" borderId="11" xfId="6" applyFont="1" applyFill="1" applyBorder="1"/>
    <xf numFmtId="3" fontId="14" fillId="2" borderId="8" xfId="0" applyNumberFormat="1" applyFont="1" applyFill="1" applyBorder="1" applyAlignment="1">
      <alignment horizontal="right"/>
    </xf>
    <xf numFmtId="3" fontId="14" fillId="2" borderId="12" xfId="0" applyNumberFormat="1" applyFont="1" applyFill="1" applyBorder="1"/>
    <xf numFmtId="0" fontId="17" fillId="2" borderId="11" xfId="6" applyFont="1" applyFill="1" applyBorder="1" applyAlignment="1">
      <alignment wrapText="1"/>
    </xf>
    <xf numFmtId="3" fontId="14" fillId="2" borderId="13" xfId="0" applyNumberFormat="1" applyFont="1" applyFill="1" applyBorder="1"/>
    <xf numFmtId="0" fontId="13" fillId="3" borderId="14" xfId="0" applyFont="1" applyFill="1" applyBorder="1" applyAlignment="1">
      <alignment horizontal="center"/>
    </xf>
    <xf numFmtId="0" fontId="13" fillId="3" borderId="15" xfId="0" applyFont="1" applyFill="1" applyBorder="1" applyAlignment="1">
      <alignment horizontal="center"/>
    </xf>
    <xf numFmtId="0" fontId="17" fillId="2" borderId="16" xfId="6" applyFont="1" applyFill="1" applyBorder="1" applyAlignment="1">
      <alignment horizontal="left" wrapText="1"/>
    </xf>
    <xf numFmtId="0" fontId="17" fillId="2" borderId="11" xfId="6" applyFont="1" applyFill="1" applyBorder="1" applyAlignment="1">
      <alignment horizontal="left" wrapText="1"/>
    </xf>
    <xf numFmtId="0" fontId="14" fillId="2" borderId="11" xfId="0" applyFont="1" applyFill="1" applyBorder="1" applyAlignment="1">
      <alignment horizontal="left"/>
    </xf>
    <xf numFmtId="0" fontId="17" fillId="2" borderId="17" xfId="6" applyFont="1" applyFill="1" applyBorder="1" applyAlignment="1">
      <alignment horizontal="left" wrapText="1"/>
    </xf>
    <xf numFmtId="0" fontId="18" fillId="2" borderId="18" xfId="6" applyFont="1" applyFill="1" applyBorder="1" applyAlignment="1">
      <alignment horizontal="left" wrapText="1"/>
    </xf>
    <xf numFmtId="0" fontId="19" fillId="2" borderId="0" xfId="0" applyFont="1" applyFill="1" applyAlignment="1">
      <alignment horizontal="left"/>
    </xf>
    <xf numFmtId="0" fontId="19" fillId="2" borderId="0" xfId="0" applyFont="1" applyFill="1"/>
    <xf numFmtId="3" fontId="14" fillId="2" borderId="13" xfId="0" applyNumberFormat="1" applyFont="1" applyFill="1" applyBorder="1" applyAlignment="1">
      <alignment horizontal="right"/>
    </xf>
    <xf numFmtId="0" fontId="20" fillId="2" borderId="0" xfId="0" applyFont="1" applyFill="1"/>
    <xf numFmtId="0" fontId="13" fillId="4" borderId="19" xfId="0" applyFont="1" applyFill="1" applyBorder="1" applyAlignment="1">
      <alignment horizontal="center"/>
    </xf>
    <xf numFmtId="0" fontId="13" fillId="4" borderId="20" xfId="0" applyFont="1" applyFill="1" applyBorder="1" applyAlignment="1">
      <alignment horizontal="center"/>
    </xf>
    <xf numFmtId="0" fontId="14" fillId="2" borderId="0" xfId="0" applyFont="1" applyFill="1" applyAlignment="1">
      <alignment horizontal="right"/>
    </xf>
    <xf numFmtId="3" fontId="14" fillId="2" borderId="21" xfId="0" applyNumberFormat="1" applyFont="1" applyFill="1" applyBorder="1"/>
    <xf numFmtId="3" fontId="14" fillId="2" borderId="22" xfId="0" applyNumberFormat="1" applyFont="1" applyFill="1" applyBorder="1"/>
    <xf numFmtId="3" fontId="14" fillId="2" borderId="23" xfId="0" applyNumberFormat="1" applyFont="1" applyFill="1" applyBorder="1"/>
    <xf numFmtId="3" fontId="13" fillId="2" borderId="0" xfId="0" applyNumberFormat="1" applyFont="1" applyFill="1"/>
    <xf numFmtId="0" fontId="17" fillId="5" borderId="11" xfId="7" applyFont="1" applyFill="1" applyBorder="1" applyAlignment="1">
      <alignment wrapText="1"/>
    </xf>
    <xf numFmtId="3" fontId="13" fillId="2" borderId="24" xfId="0" applyNumberFormat="1" applyFont="1" applyFill="1" applyBorder="1"/>
    <xf numFmtId="3" fontId="13" fillId="6" borderId="25" xfId="0" applyNumberFormat="1" applyFont="1" applyFill="1" applyBorder="1"/>
    <xf numFmtId="3" fontId="14" fillId="2" borderId="26" xfId="0" applyNumberFormat="1" applyFont="1" applyFill="1" applyBorder="1"/>
    <xf numFmtId="0" fontId="17" fillId="5" borderId="0" xfId="7" applyFont="1" applyFill="1" applyAlignment="1">
      <alignment wrapText="1"/>
    </xf>
    <xf numFmtId="3" fontId="13" fillId="4" borderId="25" xfId="0" applyNumberFormat="1" applyFont="1" applyFill="1" applyBorder="1"/>
    <xf numFmtId="0" fontId="21" fillId="2" borderId="0" xfId="4" applyFont="1" applyFill="1"/>
    <xf numFmtId="0" fontId="20" fillId="2" borderId="0" xfId="0" applyFont="1" applyFill="1" applyAlignment="1">
      <alignment horizontal="center"/>
    </xf>
    <xf numFmtId="0" fontId="13" fillId="2" borderId="27" xfId="0" applyFont="1" applyFill="1" applyBorder="1"/>
    <xf numFmtId="0" fontId="14" fillId="2" borderId="27" xfId="0" applyFont="1" applyFill="1" applyBorder="1" applyAlignment="1">
      <alignment horizontal="center"/>
    </xf>
    <xf numFmtId="0" fontId="14" fillId="2" borderId="27" xfId="0" applyFont="1" applyFill="1" applyBorder="1" applyAlignment="1">
      <alignment horizontal="center" wrapText="1"/>
    </xf>
    <xf numFmtId="0" fontId="13" fillId="3" borderId="4" xfId="0" applyFont="1" applyFill="1" applyBorder="1" applyAlignment="1">
      <alignment horizontal="center" wrapText="1"/>
    </xf>
    <xf numFmtId="0" fontId="14" fillId="2" borderId="0" xfId="0" applyFont="1" applyFill="1" applyAlignment="1">
      <alignment horizontal="center"/>
    </xf>
    <xf numFmtId="0" fontId="13" fillId="2" borderId="0" xfId="0" quotePrefix="1" applyFont="1" applyFill="1" applyAlignment="1">
      <alignment horizontal="left"/>
    </xf>
    <xf numFmtId="3" fontId="14" fillId="2" borderId="0" xfId="0" applyNumberFormat="1" applyFont="1" applyFill="1" applyAlignment="1">
      <alignment horizontal="center"/>
    </xf>
    <xf numFmtId="3" fontId="13" fillId="2" borderId="0" xfId="0" applyNumberFormat="1" applyFont="1" applyFill="1" applyAlignment="1">
      <alignment horizontal="center"/>
    </xf>
    <xf numFmtId="3" fontId="13" fillId="3" borderId="0" xfId="0" applyNumberFormat="1" applyFont="1" applyFill="1" applyAlignment="1">
      <alignment horizontal="center"/>
    </xf>
    <xf numFmtId="0" fontId="17" fillId="7" borderId="1" xfId="6" applyFont="1" applyFill="1" applyBorder="1" applyAlignment="1">
      <alignment horizontal="left"/>
    </xf>
    <xf numFmtId="0" fontId="17" fillId="5" borderId="0" xfId="6" applyFont="1" applyFill="1" applyAlignment="1">
      <alignment wrapText="1"/>
    </xf>
    <xf numFmtId="3" fontId="17" fillId="5" borderId="0" xfId="6" applyNumberFormat="1" applyFont="1" applyFill="1" applyAlignment="1">
      <alignment horizontal="right" wrapText="1"/>
    </xf>
    <xf numFmtId="0" fontId="17" fillId="5" borderId="1" xfId="6" applyFont="1" applyFill="1" applyBorder="1" applyAlignment="1">
      <alignment wrapText="1"/>
    </xf>
    <xf numFmtId="3" fontId="17" fillId="5" borderId="1" xfId="6" applyNumberFormat="1" applyFont="1" applyFill="1" applyBorder="1" applyAlignment="1">
      <alignment horizontal="right" wrapText="1"/>
    </xf>
    <xf numFmtId="0" fontId="13" fillId="2" borderId="4" xfId="0" applyFont="1" applyFill="1" applyBorder="1"/>
    <xf numFmtId="3" fontId="13" fillId="2" borderId="4" xfId="0" applyNumberFormat="1" applyFont="1" applyFill="1" applyBorder="1"/>
    <xf numFmtId="3" fontId="14" fillId="2" borderId="1" xfId="0" applyNumberFormat="1" applyFont="1" applyFill="1" applyBorder="1"/>
    <xf numFmtId="3" fontId="13" fillId="2" borderId="4" xfId="0" applyNumberFormat="1" applyFont="1" applyFill="1" applyBorder="1" applyAlignment="1">
      <alignment horizontal="right"/>
    </xf>
    <xf numFmtId="0" fontId="13" fillId="4" borderId="4" xfId="0" applyFont="1" applyFill="1" applyBorder="1" applyAlignment="1">
      <alignment wrapText="1"/>
    </xf>
    <xf numFmtId="3" fontId="13" fillId="4" borderId="4" xfId="0" applyNumberFormat="1" applyFont="1" applyFill="1" applyBorder="1"/>
    <xf numFmtId="0" fontId="13" fillId="2" borderId="0" xfId="0" applyFont="1" applyFill="1" applyAlignment="1">
      <alignment wrapText="1"/>
    </xf>
    <xf numFmtId="0" fontId="14" fillId="2" borderId="1" xfId="0" applyFont="1" applyFill="1" applyBorder="1"/>
    <xf numFmtId="3" fontId="18" fillId="5" borderId="2" xfId="6" applyNumberFormat="1" applyFont="1" applyFill="1" applyBorder="1" applyAlignment="1">
      <alignment horizontal="right" wrapText="1"/>
    </xf>
    <xf numFmtId="0" fontId="13" fillId="6" borderId="0" xfId="0" applyFont="1" applyFill="1"/>
    <xf numFmtId="0" fontId="14" fillId="6" borderId="0" xfId="0" applyFont="1" applyFill="1"/>
    <xf numFmtId="0" fontId="13" fillId="3" borderId="27" xfId="0" applyFont="1" applyFill="1" applyBorder="1" applyAlignment="1">
      <alignment horizontal="center"/>
    </xf>
    <xf numFmtId="0" fontId="14" fillId="2" borderId="27" xfId="0" applyFont="1" applyFill="1" applyBorder="1"/>
    <xf numFmtId="0" fontId="13" fillId="3" borderId="0" xfId="0" applyFont="1" applyFill="1" applyAlignment="1">
      <alignment horizontal="center"/>
    </xf>
    <xf numFmtId="0" fontId="22" fillId="5" borderId="0" xfId="5" applyFont="1" applyFill="1" applyAlignment="1">
      <alignment horizontal="right" wrapText="1"/>
    </xf>
    <xf numFmtId="0" fontId="22" fillId="5" borderId="0" xfId="5" applyFont="1" applyFill="1" applyAlignment="1">
      <alignment horizontal="left" wrapText="1"/>
    </xf>
    <xf numFmtId="0" fontId="23" fillId="5" borderId="0" xfId="5" applyFont="1" applyFill="1" applyAlignment="1">
      <alignment wrapText="1"/>
    </xf>
    <xf numFmtId="0" fontId="17" fillId="7" borderId="1" xfId="6" applyFont="1" applyFill="1" applyBorder="1" applyAlignment="1">
      <alignment horizontal="right"/>
    </xf>
    <xf numFmtId="0" fontId="17" fillId="5" borderId="0" xfId="5" applyFont="1" applyFill="1" applyAlignment="1">
      <alignment wrapText="1"/>
    </xf>
    <xf numFmtId="0" fontId="17" fillId="5" borderId="0" xfId="5" applyFont="1" applyFill="1" applyAlignment="1">
      <alignment horizontal="right" wrapText="1"/>
    </xf>
    <xf numFmtId="0" fontId="17" fillId="5" borderId="1" xfId="5" applyFont="1" applyFill="1" applyBorder="1" applyAlignment="1">
      <alignment wrapText="1"/>
    </xf>
    <xf numFmtId="0" fontId="17" fillId="5" borderId="1" xfId="5" applyFont="1" applyFill="1" applyBorder="1" applyAlignment="1">
      <alignment horizontal="right" wrapText="1"/>
    </xf>
    <xf numFmtId="0" fontId="18" fillId="5" borderId="4" xfId="5" applyFont="1" applyFill="1" applyBorder="1" applyAlignment="1">
      <alignment wrapText="1"/>
    </xf>
    <xf numFmtId="0" fontId="17" fillId="7" borderId="0" xfId="6" applyFont="1" applyFill="1" applyAlignment="1">
      <alignment horizontal="right"/>
    </xf>
    <xf numFmtId="0" fontId="18" fillId="8" borderId="4" xfId="5" applyFont="1" applyFill="1" applyBorder="1" applyAlignment="1">
      <alignment wrapText="1"/>
    </xf>
    <xf numFmtId="0" fontId="17" fillId="7" borderId="28" xfId="6" applyFont="1" applyFill="1" applyBorder="1" applyAlignment="1">
      <alignment horizontal="left"/>
    </xf>
    <xf numFmtId="0" fontId="18" fillId="5" borderId="0" xfId="5" applyFont="1" applyFill="1" applyAlignment="1">
      <alignment wrapText="1"/>
    </xf>
    <xf numFmtId="0" fontId="17" fillId="9" borderId="0" xfId="5" applyFont="1" applyFill="1" applyAlignment="1">
      <alignment horizontal="right" wrapText="1"/>
    </xf>
    <xf numFmtId="0" fontId="12" fillId="2" borderId="0" xfId="0" applyFont="1" applyFill="1" applyAlignment="1">
      <alignment horizontal="left" wrapText="1"/>
    </xf>
    <xf numFmtId="0" fontId="12" fillId="2" borderId="0" xfId="0" applyFont="1" applyFill="1" applyAlignment="1">
      <alignment wrapText="1"/>
    </xf>
    <xf numFmtId="3" fontId="24" fillId="2" borderId="6" xfId="0" applyNumberFormat="1" applyFont="1" applyFill="1" applyBorder="1"/>
    <xf numFmtId="3" fontId="24" fillId="2" borderId="23" xfId="0" applyNumberFormat="1" applyFont="1" applyFill="1" applyBorder="1"/>
    <xf numFmtId="3" fontId="24" fillId="2" borderId="29" xfId="0" applyNumberFormat="1" applyFont="1" applyFill="1" applyBorder="1"/>
    <xf numFmtId="3" fontId="24" fillId="2" borderId="30" xfId="0" applyNumberFormat="1" applyFont="1" applyFill="1" applyBorder="1"/>
    <xf numFmtId="3" fontId="24" fillId="2" borderId="31" xfId="0" applyNumberFormat="1" applyFont="1" applyFill="1" applyBorder="1"/>
    <xf numFmtId="0" fontId="17" fillId="7" borderId="0" xfId="6" applyFont="1" applyFill="1" applyAlignment="1">
      <alignment horizontal="left"/>
    </xf>
    <xf numFmtId="0" fontId="25" fillId="2" borderId="0" xfId="0" applyFont="1" applyFill="1"/>
    <xf numFmtId="0" fontId="26" fillId="2" borderId="0" xfId="0" applyFont="1" applyFill="1"/>
    <xf numFmtId="3" fontId="7" fillId="2" borderId="0" xfId="0" applyNumberFormat="1" applyFont="1" applyFill="1"/>
    <xf numFmtId="3" fontId="8" fillId="2" borderId="2" xfId="0" applyNumberFormat="1" applyFont="1" applyFill="1" applyBorder="1"/>
    <xf numFmtId="0" fontId="8" fillId="2" borderId="0" xfId="0" applyFont="1" applyFill="1" applyAlignment="1">
      <alignment horizontal="center"/>
    </xf>
    <xf numFmtId="3" fontId="7" fillId="2" borderId="0" xfId="0" applyNumberFormat="1" applyFont="1" applyFill="1" applyAlignment="1">
      <alignment horizontal="right"/>
    </xf>
    <xf numFmtId="3" fontId="8" fillId="2" borderId="2" xfId="0" applyNumberFormat="1" applyFont="1" applyFill="1" applyBorder="1" applyAlignment="1">
      <alignment horizontal="right"/>
    </xf>
    <xf numFmtId="3" fontId="14" fillId="2" borderId="32" xfId="0" applyNumberFormat="1" applyFont="1" applyFill="1" applyBorder="1"/>
    <xf numFmtId="3" fontId="7" fillId="2" borderId="28" xfId="0" applyNumberFormat="1" applyFont="1" applyFill="1" applyBorder="1"/>
    <xf numFmtId="3" fontId="24" fillId="0" borderId="6" xfId="0" applyNumberFormat="1" applyFont="1" applyBorder="1"/>
    <xf numFmtId="0" fontId="3" fillId="5" borderId="0" xfId="5" applyFill="1" applyAlignment="1">
      <alignment horizontal="right" wrapText="1"/>
    </xf>
    <xf numFmtId="0" fontId="3" fillId="7" borderId="28" xfId="6" applyFill="1" applyBorder="1" applyAlignment="1">
      <alignment horizontal="right"/>
    </xf>
    <xf numFmtId="3" fontId="24" fillId="2" borderId="0" xfId="0" applyNumberFormat="1" applyFont="1" applyFill="1"/>
    <xf numFmtId="3" fontId="24" fillId="2" borderId="7" xfId="0" applyNumberFormat="1" applyFont="1" applyFill="1" applyBorder="1"/>
    <xf numFmtId="3" fontId="24" fillId="2" borderId="8" xfId="0" applyNumberFormat="1" applyFont="1" applyFill="1" applyBorder="1"/>
    <xf numFmtId="0" fontId="13" fillId="10" borderId="33" xfId="0" applyFont="1" applyFill="1" applyBorder="1" applyAlignment="1">
      <alignment horizontal="left"/>
    </xf>
    <xf numFmtId="0" fontId="13" fillId="10" borderId="28" xfId="0" applyFont="1" applyFill="1" applyBorder="1" applyAlignment="1">
      <alignment horizontal="center"/>
    </xf>
    <xf numFmtId="0" fontId="14" fillId="10" borderId="6" xfId="0" applyFont="1" applyFill="1" applyBorder="1"/>
    <xf numFmtId="3" fontId="14" fillId="10" borderId="0" xfId="0" applyNumberFormat="1" applyFont="1" applyFill="1"/>
    <xf numFmtId="0" fontId="13" fillId="10" borderId="34" xfId="0" applyFont="1" applyFill="1" applyBorder="1"/>
    <xf numFmtId="3" fontId="13" fillId="10" borderId="2" xfId="0" applyNumberFormat="1" applyFont="1" applyFill="1" applyBorder="1"/>
    <xf numFmtId="0" fontId="14" fillId="11" borderId="0" xfId="0" applyFont="1" applyFill="1" applyAlignment="1">
      <alignment horizontal="right"/>
    </xf>
    <xf numFmtId="0" fontId="14" fillId="2" borderId="1" xfId="0" applyFont="1" applyFill="1" applyBorder="1" applyAlignment="1">
      <alignment horizontal="right"/>
    </xf>
    <xf numFmtId="0" fontId="14" fillId="11" borderId="1" xfId="0" applyFont="1" applyFill="1" applyBorder="1" applyAlignment="1">
      <alignment horizontal="right"/>
    </xf>
    <xf numFmtId="0" fontId="17" fillId="12" borderId="1" xfId="6" applyFont="1" applyFill="1" applyBorder="1" applyAlignment="1">
      <alignment horizontal="right"/>
    </xf>
    <xf numFmtId="0" fontId="3" fillId="12" borderId="0" xfId="6" applyFill="1" applyAlignment="1">
      <alignment horizontal="right"/>
    </xf>
    <xf numFmtId="0" fontId="14" fillId="2" borderId="9" xfId="0" applyFont="1" applyFill="1" applyBorder="1" applyAlignment="1">
      <alignment wrapText="1"/>
    </xf>
    <xf numFmtId="3" fontId="14" fillId="2" borderId="35" xfId="0" applyNumberFormat="1" applyFont="1" applyFill="1" applyBorder="1"/>
    <xf numFmtId="0" fontId="14" fillId="10" borderId="9" xfId="0" applyFont="1" applyFill="1" applyBorder="1" applyAlignment="1">
      <alignment wrapText="1"/>
    </xf>
    <xf numFmtId="3" fontId="14" fillId="10" borderId="35" xfId="0" applyNumberFormat="1" applyFont="1" applyFill="1" applyBorder="1"/>
    <xf numFmtId="3" fontId="7" fillId="2" borderId="35" xfId="0" applyNumberFormat="1" applyFont="1" applyFill="1" applyBorder="1"/>
    <xf numFmtId="0" fontId="14" fillId="2" borderId="36" xfId="0" applyFont="1" applyFill="1" applyBorder="1" applyAlignment="1">
      <alignment wrapText="1"/>
    </xf>
    <xf numFmtId="3" fontId="14" fillId="2" borderId="35" xfId="0" applyNumberFormat="1" applyFont="1" applyFill="1" applyBorder="1" applyAlignment="1">
      <alignment horizontal="right"/>
    </xf>
    <xf numFmtId="3" fontId="7" fillId="2" borderId="35" xfId="0" applyNumberFormat="1" applyFont="1" applyFill="1" applyBorder="1" applyAlignment="1">
      <alignment horizontal="right"/>
    </xf>
    <xf numFmtId="0" fontId="35" fillId="2" borderId="0" xfId="0" applyFont="1" applyFill="1"/>
    <xf numFmtId="0" fontId="36" fillId="2" borderId="1" xfId="0" quotePrefix="1" applyFont="1" applyFill="1" applyBorder="1" applyAlignment="1">
      <alignment horizontal="right"/>
    </xf>
    <xf numFmtId="0" fontId="36" fillId="2" borderId="0" xfId="0" applyFont="1" applyFill="1" applyAlignment="1">
      <alignment horizontal="center"/>
    </xf>
    <xf numFmtId="3" fontId="35" fillId="2" borderId="0" xfId="0" applyNumberFormat="1" applyFont="1" applyFill="1"/>
    <xf numFmtId="3" fontId="35" fillId="0" borderId="0" xfId="0" applyNumberFormat="1" applyFont="1"/>
    <xf numFmtId="3" fontId="36" fillId="2" borderId="2" xfId="0" applyNumberFormat="1" applyFont="1" applyFill="1" applyBorder="1"/>
    <xf numFmtId="3" fontId="35" fillId="2" borderId="35" xfId="0" applyNumberFormat="1" applyFont="1" applyFill="1" applyBorder="1"/>
    <xf numFmtId="3" fontId="35" fillId="2" borderId="0" xfId="0" applyNumberFormat="1" applyFont="1" applyFill="1" applyAlignment="1">
      <alignment horizontal="right"/>
    </xf>
    <xf numFmtId="3" fontId="36" fillId="2" borderId="2" xfId="0" applyNumberFormat="1" applyFont="1" applyFill="1" applyBorder="1" applyAlignment="1">
      <alignment horizontal="right"/>
    </xf>
    <xf numFmtId="3" fontId="35" fillId="10" borderId="0" xfId="0" applyNumberFormat="1" applyFont="1" applyFill="1"/>
    <xf numFmtId="3" fontId="36" fillId="10" borderId="2" xfId="0" applyNumberFormat="1" applyFont="1" applyFill="1" applyBorder="1"/>
    <xf numFmtId="3" fontId="35" fillId="10" borderId="35" xfId="0" applyNumberFormat="1" applyFont="1" applyFill="1" applyBorder="1"/>
    <xf numFmtId="3" fontId="35" fillId="2" borderId="0" xfId="3" applyNumberFormat="1" applyFont="1" applyFill="1"/>
    <xf numFmtId="0" fontId="18" fillId="7" borderId="1" xfId="6" applyFont="1" applyFill="1" applyBorder="1" applyAlignment="1">
      <alignment horizontal="right"/>
    </xf>
    <xf numFmtId="0" fontId="37" fillId="0" borderId="0" xfId="6" applyFont="1" applyAlignment="1">
      <alignment wrapText="1"/>
    </xf>
    <xf numFmtId="0" fontId="0" fillId="0" borderId="0" xfId="0" applyAlignment="1">
      <alignment horizontal="left"/>
    </xf>
    <xf numFmtId="3" fontId="14" fillId="2" borderId="37" xfId="0" applyNumberFormat="1" applyFont="1" applyFill="1" applyBorder="1"/>
    <xf numFmtId="3" fontId="14" fillId="2" borderId="30" xfId="0" applyNumberFormat="1" applyFont="1" applyFill="1" applyBorder="1"/>
    <xf numFmtId="3" fontId="13" fillId="6" borderId="0" xfId="0" applyNumberFormat="1" applyFont="1" applyFill="1"/>
    <xf numFmtId="3" fontId="13" fillId="6" borderId="0" xfId="0" applyNumberFormat="1" applyFont="1" applyFill="1" applyAlignment="1">
      <alignment horizontal="center"/>
    </xf>
    <xf numFmtId="3" fontId="13" fillId="4" borderId="0" xfId="0" applyNumberFormat="1" applyFont="1" applyFill="1"/>
    <xf numFmtId="0" fontId="2" fillId="5" borderId="0" xfId="7" applyFont="1" applyFill="1" applyAlignment="1">
      <alignment wrapText="1"/>
    </xf>
    <xf numFmtId="3" fontId="13" fillId="2" borderId="38" xfId="0" applyNumberFormat="1" applyFont="1" applyFill="1" applyBorder="1"/>
    <xf numFmtId="0" fontId="14" fillId="2" borderId="39" xfId="0" applyFont="1" applyFill="1" applyBorder="1"/>
    <xf numFmtId="0" fontId="14" fillId="2" borderId="40" xfId="0" applyFont="1" applyFill="1" applyBorder="1"/>
    <xf numFmtId="0" fontId="14" fillId="2" borderId="22" xfId="0" applyFont="1" applyFill="1" applyBorder="1"/>
    <xf numFmtId="0" fontId="14" fillId="2" borderId="29" xfId="0" applyFont="1" applyFill="1" applyBorder="1"/>
    <xf numFmtId="0" fontId="14" fillId="2" borderId="41" xfId="0" applyFont="1" applyFill="1" applyBorder="1"/>
    <xf numFmtId="0" fontId="14" fillId="2" borderId="23" xfId="0" applyFont="1" applyFill="1" applyBorder="1"/>
    <xf numFmtId="0" fontId="13" fillId="4" borderId="14" xfId="0" applyFont="1" applyFill="1" applyBorder="1" applyAlignment="1">
      <alignment horizontal="center"/>
    </xf>
    <xf numFmtId="0" fontId="13" fillId="4" borderId="4" xfId="0" applyFont="1" applyFill="1" applyBorder="1" applyAlignment="1">
      <alignment horizontal="center"/>
    </xf>
    <xf numFmtId="0" fontId="38" fillId="13" borderId="15" xfId="0" applyFont="1" applyFill="1" applyBorder="1" applyAlignment="1">
      <alignment horizontal="center" wrapText="1"/>
    </xf>
    <xf numFmtId="0" fontId="13" fillId="4" borderId="27" xfId="0" applyFont="1" applyFill="1" applyBorder="1" applyAlignment="1">
      <alignment horizontal="center"/>
    </xf>
    <xf numFmtId="0" fontId="38" fillId="13" borderId="42" xfId="0" applyFont="1" applyFill="1" applyBorder="1" applyAlignment="1">
      <alignment horizontal="center" wrapText="1"/>
    </xf>
    <xf numFmtId="3" fontId="13" fillId="2" borderId="43" xfId="0" applyNumberFormat="1" applyFont="1" applyFill="1" applyBorder="1"/>
    <xf numFmtId="0" fontId="17" fillId="14" borderId="0" xfId="5" applyFont="1" applyFill="1" applyAlignment="1">
      <alignment wrapText="1"/>
    </xf>
    <xf numFmtId="0" fontId="18" fillId="5" borderId="2" xfId="5" applyFont="1" applyFill="1" applyBorder="1" applyAlignment="1">
      <alignment wrapText="1"/>
    </xf>
    <xf numFmtId="0" fontId="14" fillId="2" borderId="35" xfId="0" applyFont="1" applyFill="1" applyBorder="1"/>
    <xf numFmtId="0" fontId="13" fillId="3" borderId="44" xfId="0" applyFont="1" applyFill="1" applyBorder="1" applyAlignment="1">
      <alignment horizontal="center"/>
    </xf>
    <xf numFmtId="3" fontId="14" fillId="2" borderId="45" xfId="0" applyNumberFormat="1" applyFont="1" applyFill="1" applyBorder="1"/>
    <xf numFmtId="3" fontId="14" fillId="2" borderId="32" xfId="0" applyNumberFormat="1" applyFont="1" applyFill="1" applyBorder="1" applyAlignment="1">
      <alignment horizontal="right"/>
    </xf>
    <xf numFmtId="3" fontId="14" fillId="2" borderId="46" xfId="0" applyNumberFormat="1" applyFont="1" applyFill="1" applyBorder="1"/>
    <xf numFmtId="0" fontId="14" fillId="2" borderId="47" xfId="0" applyFont="1" applyFill="1" applyBorder="1"/>
    <xf numFmtId="0" fontId="14" fillId="2" borderId="48" xfId="0" applyFont="1" applyFill="1" applyBorder="1"/>
    <xf numFmtId="0" fontId="14" fillId="2" borderId="49" xfId="0" applyFont="1" applyFill="1" applyBorder="1"/>
    <xf numFmtId="0" fontId="14" fillId="2" borderId="50" xfId="0" applyFont="1" applyFill="1" applyBorder="1"/>
    <xf numFmtId="0" fontId="14" fillId="2" borderId="51" xfId="0" applyFont="1" applyFill="1" applyBorder="1"/>
    <xf numFmtId="0" fontId="14" fillId="2" borderId="32" xfId="0" applyFont="1" applyFill="1" applyBorder="1"/>
    <xf numFmtId="0" fontId="14" fillId="2" borderId="52" xfId="0" applyFont="1" applyFill="1" applyBorder="1"/>
    <xf numFmtId="0" fontId="14" fillId="2" borderId="53" xfId="0" applyFont="1" applyFill="1" applyBorder="1"/>
    <xf numFmtId="0" fontId="14" fillId="2" borderId="46" xfId="0" applyFont="1" applyFill="1" applyBorder="1"/>
    <xf numFmtId="0" fontId="14" fillId="2" borderId="50" xfId="0" applyFont="1" applyFill="1" applyBorder="1" applyAlignment="1">
      <alignment horizontal="right"/>
    </xf>
    <xf numFmtId="3" fontId="13" fillId="4" borderId="54" xfId="0" applyNumberFormat="1" applyFont="1" applyFill="1" applyBorder="1"/>
    <xf numFmtId="0" fontId="17" fillId="15" borderId="11" xfId="7" applyFont="1" applyFill="1" applyBorder="1" applyAlignment="1">
      <alignment wrapText="1"/>
    </xf>
    <xf numFmtId="0" fontId="14" fillId="16" borderId="0" xfId="0" applyFont="1" applyFill="1"/>
    <xf numFmtId="0" fontId="14" fillId="2" borderId="55" xfId="0" applyFont="1" applyFill="1" applyBorder="1"/>
    <xf numFmtId="0" fontId="14" fillId="2" borderId="56" xfId="0" applyFont="1" applyFill="1" applyBorder="1"/>
    <xf numFmtId="0" fontId="14" fillId="2" borderId="7" xfId="0" applyFont="1" applyFill="1" applyBorder="1"/>
    <xf numFmtId="0" fontId="14" fillId="2" borderId="57" xfId="0" applyFont="1" applyFill="1" applyBorder="1"/>
    <xf numFmtId="0" fontId="14" fillId="2" borderId="58" xfId="0" applyFont="1" applyFill="1" applyBorder="1"/>
    <xf numFmtId="0" fontId="14" fillId="2" borderId="8" xfId="0" applyFont="1" applyFill="1" applyBorder="1"/>
    <xf numFmtId="0" fontId="14" fillId="2" borderId="59" xfId="0" applyFont="1" applyFill="1" applyBorder="1"/>
    <xf numFmtId="0" fontId="14" fillId="2" borderId="60" xfId="0" applyFont="1" applyFill="1" applyBorder="1"/>
    <xf numFmtId="0" fontId="14" fillId="2" borderId="10" xfId="0" applyFont="1" applyFill="1" applyBorder="1"/>
    <xf numFmtId="0" fontId="8" fillId="2" borderId="28" xfId="0" applyFont="1" applyFill="1" applyBorder="1" applyAlignment="1">
      <alignment horizontal="center"/>
    </xf>
    <xf numFmtId="1" fontId="14" fillId="2" borderId="35" xfId="0" applyNumberFormat="1" applyFont="1" applyFill="1" applyBorder="1"/>
    <xf numFmtId="0" fontId="13" fillId="2" borderId="0" xfId="0" applyFont="1" applyFill="1" applyAlignment="1">
      <alignment horizontal="right"/>
    </xf>
    <xf numFmtId="0" fontId="39" fillId="2" borderId="0" xfId="0" applyFont="1" applyFill="1"/>
    <xf numFmtId="3" fontId="13" fillId="17" borderId="0" xfId="0" applyNumberFormat="1" applyFont="1" applyFill="1" applyAlignment="1">
      <alignment horizontal="center"/>
    </xf>
    <xf numFmtId="0" fontId="13" fillId="17" borderId="27" xfId="0" applyFont="1" applyFill="1" applyBorder="1" applyAlignment="1">
      <alignment horizontal="center"/>
    </xf>
    <xf numFmtId="0" fontId="13" fillId="18" borderId="27" xfId="0" applyFont="1" applyFill="1" applyBorder="1" applyAlignment="1">
      <alignment horizontal="center"/>
    </xf>
    <xf numFmtId="3" fontId="13" fillId="18" borderId="0" xfId="0" applyNumberFormat="1" applyFont="1" applyFill="1" applyAlignment="1">
      <alignment horizontal="center"/>
    </xf>
    <xf numFmtId="3" fontId="40" fillId="2" borderId="2" xfId="0" applyNumberFormat="1" applyFont="1" applyFill="1" applyBorder="1"/>
    <xf numFmtId="0" fontId="34" fillId="2" borderId="0" xfId="2" applyFill="1" applyAlignment="1" applyProtection="1"/>
    <xf numFmtId="0" fontId="14" fillId="11" borderId="0" xfId="0" applyFont="1" applyFill="1"/>
    <xf numFmtId="3" fontId="40" fillId="2" borderId="0" xfId="0" applyNumberFormat="1" applyFont="1" applyFill="1"/>
    <xf numFmtId="0" fontId="41" fillId="0" borderId="0" xfId="0" applyFont="1"/>
    <xf numFmtId="0" fontId="13" fillId="10" borderId="6" xfId="0" applyFont="1" applyFill="1" applyBorder="1" applyAlignment="1">
      <alignment horizontal="left"/>
    </xf>
    <xf numFmtId="0" fontId="14" fillId="2" borderId="1" xfId="0" applyFont="1" applyFill="1" applyBorder="1" applyAlignment="1">
      <alignment wrapText="1"/>
    </xf>
    <xf numFmtId="0" fontId="13" fillId="10" borderId="0" xfId="0" applyFont="1" applyFill="1" applyAlignment="1">
      <alignment horizontal="left"/>
    </xf>
    <xf numFmtId="0" fontId="14" fillId="10" borderId="0" xfId="0" applyFont="1" applyFill="1"/>
    <xf numFmtId="0" fontId="13" fillId="10" borderId="2" xfId="0" applyFont="1" applyFill="1" applyBorder="1"/>
    <xf numFmtId="0" fontId="14" fillId="10" borderId="1" xfId="0" applyFont="1" applyFill="1" applyBorder="1" applyAlignment="1">
      <alignment wrapText="1"/>
    </xf>
    <xf numFmtId="0" fontId="13" fillId="0" borderId="0" xfId="0" applyFont="1" applyAlignment="1">
      <alignment horizontal="center"/>
    </xf>
    <xf numFmtId="0" fontId="14" fillId="0" borderId="0" xfId="0" applyFont="1"/>
    <xf numFmtId="3" fontId="0" fillId="0" borderId="0" xfId="0" applyNumberFormat="1"/>
    <xf numFmtId="0" fontId="13" fillId="10" borderId="0" xfId="0" applyFont="1" applyFill="1" applyAlignment="1">
      <alignment horizontal="right"/>
    </xf>
    <xf numFmtId="0" fontId="14" fillId="0" borderId="0" xfId="0" applyFont="1" applyAlignment="1">
      <alignment horizontal="right"/>
    </xf>
    <xf numFmtId="3" fontId="13" fillId="0" borderId="2" xfId="0" applyNumberFormat="1" applyFont="1" applyBorder="1"/>
    <xf numFmtId="3" fontId="14" fillId="0" borderId="35" xfId="0" applyNumberFormat="1" applyFont="1" applyBorder="1"/>
    <xf numFmtId="3" fontId="36" fillId="0" borderId="2" xfId="0" applyNumberFormat="1" applyFont="1" applyBorder="1"/>
    <xf numFmtId="0" fontId="13" fillId="3" borderId="15" xfId="0" applyFont="1" applyFill="1" applyBorder="1" applyAlignment="1">
      <alignment horizontal="center" wrapText="1"/>
    </xf>
    <xf numFmtId="3" fontId="14" fillId="2" borderId="44" xfId="0" applyNumberFormat="1" applyFont="1" applyFill="1" applyBorder="1"/>
    <xf numFmtId="3" fontId="14" fillId="2" borderId="56" xfId="0" applyNumberFormat="1" applyFont="1" applyFill="1" applyBorder="1"/>
    <xf numFmtId="3" fontId="14" fillId="2" borderId="58" xfId="0" applyNumberFormat="1" applyFont="1" applyFill="1" applyBorder="1"/>
    <xf numFmtId="3" fontId="14" fillId="2" borderId="60" xfId="0" applyNumberFormat="1" applyFont="1" applyFill="1" applyBorder="1"/>
    <xf numFmtId="3" fontId="24" fillId="2" borderId="56" xfId="0" applyNumberFormat="1" applyFont="1" applyFill="1" applyBorder="1"/>
    <xf numFmtId="3" fontId="24" fillId="2" borderId="58" xfId="0" applyNumberFormat="1" applyFont="1" applyFill="1" applyBorder="1"/>
    <xf numFmtId="3" fontId="24" fillId="2" borderId="60" xfId="0" applyNumberFormat="1" applyFont="1" applyFill="1" applyBorder="1"/>
    <xf numFmtId="0" fontId="14" fillId="2" borderId="62" xfId="0" applyFont="1" applyFill="1" applyBorder="1"/>
    <xf numFmtId="0" fontId="14" fillId="2" borderId="63" xfId="0" applyFont="1" applyFill="1" applyBorder="1"/>
    <xf numFmtId="0" fontId="14" fillId="2" borderId="64" xfId="0" applyFont="1" applyFill="1" applyBorder="1"/>
    <xf numFmtId="3" fontId="14" fillId="2" borderId="55" xfId="0" applyNumberFormat="1" applyFont="1" applyFill="1" applyBorder="1"/>
    <xf numFmtId="3" fontId="14" fillId="2" borderId="57" xfId="0" applyNumberFormat="1" applyFont="1" applyFill="1" applyBorder="1" applyAlignment="1">
      <alignment horizontal="right"/>
    </xf>
    <xf numFmtId="3" fontId="14" fillId="2" borderId="58" xfId="0" applyNumberFormat="1" applyFont="1" applyFill="1" applyBorder="1" applyAlignment="1">
      <alignment horizontal="right"/>
    </xf>
    <xf numFmtId="3" fontId="14" fillId="2" borderId="57" xfId="0" applyNumberFormat="1" applyFont="1" applyFill="1" applyBorder="1"/>
    <xf numFmtId="3" fontId="14" fillId="2" borderId="59" xfId="0" applyNumberFormat="1" applyFont="1" applyFill="1" applyBorder="1"/>
    <xf numFmtId="0" fontId="14" fillId="2" borderId="30" xfId="0" applyFont="1" applyFill="1" applyBorder="1" applyAlignment="1">
      <alignment horizontal="right"/>
    </xf>
    <xf numFmtId="0" fontId="14" fillId="2" borderId="51" xfId="0" applyFont="1" applyFill="1" applyBorder="1" applyAlignment="1">
      <alignment horizontal="right"/>
    </xf>
    <xf numFmtId="3" fontId="14" fillId="2" borderId="50" xfId="0" applyNumberFormat="1" applyFont="1" applyFill="1" applyBorder="1"/>
    <xf numFmtId="3" fontId="14" fillId="2" borderId="48" xfId="0" applyNumberFormat="1" applyFont="1" applyFill="1" applyBorder="1"/>
    <xf numFmtId="3" fontId="14" fillId="2" borderId="50" xfId="0" applyNumberFormat="1" applyFont="1" applyFill="1" applyBorder="1" applyAlignment="1">
      <alignment horizontal="right"/>
    </xf>
    <xf numFmtId="3" fontId="14" fillId="2" borderId="51" xfId="0" applyNumberFormat="1" applyFont="1" applyFill="1" applyBorder="1" applyAlignment="1">
      <alignment horizontal="right"/>
    </xf>
    <xf numFmtId="3" fontId="14" fillId="2" borderId="51" xfId="0" applyNumberFormat="1" applyFont="1" applyFill="1" applyBorder="1"/>
    <xf numFmtId="3" fontId="14" fillId="2" borderId="52" xfId="0" applyNumberFormat="1" applyFont="1" applyFill="1" applyBorder="1"/>
    <xf numFmtId="3" fontId="14" fillId="2" borderId="53" xfId="0" applyNumberFormat="1" applyFont="1" applyFill="1" applyBorder="1"/>
    <xf numFmtId="0" fontId="14" fillId="0" borderId="47" xfId="0" applyFont="1" applyBorder="1"/>
    <xf numFmtId="0" fontId="14" fillId="0" borderId="48" xfId="0" applyFont="1" applyBorder="1"/>
    <xf numFmtId="0" fontId="14" fillId="0" borderId="49" xfId="0" applyFont="1" applyBorder="1"/>
    <xf numFmtId="0" fontId="14" fillId="0" borderId="50" xfId="0" applyFont="1" applyBorder="1"/>
    <xf numFmtId="0" fontId="14" fillId="0" borderId="51" xfId="0" applyFont="1" applyBorder="1"/>
    <xf numFmtId="0" fontId="14" fillId="0" borderId="32" xfId="0" applyFont="1" applyBorder="1"/>
    <xf numFmtId="0" fontId="14" fillId="0" borderId="52" xfId="0" applyFont="1" applyBorder="1"/>
    <xf numFmtId="0" fontId="14" fillId="0" borderId="53" xfId="0" applyFont="1" applyBorder="1"/>
    <xf numFmtId="0" fontId="14" fillId="0" borderId="46" xfId="0" applyFont="1" applyBorder="1"/>
    <xf numFmtId="165" fontId="35" fillId="0" borderId="0" xfId="1" applyNumberFormat="1" applyFont="1" applyFill="1" applyBorder="1" applyAlignment="1">
      <alignment horizontal="right"/>
    </xf>
    <xf numFmtId="0" fontId="35" fillId="0" borderId="0" xfId="0" applyFont="1"/>
    <xf numFmtId="0" fontId="7" fillId="0" borderId="0" xfId="0" applyFont="1"/>
    <xf numFmtId="165" fontId="35" fillId="0" borderId="0" xfId="1" applyNumberFormat="1" applyFont="1" applyFill="1"/>
    <xf numFmtId="165" fontId="13" fillId="10" borderId="0" xfId="0" applyNumberFormat="1" applyFont="1" applyFill="1" applyAlignment="1">
      <alignment horizontal="right"/>
    </xf>
    <xf numFmtId="0" fontId="13" fillId="0" borderId="1" xfId="0" quotePrefix="1" applyFont="1" applyBorder="1" applyAlignment="1">
      <alignment horizontal="right"/>
    </xf>
    <xf numFmtId="0" fontId="40" fillId="0" borderId="0" xfId="0" applyFont="1" applyAlignment="1">
      <alignment horizontal="center"/>
    </xf>
    <xf numFmtId="3" fontId="40" fillId="0" borderId="2" xfId="0" applyNumberFormat="1" applyFont="1" applyBorder="1"/>
    <xf numFmtId="3" fontId="13" fillId="0" borderId="2" xfId="0" applyNumberFormat="1" applyFont="1" applyBorder="1" applyAlignment="1">
      <alignment horizontal="right"/>
    </xf>
    <xf numFmtId="0" fontId="13" fillId="0" borderId="28" xfId="0" applyFont="1" applyBorder="1" applyAlignment="1">
      <alignment horizontal="center"/>
    </xf>
    <xf numFmtId="0" fontId="13" fillId="0" borderId="0" xfId="0" applyFont="1" applyAlignment="1">
      <alignment horizontal="right"/>
    </xf>
    <xf numFmtId="3" fontId="14" fillId="0" borderId="0" xfId="0" applyNumberFormat="1" applyFont="1"/>
    <xf numFmtId="0" fontId="35" fillId="0" borderId="0" xfId="0" applyFont="1" applyAlignment="1">
      <alignment horizontal="right"/>
    </xf>
    <xf numFmtId="0" fontId="43" fillId="2" borderId="27" xfId="0" applyFont="1" applyFill="1" applyBorder="1" applyAlignment="1">
      <alignment horizontal="center"/>
    </xf>
    <xf numFmtId="0" fontId="44" fillId="3" borderId="27" xfId="0" applyFont="1" applyFill="1" applyBorder="1" applyAlignment="1">
      <alignment horizontal="center"/>
    </xf>
    <xf numFmtId="3" fontId="43" fillId="2" borderId="0" xfId="0" applyNumberFormat="1" applyFont="1" applyFill="1" applyAlignment="1">
      <alignment horizontal="center"/>
    </xf>
    <xf numFmtId="3" fontId="44" fillId="3" borderId="0" xfId="0" applyNumberFormat="1" applyFont="1" applyFill="1" applyAlignment="1">
      <alignment horizontal="center"/>
    </xf>
    <xf numFmtId="1" fontId="14" fillId="2" borderId="0" xfId="0" applyNumberFormat="1" applyFont="1" applyFill="1"/>
    <xf numFmtId="3" fontId="35" fillId="2" borderId="35" xfId="0" applyNumberFormat="1" applyFont="1" applyFill="1" applyBorder="1" applyAlignment="1">
      <alignment horizontal="right"/>
    </xf>
    <xf numFmtId="0" fontId="14" fillId="11" borderId="8" xfId="0" applyFont="1" applyFill="1" applyBorder="1"/>
    <xf numFmtId="3" fontId="13" fillId="0" borderId="0" xfId="0" applyNumberFormat="1" applyFont="1"/>
    <xf numFmtId="0" fontId="13" fillId="19" borderId="0" xfId="0" applyFont="1" applyFill="1"/>
    <xf numFmtId="3" fontId="13" fillId="19" borderId="0" xfId="0" applyNumberFormat="1" applyFont="1" applyFill="1"/>
    <xf numFmtId="0" fontId="14" fillId="19" borderId="0" xfId="0" applyFont="1" applyFill="1"/>
    <xf numFmtId="3" fontId="36" fillId="0" borderId="0" xfId="0" applyNumberFormat="1" applyFont="1"/>
    <xf numFmtId="0" fontId="24" fillId="2" borderId="0" xfId="0" applyFont="1" applyFill="1"/>
    <xf numFmtId="3" fontId="14" fillId="0" borderId="1" xfId="0" applyNumberFormat="1" applyFont="1" applyBorder="1"/>
    <xf numFmtId="0" fontId="45" fillId="0" borderId="0" xfId="0" applyFont="1" applyAlignment="1">
      <alignment horizontal="right"/>
    </xf>
    <xf numFmtId="3" fontId="36" fillId="19" borderId="0" xfId="0" applyNumberFormat="1" applyFont="1" applyFill="1"/>
    <xf numFmtId="0" fontId="32" fillId="10" borderId="33" xfId="0" applyFont="1" applyFill="1" applyBorder="1" applyAlignment="1">
      <alignment horizontal="left"/>
    </xf>
    <xf numFmtId="0" fontId="20" fillId="10" borderId="28" xfId="0" applyFont="1" applyFill="1" applyBorder="1" applyAlignment="1">
      <alignment horizontal="left"/>
    </xf>
    <xf numFmtId="3" fontId="40" fillId="0" borderId="0" xfId="0" applyNumberFormat="1" applyFont="1"/>
    <xf numFmtId="0" fontId="46" fillId="0" borderId="0" xfId="0" applyFont="1" applyAlignment="1">
      <alignment horizontal="right"/>
    </xf>
    <xf numFmtId="0" fontId="17" fillId="5" borderId="0" xfId="5" applyFont="1" applyFill="1" applyAlignment="1">
      <alignment horizontal="left"/>
    </xf>
    <xf numFmtId="165" fontId="14" fillId="2" borderId="35" xfId="1" applyNumberFormat="1" applyFont="1" applyFill="1" applyBorder="1"/>
    <xf numFmtId="165" fontId="14" fillId="2" borderId="0" xfId="1" applyNumberFormat="1" applyFont="1" applyFill="1"/>
    <xf numFmtId="165" fontId="13" fillId="2" borderId="2" xfId="1" applyNumberFormat="1" applyFont="1" applyFill="1" applyBorder="1"/>
    <xf numFmtId="165" fontId="36" fillId="2" borderId="2" xfId="1" applyNumberFormat="1" applyFont="1" applyFill="1" applyBorder="1"/>
    <xf numFmtId="0" fontId="35" fillId="0" borderId="0" xfId="0" applyFont="1" applyAlignment="1">
      <alignment horizontal="left"/>
    </xf>
    <xf numFmtId="0" fontId="40" fillId="0" borderId="0" xfId="0" applyFont="1" applyAlignment="1">
      <alignment horizontal="right"/>
    </xf>
    <xf numFmtId="0" fontId="41" fillId="0" borderId="0" xfId="0" applyFont="1" applyAlignment="1">
      <alignment horizontal="right"/>
    </xf>
    <xf numFmtId="0" fontId="46" fillId="0" borderId="0" xfId="0" applyFont="1" applyAlignment="1">
      <alignment horizontal="left"/>
    </xf>
    <xf numFmtId="0" fontId="47" fillId="0" borderId="0" xfId="0" applyFont="1" applyAlignment="1">
      <alignment horizontal="right"/>
    </xf>
    <xf numFmtId="0" fontId="46" fillId="0" borderId="0" xfId="0" applyFont="1"/>
    <xf numFmtId="0" fontId="14" fillId="0" borderId="0" xfId="0" applyFont="1" applyAlignment="1">
      <alignment horizontal="left"/>
    </xf>
    <xf numFmtId="0" fontId="2" fillId="0" borderId="0" xfId="0" applyFont="1"/>
    <xf numFmtId="165" fontId="35" fillId="0" borderId="0" xfId="1" applyNumberFormat="1" applyFont="1" applyFill="1" applyAlignment="1">
      <alignment horizontal="right"/>
    </xf>
    <xf numFmtId="0" fontId="13" fillId="0" borderId="0" xfId="0" applyFont="1" applyAlignment="1">
      <alignment horizontal="left"/>
    </xf>
    <xf numFmtId="0" fontId="36" fillId="0" borderId="0" xfId="0" applyFont="1" applyAlignment="1">
      <alignment horizontal="center"/>
    </xf>
    <xf numFmtId="1" fontId="14" fillId="0" borderId="1" xfId="0" applyNumberFormat="1" applyFont="1" applyBorder="1"/>
    <xf numFmtId="3" fontId="35" fillId="0" borderId="1" xfId="0" applyNumberFormat="1" applyFont="1" applyBorder="1"/>
    <xf numFmtId="0" fontId="14" fillId="0" borderId="9" xfId="0" applyFont="1" applyBorder="1" applyAlignment="1">
      <alignment wrapText="1"/>
    </xf>
    <xf numFmtId="0" fontId="14" fillId="0" borderId="1" xfId="0" applyFont="1" applyBorder="1" applyAlignment="1">
      <alignment wrapText="1"/>
    </xf>
    <xf numFmtId="0" fontId="33" fillId="0" borderId="0" xfId="0" applyFont="1" applyAlignment="1">
      <alignment horizontal="right"/>
    </xf>
    <xf numFmtId="0" fontId="45" fillId="0" borderId="0" xfId="0" applyFont="1"/>
    <xf numFmtId="0" fontId="13" fillId="0" borderId="0" xfId="0" applyFont="1"/>
    <xf numFmtId="0" fontId="14" fillId="0" borderId="36" xfId="0" applyFont="1" applyBorder="1" applyAlignment="1">
      <alignment wrapText="1"/>
    </xf>
    <xf numFmtId="0" fontId="14" fillId="0" borderId="35" xfId="0" applyFont="1" applyBorder="1" applyAlignment="1">
      <alignment wrapText="1"/>
    </xf>
    <xf numFmtId="3" fontId="35" fillId="0" borderId="35" xfId="0" applyNumberFormat="1" applyFont="1" applyBorder="1"/>
    <xf numFmtId="0" fontId="14" fillId="0" borderId="1" xfId="0" applyFont="1" applyBorder="1"/>
    <xf numFmtId="0" fontId="13" fillId="0" borderId="2" xfId="0" applyFont="1" applyBorder="1"/>
    <xf numFmtId="0" fontId="19" fillId="0" borderId="0" xfId="0" applyFont="1"/>
    <xf numFmtId="0" fontId="13" fillId="0" borderId="1" xfId="0" applyFont="1" applyBorder="1" applyAlignment="1">
      <alignment horizontal="right"/>
    </xf>
    <xf numFmtId="0" fontId="36" fillId="0" borderId="1" xfId="0" quotePrefix="1" applyFont="1" applyBorder="1" applyAlignment="1">
      <alignment horizontal="right"/>
    </xf>
    <xf numFmtId="0" fontId="36" fillId="0" borderId="2" xfId="0" applyFont="1" applyBorder="1"/>
    <xf numFmtId="0" fontId="42" fillId="2" borderId="50" xfId="0" applyFont="1" applyFill="1" applyBorder="1"/>
    <xf numFmtId="0" fontId="42" fillId="2" borderId="51" xfId="0" applyFont="1" applyFill="1" applyBorder="1"/>
    <xf numFmtId="0" fontId="42" fillId="2" borderId="32" xfId="0" applyFont="1" applyFill="1" applyBorder="1"/>
    <xf numFmtId="0" fontId="43" fillId="2" borderId="0" xfId="0" applyFont="1" applyFill="1"/>
    <xf numFmtId="0" fontId="46" fillId="2" borderId="27" xfId="0" applyFont="1" applyFill="1" applyBorder="1" applyAlignment="1">
      <alignment horizontal="center"/>
    </xf>
    <xf numFmtId="0" fontId="40" fillId="3" borderId="27" xfId="0" applyFont="1" applyFill="1" applyBorder="1" applyAlignment="1">
      <alignment horizontal="center"/>
    </xf>
    <xf numFmtId="0" fontId="46" fillId="2" borderId="0" xfId="0" applyFont="1" applyFill="1" applyAlignment="1">
      <alignment horizontal="center"/>
    </xf>
    <xf numFmtId="0" fontId="40" fillId="3" borderId="0" xfId="0" applyFont="1" applyFill="1" applyAlignment="1">
      <alignment horizontal="center"/>
    </xf>
    <xf numFmtId="0" fontId="13" fillId="0" borderId="0" xfId="0" quotePrefix="1" applyFont="1" applyAlignment="1">
      <alignment horizontal="right"/>
    </xf>
    <xf numFmtId="3" fontId="13" fillId="0" borderId="0" xfId="0" applyNumberFormat="1" applyFont="1" applyAlignment="1">
      <alignment horizontal="right"/>
    </xf>
    <xf numFmtId="3" fontId="13" fillId="11" borderId="0" xfId="0" applyNumberFormat="1" applyFont="1" applyFill="1" applyAlignment="1">
      <alignment horizontal="center"/>
    </xf>
    <xf numFmtId="0" fontId="14" fillId="2" borderId="0" xfId="1" applyNumberFormat="1" applyFont="1" applyFill="1"/>
    <xf numFmtId="1" fontId="14" fillId="2" borderId="35" xfId="1" applyNumberFormat="1" applyFont="1" applyFill="1" applyBorder="1"/>
    <xf numFmtId="0" fontId="13" fillId="3" borderId="13" xfId="0" applyFont="1" applyFill="1" applyBorder="1" applyAlignment="1">
      <alignment horizontal="center"/>
    </xf>
    <xf numFmtId="0" fontId="13" fillId="3" borderId="30" xfId="0" applyFont="1" applyFill="1" applyBorder="1" applyAlignment="1">
      <alignment horizontal="center" wrapText="1"/>
    </xf>
    <xf numFmtId="0" fontId="14" fillId="2" borderId="65" xfId="0" applyFont="1" applyFill="1" applyBorder="1"/>
    <xf numFmtId="0" fontId="14" fillId="2" borderId="61" xfId="0" applyFont="1" applyFill="1" applyBorder="1"/>
    <xf numFmtId="0" fontId="14" fillId="2" borderId="66" xfId="0" applyFont="1" applyFill="1" applyBorder="1"/>
    <xf numFmtId="0" fontId="14" fillId="2" borderId="13" xfId="0" applyFont="1" applyFill="1" applyBorder="1"/>
    <xf numFmtId="0" fontId="14" fillId="2" borderId="30" xfId="0" applyFont="1" applyFill="1" applyBorder="1"/>
    <xf numFmtId="0" fontId="14" fillId="2" borderId="19" xfId="0" applyFont="1" applyFill="1" applyBorder="1"/>
    <xf numFmtId="0" fontId="14" fillId="2" borderId="20" xfId="0" applyFont="1" applyFill="1" applyBorder="1"/>
    <xf numFmtId="0" fontId="0" fillId="0" borderId="65" xfId="0" applyBorder="1"/>
    <xf numFmtId="0" fontId="0" fillId="0" borderId="61" xfId="0" applyBorder="1"/>
    <xf numFmtId="0" fontId="0" fillId="0" borderId="66" xfId="0" applyBorder="1"/>
    <xf numFmtId="0" fontId="0" fillId="0" borderId="13" xfId="0" applyBorder="1"/>
    <xf numFmtId="0" fontId="0" fillId="0" borderId="30" xfId="0" applyBorder="1"/>
    <xf numFmtId="0" fontId="0" fillId="0" borderId="19" xfId="0" applyBorder="1"/>
    <xf numFmtId="0" fontId="0" fillId="0" borderId="27" xfId="0" applyBorder="1"/>
    <xf numFmtId="0" fontId="0" fillId="0" borderId="20" xfId="0" applyBorder="1"/>
    <xf numFmtId="0" fontId="13" fillId="18" borderId="0" xfId="0" applyFont="1" applyFill="1" applyAlignment="1">
      <alignment horizontal="center"/>
    </xf>
    <xf numFmtId="0" fontId="35" fillId="0" borderId="0" xfId="1" applyNumberFormat="1" applyFont="1" applyFill="1"/>
    <xf numFmtId="0" fontId="35" fillId="0" borderId="0" xfId="1" applyNumberFormat="1" applyFont="1" applyFill="1" applyBorder="1" applyAlignment="1">
      <alignment horizontal="right"/>
    </xf>
    <xf numFmtId="0" fontId="14" fillId="2" borderId="2" xfId="0" applyFont="1" applyFill="1" applyBorder="1"/>
    <xf numFmtId="0" fontId="13" fillId="0" borderId="1" xfId="0" applyFont="1" applyBorder="1" applyAlignment="1">
      <alignment horizontal="center"/>
    </xf>
    <xf numFmtId="0" fontId="1" fillId="0" borderId="0" xfId="0" applyFont="1"/>
    <xf numFmtId="165" fontId="13" fillId="0" borderId="0" xfId="0" applyNumberFormat="1" applyFont="1" applyAlignment="1">
      <alignment horizontal="right"/>
    </xf>
    <xf numFmtId="0" fontId="14" fillId="0" borderId="0" xfId="0" applyFont="1" applyAlignment="1">
      <alignment horizontal="center"/>
    </xf>
    <xf numFmtId="3" fontId="13" fillId="0" borderId="0" xfId="0" applyNumberFormat="1" applyFont="1" applyAlignment="1">
      <alignment horizontal="center"/>
    </xf>
    <xf numFmtId="0" fontId="13" fillId="3" borderId="65" xfId="0" quotePrefix="1" applyFont="1" applyFill="1" applyBorder="1" applyAlignment="1">
      <alignment horizontal="center" wrapText="1"/>
    </xf>
    <xf numFmtId="0" fontId="13" fillId="3" borderId="61" xfId="0" quotePrefix="1" applyFont="1" applyFill="1" applyBorder="1" applyAlignment="1">
      <alignment horizontal="center" wrapText="1"/>
    </xf>
    <xf numFmtId="0" fontId="13" fillId="3" borderId="66" xfId="0" quotePrefix="1" applyFont="1" applyFill="1" applyBorder="1" applyAlignment="1">
      <alignment horizontal="center" wrapText="1"/>
    </xf>
    <xf numFmtId="0" fontId="14" fillId="2" borderId="67" xfId="0" applyFont="1" applyFill="1" applyBorder="1" applyAlignment="1">
      <alignment horizontal="center"/>
    </xf>
    <xf numFmtId="0" fontId="14" fillId="2" borderId="68" xfId="0" applyFont="1" applyFill="1" applyBorder="1" applyAlignment="1">
      <alignment horizontal="center"/>
    </xf>
    <xf numFmtId="0" fontId="14" fillId="2" borderId="69" xfId="0" applyFont="1" applyFill="1" applyBorder="1" applyAlignment="1">
      <alignment horizontal="center"/>
    </xf>
    <xf numFmtId="3" fontId="13" fillId="0" borderId="19" xfId="0" applyNumberFormat="1" applyFont="1" applyBorder="1" applyAlignment="1">
      <alignment horizontal="center"/>
    </xf>
    <xf numFmtId="3" fontId="13" fillId="0" borderId="27" xfId="0" applyNumberFormat="1" applyFont="1" applyBorder="1" applyAlignment="1">
      <alignment horizontal="center"/>
    </xf>
    <xf numFmtId="3" fontId="13" fillId="0" borderId="20" xfId="0" applyNumberFormat="1" applyFont="1" applyBorder="1" applyAlignment="1">
      <alignment horizontal="center"/>
    </xf>
    <xf numFmtId="3" fontId="13" fillId="2" borderId="67" xfId="0" applyNumberFormat="1" applyFont="1" applyFill="1" applyBorder="1" applyAlignment="1">
      <alignment horizontal="center"/>
    </xf>
    <xf numFmtId="3" fontId="13" fillId="2" borderId="68" xfId="0" applyNumberFormat="1" applyFont="1" applyFill="1" applyBorder="1" applyAlignment="1">
      <alignment horizontal="center"/>
    </xf>
    <xf numFmtId="3" fontId="13" fillId="2" borderId="69" xfId="0" applyNumberFormat="1" applyFont="1" applyFill="1" applyBorder="1" applyAlignment="1">
      <alignment horizontal="center"/>
    </xf>
    <xf numFmtId="0" fontId="13" fillId="2" borderId="67" xfId="0" applyFont="1" applyFill="1" applyBorder="1" applyAlignment="1">
      <alignment horizontal="center"/>
    </xf>
    <xf numFmtId="0" fontId="13" fillId="2" borderId="68" xfId="0" applyFont="1" applyFill="1" applyBorder="1" applyAlignment="1">
      <alignment horizontal="center"/>
    </xf>
    <xf numFmtId="0" fontId="13" fillId="2" borderId="69" xfId="0" applyFont="1" applyFill="1" applyBorder="1" applyAlignment="1">
      <alignment horizontal="center"/>
    </xf>
    <xf numFmtId="0" fontId="13" fillId="3" borderId="33" xfId="0" quotePrefix="1" applyFont="1" applyFill="1" applyBorder="1" applyAlignment="1">
      <alignment horizontal="center" wrapText="1"/>
    </xf>
    <xf numFmtId="0" fontId="13" fillId="3" borderId="28" xfId="0" quotePrefix="1" applyFont="1" applyFill="1" applyBorder="1" applyAlignment="1">
      <alignment horizontal="center" wrapText="1"/>
    </xf>
    <xf numFmtId="0" fontId="13" fillId="3" borderId="70" xfId="0" quotePrefix="1" applyFont="1" applyFill="1" applyBorder="1" applyAlignment="1">
      <alignment horizontal="center" wrapText="1"/>
    </xf>
    <xf numFmtId="0" fontId="13" fillId="3" borderId="71"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71" xfId="0" applyFont="1" applyFill="1" applyBorder="1" applyAlignment="1">
      <alignment horizontal="left" vertical="center"/>
    </xf>
    <xf numFmtId="0" fontId="13" fillId="3" borderId="17" xfId="0" applyFont="1" applyFill="1" applyBorder="1" applyAlignment="1">
      <alignment horizontal="left" vertical="center"/>
    </xf>
    <xf numFmtId="3" fontId="13" fillId="0" borderId="67" xfId="0" applyNumberFormat="1" applyFont="1" applyBorder="1" applyAlignment="1">
      <alignment horizontal="center"/>
    </xf>
    <xf numFmtId="3" fontId="13" fillId="0" borderId="68" xfId="0" applyNumberFormat="1" applyFont="1" applyBorder="1" applyAlignment="1">
      <alignment horizontal="center"/>
    </xf>
    <xf numFmtId="3" fontId="13" fillId="0" borderId="69" xfId="0" applyNumberFormat="1" applyFont="1" applyBorder="1" applyAlignment="1">
      <alignment horizontal="center"/>
    </xf>
    <xf numFmtId="0" fontId="20" fillId="13" borderId="65" xfId="0" applyFont="1" applyFill="1" applyBorder="1" applyAlignment="1">
      <alignment horizontal="center"/>
    </xf>
    <xf numFmtId="0" fontId="20" fillId="13" borderId="61" xfId="0" applyFont="1" applyFill="1" applyBorder="1" applyAlignment="1">
      <alignment horizontal="center"/>
    </xf>
    <xf numFmtId="0" fontId="20" fillId="13" borderId="66" xfId="0" applyFont="1" applyFill="1" applyBorder="1" applyAlignment="1">
      <alignment horizontal="center"/>
    </xf>
    <xf numFmtId="3" fontId="13" fillId="6" borderId="75" xfId="0" applyNumberFormat="1" applyFont="1" applyFill="1" applyBorder="1" applyAlignment="1">
      <alignment horizontal="center"/>
    </xf>
    <xf numFmtId="3" fontId="13" fillId="6" borderId="79" xfId="0" applyNumberFormat="1" applyFont="1" applyFill="1" applyBorder="1" applyAlignment="1">
      <alignment horizontal="center"/>
    </xf>
    <xf numFmtId="3" fontId="13" fillId="6" borderId="76" xfId="0" applyNumberFormat="1" applyFont="1" applyFill="1" applyBorder="1" applyAlignment="1">
      <alignment horizontal="center"/>
    </xf>
    <xf numFmtId="3" fontId="13" fillId="6" borderId="19" xfId="0" applyNumberFormat="1" applyFont="1" applyFill="1" applyBorder="1" applyAlignment="1">
      <alignment horizontal="center"/>
    </xf>
    <xf numFmtId="3" fontId="13" fillId="6" borderId="27" xfId="0" applyNumberFormat="1" applyFont="1" applyFill="1" applyBorder="1" applyAlignment="1">
      <alignment horizontal="center"/>
    </xf>
    <xf numFmtId="3" fontId="13" fillId="6" borderId="20" xfId="0" applyNumberFormat="1" applyFont="1" applyFill="1" applyBorder="1" applyAlignment="1">
      <alignment horizontal="center"/>
    </xf>
    <xf numFmtId="3" fontId="13" fillId="20" borderId="72" xfId="0" applyNumberFormat="1" applyFont="1" applyFill="1" applyBorder="1" applyAlignment="1">
      <alignment horizontal="center"/>
    </xf>
    <xf numFmtId="3" fontId="13" fillId="20" borderId="73" xfId="0" applyNumberFormat="1" applyFont="1" applyFill="1" applyBorder="1" applyAlignment="1">
      <alignment horizontal="center"/>
    </xf>
    <xf numFmtId="3" fontId="13" fillId="20" borderId="74" xfId="0" applyNumberFormat="1" applyFont="1" applyFill="1" applyBorder="1" applyAlignment="1">
      <alignment horizontal="center"/>
    </xf>
    <xf numFmtId="0" fontId="13" fillId="4" borderId="65" xfId="0" quotePrefix="1" applyFont="1" applyFill="1" applyBorder="1" applyAlignment="1">
      <alignment horizontal="center" wrapText="1"/>
    </xf>
    <xf numFmtId="0" fontId="13" fillId="4" borderId="61" xfId="0" quotePrefix="1" applyFont="1" applyFill="1" applyBorder="1" applyAlignment="1">
      <alignment horizontal="center" wrapText="1"/>
    </xf>
    <xf numFmtId="0" fontId="13" fillId="4" borderId="66" xfId="0" quotePrefix="1" applyFont="1" applyFill="1" applyBorder="1" applyAlignment="1">
      <alignment horizontal="center" wrapText="1"/>
    </xf>
    <xf numFmtId="0" fontId="21" fillId="5" borderId="0" xfId="7" applyFont="1" applyFill="1" applyAlignment="1">
      <alignment horizontal="left" wrapText="1"/>
    </xf>
    <xf numFmtId="0" fontId="13" fillId="4" borderId="71" xfId="0" quotePrefix="1" applyFont="1" applyFill="1" applyBorder="1" applyAlignment="1">
      <alignment horizontal="center" vertical="center" wrapText="1"/>
    </xf>
    <xf numFmtId="0" fontId="13" fillId="4" borderId="78" xfId="0" quotePrefix="1" applyFont="1" applyFill="1" applyBorder="1" applyAlignment="1">
      <alignment horizontal="center" vertical="center" wrapText="1"/>
    </xf>
    <xf numFmtId="3" fontId="13" fillId="2" borderId="38" xfId="0" applyNumberFormat="1" applyFont="1" applyFill="1" applyBorder="1" applyAlignment="1">
      <alignment horizontal="center"/>
    </xf>
    <xf numFmtId="3" fontId="13" fillId="2" borderId="77" xfId="0" applyNumberFormat="1" applyFont="1" applyFill="1" applyBorder="1" applyAlignment="1">
      <alignment horizontal="center"/>
    </xf>
    <xf numFmtId="0" fontId="20" fillId="3" borderId="0" xfId="0" applyFont="1" applyFill="1" applyAlignment="1">
      <alignment horizontal="center"/>
    </xf>
    <xf numFmtId="0" fontId="20" fillId="18" borderId="0" xfId="0" applyFont="1" applyFill="1" applyAlignment="1">
      <alignment horizontal="center"/>
    </xf>
    <xf numFmtId="0" fontId="20" fillId="2" borderId="0" xfId="0" applyFont="1" applyFill="1" applyAlignment="1">
      <alignment horizontal="center"/>
    </xf>
    <xf numFmtId="0" fontId="48" fillId="2" borderId="0" xfId="0" applyFont="1" applyFill="1" applyAlignment="1">
      <alignment horizontal="center"/>
    </xf>
    <xf numFmtId="0" fontId="14" fillId="2" borderId="27" xfId="0" applyFont="1" applyFill="1" applyBorder="1" applyAlignment="1">
      <alignment horizontal="center"/>
    </xf>
    <xf numFmtId="0" fontId="14" fillId="2" borderId="61" xfId="0" applyFont="1" applyFill="1" applyBorder="1" applyAlignment="1">
      <alignment horizontal="center"/>
    </xf>
    <xf numFmtId="0" fontId="13" fillId="2" borderId="0" xfId="0" applyFont="1" applyFill="1" applyAlignment="1">
      <alignment horizontal="center"/>
    </xf>
    <xf numFmtId="0" fontId="49" fillId="2" borderId="0" xfId="0" applyFont="1" applyFill="1" applyAlignment="1">
      <alignment horizontal="center"/>
    </xf>
    <xf numFmtId="0" fontId="40" fillId="2" borderId="0" xfId="0" applyFont="1" applyFill="1" applyAlignment="1">
      <alignment horizontal="center"/>
    </xf>
    <xf numFmtId="0" fontId="12" fillId="2" borderId="0" xfId="0" applyFont="1" applyFill="1" applyAlignment="1">
      <alignment horizontal="left" wrapText="1"/>
    </xf>
    <xf numFmtId="0" fontId="22" fillId="5" borderId="0" xfId="5" applyFont="1" applyFill="1" applyAlignment="1">
      <alignment horizontal="left" wrapText="1"/>
    </xf>
  </cellXfs>
  <cellStyles count="10">
    <cellStyle name="Comma" xfId="1" builtinId="3"/>
    <cellStyle name="Hyperlink" xfId="2" builtinId="8"/>
    <cellStyle name="Normal" xfId="0" builtinId="0"/>
    <cellStyle name="Normal 4" xfId="3" xr:uid="{00000000-0005-0000-0000-000003000000}"/>
    <cellStyle name="Normal 7" xfId="4" xr:uid="{00000000-0005-0000-0000-000004000000}"/>
    <cellStyle name="Normal_1.4.3a" xfId="5" xr:uid="{00000000-0005-0000-0000-000005000000}"/>
    <cellStyle name="Normal_Sheet1" xfId="6" xr:uid="{00000000-0005-0000-0000-000006000000}"/>
    <cellStyle name="Normal_Sheet3" xfId="7" xr:uid="{00000000-0005-0000-0000-000007000000}"/>
    <cellStyle name="Percent 2" xfId="8" xr:uid="{00000000-0005-0000-0000-000008000000}"/>
    <cellStyle name="Percent 3"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zoomScaleNormal="100" workbookViewId="0">
      <selection activeCell="A12" sqref="A12"/>
    </sheetView>
  </sheetViews>
  <sheetFormatPr defaultColWidth="9.140625" defaultRowHeight="15" x14ac:dyDescent="0.25"/>
  <cols>
    <col min="1" max="1" width="10.7109375" style="4" customWidth="1"/>
    <col min="2" max="2" width="81" style="4" bestFit="1" customWidth="1"/>
    <col min="3" max="16384" width="9.140625" style="4"/>
  </cols>
  <sheetData>
    <row r="2" spans="1:2" s="3" customFormat="1" x14ac:dyDescent="0.25">
      <c r="A2" s="3" t="s">
        <v>134</v>
      </c>
      <c r="B2" s="3" t="s">
        <v>135</v>
      </c>
    </row>
    <row r="4" spans="1:2" x14ac:dyDescent="0.25">
      <c r="A4" s="21" t="s">
        <v>136</v>
      </c>
      <c r="B4" s="4" t="s">
        <v>145</v>
      </c>
    </row>
    <row r="6" spans="1:2" x14ac:dyDescent="0.25">
      <c r="A6" s="21" t="s">
        <v>137</v>
      </c>
      <c r="B6" s="4" t="s">
        <v>146</v>
      </c>
    </row>
    <row r="8" spans="1:2" x14ac:dyDescent="0.25">
      <c r="A8" s="21" t="s">
        <v>138</v>
      </c>
      <c r="B8" s="4" t="s">
        <v>165</v>
      </c>
    </row>
    <row r="10" spans="1:2" x14ac:dyDescent="0.25">
      <c r="A10" s="21" t="s">
        <v>139</v>
      </c>
      <c r="B10" s="4" t="s">
        <v>147</v>
      </c>
    </row>
    <row r="12" spans="1:2" x14ac:dyDescent="0.25">
      <c r="A12" s="21" t="s">
        <v>140</v>
      </c>
      <c r="B12" s="4" t="s">
        <v>179</v>
      </c>
    </row>
    <row r="14" spans="1:2" x14ac:dyDescent="0.25">
      <c r="A14" s="21" t="s">
        <v>141</v>
      </c>
      <c r="B14" s="4" t="s">
        <v>181</v>
      </c>
    </row>
    <row r="16" spans="1:2" x14ac:dyDescent="0.25">
      <c r="A16" s="21" t="s">
        <v>142</v>
      </c>
      <c r="B16" s="4" t="s">
        <v>180</v>
      </c>
    </row>
    <row r="18" spans="1:2" x14ac:dyDescent="0.25">
      <c r="A18" s="21" t="s">
        <v>143</v>
      </c>
      <c r="B18" s="4" t="s">
        <v>182</v>
      </c>
    </row>
    <row r="20" spans="1:2" x14ac:dyDescent="0.25">
      <c r="A20" s="21" t="s">
        <v>144</v>
      </c>
      <c r="B20" s="4" t="s">
        <v>166</v>
      </c>
    </row>
    <row r="22" spans="1:2" x14ac:dyDescent="0.25">
      <c r="A22" s="220" t="s">
        <v>242</v>
      </c>
      <c r="B22" s="4" t="s">
        <v>243</v>
      </c>
    </row>
  </sheetData>
  <hyperlinks>
    <hyperlink ref="A4" location="Table_1!A1" display="Table 1" xr:uid="{00000000-0004-0000-0000-000000000000}"/>
    <hyperlink ref="A6" location="Table_2!A1" display="Table 2" xr:uid="{00000000-0004-0000-0000-000001000000}"/>
    <hyperlink ref="A8" location="Table_3!A1" display="Table 3" xr:uid="{00000000-0004-0000-0000-000002000000}"/>
    <hyperlink ref="A10" location="Table_4!A1" display="Table  4" xr:uid="{00000000-0004-0000-0000-000003000000}"/>
    <hyperlink ref="A12" location="Table_5!A1" display="Table 5" xr:uid="{00000000-0004-0000-0000-000004000000}"/>
    <hyperlink ref="A14" location="Table_6!A1" display="Table 6" xr:uid="{00000000-0004-0000-0000-000005000000}"/>
    <hyperlink ref="A16" location="Table_7!A1" display="Table  7" xr:uid="{00000000-0004-0000-0000-000006000000}"/>
    <hyperlink ref="A18" location="Table_8!A1" display="Table 8" xr:uid="{00000000-0004-0000-0000-000007000000}"/>
    <hyperlink ref="A20" location="Table_9!A1" display="Table 9" xr:uid="{00000000-0004-0000-0000-000008000000}"/>
    <hyperlink ref="A22" location="Table_10!A1" display="Table 10" xr:uid="{00000000-0004-0000-0000-000009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84"/>
  <sheetViews>
    <sheetView zoomScale="115" zoomScaleNormal="115" workbookViewId="0">
      <pane xSplit="1" ySplit="6" topLeftCell="E12" activePane="bottomRight" state="frozen"/>
      <selection pane="topRight" activeCell="B1" sqref="B1"/>
      <selection pane="bottomLeft" activeCell="A7" sqref="A7"/>
      <selection pane="bottomRight" activeCell="L61" sqref="L61"/>
    </sheetView>
  </sheetViews>
  <sheetFormatPr defaultColWidth="9.140625" defaultRowHeight="15" x14ac:dyDescent="0.25"/>
  <cols>
    <col min="1" max="1" width="47.42578125" style="4" customWidth="1"/>
    <col min="2" max="7" width="8.7109375" style="4" customWidth="1"/>
    <col min="8" max="16384" width="9.140625" style="4"/>
  </cols>
  <sheetData>
    <row r="1" spans="1:14" x14ac:dyDescent="0.25">
      <c r="A1" s="3" t="s">
        <v>144</v>
      </c>
    </row>
    <row r="3" spans="1:14" ht="15.75" x14ac:dyDescent="0.25">
      <c r="A3" s="45" t="s">
        <v>192</v>
      </c>
    </row>
    <row r="4" spans="1:14" x14ac:dyDescent="0.25">
      <c r="A4" s="3"/>
    </row>
    <row r="5" spans="1:14" x14ac:dyDescent="0.25">
      <c r="A5" s="86" t="s">
        <v>18</v>
      </c>
      <c r="B5" s="87"/>
      <c r="C5" s="87"/>
      <c r="D5" s="87"/>
      <c r="E5" s="87"/>
      <c r="F5" s="87"/>
      <c r="G5" s="87"/>
      <c r="H5" s="87"/>
      <c r="I5" s="87"/>
      <c r="J5" s="87"/>
      <c r="K5" s="87"/>
      <c r="L5" s="87"/>
      <c r="M5" s="87"/>
    </row>
    <row r="6" spans="1:14" s="50" customFormat="1" x14ac:dyDescent="0.25">
      <c r="A6" s="72" t="s">
        <v>99</v>
      </c>
      <c r="B6" s="94">
        <v>2012</v>
      </c>
      <c r="C6" s="94">
        <v>2013</v>
      </c>
      <c r="D6" s="94">
        <v>2014</v>
      </c>
      <c r="E6" s="94">
        <v>2015</v>
      </c>
      <c r="F6" s="94">
        <v>2016</v>
      </c>
      <c r="G6" s="94">
        <v>2017</v>
      </c>
      <c r="H6" s="94">
        <v>2018</v>
      </c>
      <c r="I6" s="94">
        <v>2019</v>
      </c>
      <c r="J6" s="94">
        <v>2020</v>
      </c>
      <c r="K6" s="94">
        <v>2021</v>
      </c>
      <c r="L6" s="94">
        <v>2022</v>
      </c>
      <c r="M6" s="94">
        <v>2023</v>
      </c>
      <c r="N6" s="50">
        <v>2024</v>
      </c>
    </row>
    <row r="7" spans="1:14" x14ac:dyDescent="0.25">
      <c r="A7" s="95" t="s">
        <v>100</v>
      </c>
      <c r="B7" s="96">
        <v>41</v>
      </c>
      <c r="C7" s="96">
        <v>49</v>
      </c>
      <c r="D7" s="96">
        <v>48</v>
      </c>
      <c r="E7" s="96">
        <v>81</v>
      </c>
      <c r="F7" s="96">
        <v>72</v>
      </c>
      <c r="G7" s="96">
        <v>65</v>
      </c>
      <c r="H7" s="4">
        <v>82</v>
      </c>
      <c r="I7" s="4">
        <v>62</v>
      </c>
      <c r="J7" s="4">
        <v>49</v>
      </c>
      <c r="K7" s="4">
        <v>89</v>
      </c>
      <c r="L7" s="4">
        <v>91</v>
      </c>
      <c r="M7" s="4">
        <v>81</v>
      </c>
      <c r="N7" s="4">
        <v>120</v>
      </c>
    </row>
    <row r="8" spans="1:14" x14ac:dyDescent="0.25">
      <c r="A8" s="95" t="s">
        <v>22</v>
      </c>
      <c r="B8" s="96">
        <v>64</v>
      </c>
      <c r="C8" s="96">
        <v>66</v>
      </c>
      <c r="D8" s="96">
        <v>66</v>
      </c>
      <c r="E8" s="96">
        <v>50</v>
      </c>
      <c r="F8" s="96">
        <v>65</v>
      </c>
      <c r="G8" s="96">
        <v>63</v>
      </c>
      <c r="H8" s="4">
        <v>64</v>
      </c>
      <c r="I8" s="4">
        <v>63</v>
      </c>
      <c r="J8" s="4">
        <v>77</v>
      </c>
      <c r="K8" s="4">
        <v>61</v>
      </c>
      <c r="L8" s="4">
        <v>61</v>
      </c>
      <c r="M8" s="4">
        <v>59</v>
      </c>
      <c r="N8" s="4">
        <v>71</v>
      </c>
    </row>
    <row r="9" spans="1:14" x14ac:dyDescent="0.25">
      <c r="A9" s="95" t="s">
        <v>79</v>
      </c>
      <c r="B9" s="96">
        <v>4</v>
      </c>
      <c r="C9" s="96">
        <v>3</v>
      </c>
      <c r="D9" s="96">
        <v>3</v>
      </c>
      <c r="E9" s="96">
        <v>3</v>
      </c>
      <c r="F9" s="96">
        <v>4</v>
      </c>
      <c r="G9" s="96">
        <v>6</v>
      </c>
      <c r="H9" s="4">
        <v>3</v>
      </c>
      <c r="I9" s="4">
        <v>3</v>
      </c>
      <c r="J9" s="4">
        <v>3</v>
      </c>
      <c r="K9" s="4">
        <v>4</v>
      </c>
      <c r="L9" s="4">
        <v>7</v>
      </c>
      <c r="M9" s="4">
        <v>5</v>
      </c>
      <c r="N9" s="4">
        <v>3</v>
      </c>
    </row>
    <row r="10" spans="1:14" x14ac:dyDescent="0.25">
      <c r="A10" s="95" t="s">
        <v>24</v>
      </c>
      <c r="B10" s="96">
        <v>109</v>
      </c>
      <c r="C10" s="96">
        <v>110</v>
      </c>
      <c r="D10" s="96">
        <v>121</v>
      </c>
      <c r="E10" s="96">
        <v>117</v>
      </c>
      <c r="F10" s="96">
        <v>112</v>
      </c>
      <c r="G10" s="96">
        <v>112</v>
      </c>
      <c r="H10" s="4">
        <v>100</v>
      </c>
      <c r="I10" s="4">
        <v>106</v>
      </c>
      <c r="J10" s="4">
        <v>103</v>
      </c>
      <c r="K10" s="4">
        <v>101</v>
      </c>
      <c r="L10" s="4">
        <v>85</v>
      </c>
      <c r="M10" s="4">
        <v>101</v>
      </c>
      <c r="N10" s="4">
        <v>118</v>
      </c>
    </row>
    <row r="11" spans="1:14" ht="17.25" x14ac:dyDescent="0.25">
      <c r="A11" s="95" t="s">
        <v>167</v>
      </c>
      <c r="B11" s="96">
        <v>61</v>
      </c>
      <c r="C11" s="96">
        <v>44</v>
      </c>
      <c r="D11" s="96">
        <v>52</v>
      </c>
      <c r="E11" s="96">
        <v>59</v>
      </c>
      <c r="F11" s="96">
        <v>67</v>
      </c>
      <c r="G11" s="96">
        <v>67</v>
      </c>
      <c r="H11" s="4">
        <v>68</v>
      </c>
      <c r="I11" s="4">
        <v>73</v>
      </c>
      <c r="J11" s="4">
        <v>95</v>
      </c>
      <c r="K11" s="4">
        <v>81</v>
      </c>
      <c r="L11" s="4">
        <v>70</v>
      </c>
      <c r="M11" s="4">
        <v>100</v>
      </c>
      <c r="N11" s="4">
        <v>120</v>
      </c>
    </row>
    <row r="12" spans="1:14" ht="17.25" x14ac:dyDescent="0.25">
      <c r="A12" s="95" t="s">
        <v>168</v>
      </c>
      <c r="B12" s="96">
        <v>7</v>
      </c>
      <c r="C12" s="96">
        <v>10</v>
      </c>
      <c r="D12" s="96">
        <v>9</v>
      </c>
      <c r="E12" s="96">
        <v>13</v>
      </c>
      <c r="F12" s="96">
        <v>12</v>
      </c>
      <c r="G12" s="96">
        <v>7</v>
      </c>
      <c r="H12" s="4">
        <v>12</v>
      </c>
      <c r="I12" s="4">
        <v>10</v>
      </c>
      <c r="J12" s="4">
        <v>11</v>
      </c>
      <c r="K12" s="4">
        <v>14</v>
      </c>
      <c r="L12" s="4">
        <v>10</v>
      </c>
      <c r="M12" s="4">
        <v>11</v>
      </c>
      <c r="N12" s="4">
        <v>11</v>
      </c>
    </row>
    <row r="13" spans="1:14" x14ac:dyDescent="0.25">
      <c r="A13" s="95" t="s">
        <v>46</v>
      </c>
      <c r="B13" s="96">
        <v>90</v>
      </c>
      <c r="C13" s="96">
        <v>88</v>
      </c>
      <c r="D13" s="96">
        <v>112</v>
      </c>
      <c r="E13" s="96">
        <v>97</v>
      </c>
      <c r="F13" s="96">
        <v>95</v>
      </c>
      <c r="G13" s="96">
        <v>97</v>
      </c>
      <c r="H13" s="4">
        <v>114</v>
      </c>
      <c r="I13" s="4">
        <v>108</v>
      </c>
      <c r="J13" s="4">
        <v>108</v>
      </c>
      <c r="K13" s="4">
        <v>90</v>
      </c>
      <c r="L13" s="4">
        <v>94</v>
      </c>
      <c r="M13" s="4">
        <v>103</v>
      </c>
      <c r="N13" s="4">
        <v>117</v>
      </c>
    </row>
    <row r="14" spans="1:14" x14ac:dyDescent="0.25">
      <c r="A14" s="95" t="s">
        <v>27</v>
      </c>
      <c r="B14" s="96">
        <v>94</v>
      </c>
      <c r="C14" s="96">
        <v>78</v>
      </c>
      <c r="D14" s="96">
        <v>92</v>
      </c>
      <c r="E14" s="96">
        <v>97</v>
      </c>
      <c r="F14" s="96">
        <v>117</v>
      </c>
      <c r="G14" s="96">
        <v>117</v>
      </c>
      <c r="H14" s="4">
        <v>112</v>
      </c>
      <c r="I14" s="4">
        <v>110</v>
      </c>
      <c r="J14" s="4">
        <v>105</v>
      </c>
      <c r="K14" s="4">
        <v>131</v>
      </c>
      <c r="L14" s="4">
        <v>97</v>
      </c>
      <c r="M14" s="4">
        <v>115</v>
      </c>
      <c r="N14" s="4">
        <v>99</v>
      </c>
    </row>
    <row r="15" spans="1:14" ht="17.25" customHeight="1" x14ac:dyDescent="0.25">
      <c r="A15" s="305" t="s">
        <v>169</v>
      </c>
      <c r="B15" s="96">
        <v>40</v>
      </c>
      <c r="C15" s="96">
        <v>33</v>
      </c>
      <c r="D15" s="96">
        <v>42</v>
      </c>
      <c r="E15" s="96">
        <v>34</v>
      </c>
      <c r="F15" s="96">
        <v>46</v>
      </c>
      <c r="G15" s="96">
        <v>39</v>
      </c>
      <c r="H15" s="4">
        <v>28</v>
      </c>
      <c r="I15" s="4">
        <v>40</v>
      </c>
      <c r="J15" s="4">
        <v>25</v>
      </c>
      <c r="K15" s="4">
        <v>28</v>
      </c>
      <c r="L15" s="4">
        <v>29</v>
      </c>
      <c r="M15" s="4">
        <v>33</v>
      </c>
      <c r="N15" s="4">
        <v>42</v>
      </c>
    </row>
    <row r="16" spans="1:14" ht="17.25" x14ac:dyDescent="0.25">
      <c r="A16" s="95" t="s">
        <v>170</v>
      </c>
      <c r="B16" s="96">
        <v>14</v>
      </c>
      <c r="C16" s="96">
        <v>13</v>
      </c>
      <c r="D16" s="96">
        <v>13</v>
      </c>
      <c r="E16" s="96">
        <v>19</v>
      </c>
      <c r="F16" s="96">
        <v>17</v>
      </c>
      <c r="G16" s="96">
        <v>17</v>
      </c>
      <c r="H16" s="4">
        <v>24</v>
      </c>
      <c r="I16" s="4">
        <v>27</v>
      </c>
      <c r="J16" s="4">
        <v>27</v>
      </c>
      <c r="K16" s="4">
        <v>27</v>
      </c>
      <c r="L16" s="4">
        <v>24</v>
      </c>
      <c r="M16" s="4">
        <v>23</v>
      </c>
      <c r="N16" s="4">
        <v>19</v>
      </c>
    </row>
    <row r="17" spans="1:14" x14ac:dyDescent="0.25">
      <c r="A17" s="95" t="s">
        <v>80</v>
      </c>
      <c r="B17" s="96">
        <v>16</v>
      </c>
      <c r="C17" s="96">
        <v>20</v>
      </c>
      <c r="D17" s="96">
        <v>24</v>
      </c>
      <c r="E17" s="96">
        <v>10</v>
      </c>
      <c r="F17" s="96"/>
      <c r="G17" s="96"/>
      <c r="M17" s="4">
        <v>0</v>
      </c>
    </row>
    <row r="18" spans="1:14" x14ac:dyDescent="0.25">
      <c r="A18" s="95" t="s">
        <v>28</v>
      </c>
      <c r="B18" s="96">
        <v>2</v>
      </c>
      <c r="C18" s="96">
        <v>1</v>
      </c>
      <c r="D18" s="96">
        <v>3</v>
      </c>
      <c r="E18" s="96">
        <v>2</v>
      </c>
      <c r="F18" s="96">
        <v>4</v>
      </c>
      <c r="G18" s="96">
        <v>4</v>
      </c>
      <c r="H18" s="4">
        <v>2</v>
      </c>
      <c r="I18" s="4">
        <v>7</v>
      </c>
      <c r="J18" s="4">
        <v>6</v>
      </c>
      <c r="K18" s="4">
        <v>21</v>
      </c>
      <c r="L18" s="4">
        <v>15</v>
      </c>
      <c r="M18" s="4">
        <v>17</v>
      </c>
      <c r="N18" s="4">
        <v>15</v>
      </c>
    </row>
    <row r="19" spans="1:14" ht="17.25" x14ac:dyDescent="0.25">
      <c r="A19" s="95" t="s">
        <v>171</v>
      </c>
      <c r="B19" s="96">
        <v>50</v>
      </c>
      <c r="C19" s="96">
        <v>53</v>
      </c>
      <c r="D19" s="96">
        <v>100</v>
      </c>
      <c r="E19" s="96">
        <v>105</v>
      </c>
      <c r="F19" s="96">
        <v>111</v>
      </c>
      <c r="G19" s="96">
        <v>107</v>
      </c>
      <c r="H19" s="4">
        <v>101</v>
      </c>
      <c r="I19" s="4">
        <v>101</v>
      </c>
      <c r="J19" s="4">
        <v>107</v>
      </c>
      <c r="K19" s="4">
        <v>98</v>
      </c>
      <c r="L19" s="4">
        <v>99</v>
      </c>
      <c r="M19" s="4">
        <v>108</v>
      </c>
      <c r="N19" s="4">
        <v>103</v>
      </c>
    </row>
    <row r="20" spans="1:14" x14ac:dyDescent="0.25">
      <c r="A20" s="95" t="s">
        <v>29</v>
      </c>
      <c r="B20" s="96">
        <v>70</v>
      </c>
      <c r="C20" s="96">
        <v>69</v>
      </c>
      <c r="D20" s="96">
        <v>76</v>
      </c>
      <c r="E20" s="96">
        <v>73</v>
      </c>
      <c r="F20" s="96">
        <v>94</v>
      </c>
      <c r="G20" s="96">
        <v>86</v>
      </c>
      <c r="H20" s="4">
        <v>95</v>
      </c>
      <c r="I20" s="4">
        <v>85</v>
      </c>
      <c r="J20" s="4">
        <v>86</v>
      </c>
      <c r="K20" s="4">
        <v>82</v>
      </c>
      <c r="L20" s="4">
        <v>86</v>
      </c>
      <c r="M20" s="4">
        <v>82</v>
      </c>
      <c r="N20" s="4">
        <v>106</v>
      </c>
    </row>
    <row r="21" spans="1:14" ht="17.25" x14ac:dyDescent="0.25">
      <c r="A21" s="95" t="s">
        <v>172</v>
      </c>
      <c r="B21" s="96">
        <v>8</v>
      </c>
      <c r="C21" s="96">
        <v>6</v>
      </c>
      <c r="D21" s="96">
        <v>6</v>
      </c>
      <c r="E21" s="96">
        <v>7</v>
      </c>
      <c r="F21" s="96">
        <v>4</v>
      </c>
      <c r="G21" s="96">
        <v>11</v>
      </c>
      <c r="H21" s="4">
        <v>12</v>
      </c>
      <c r="I21" s="4">
        <v>6</v>
      </c>
      <c r="J21" s="4">
        <v>18</v>
      </c>
      <c r="K21" s="4">
        <v>6</v>
      </c>
      <c r="L21" s="4">
        <v>6</v>
      </c>
      <c r="M21" s="4">
        <v>8</v>
      </c>
      <c r="N21" s="4">
        <v>14</v>
      </c>
    </row>
    <row r="22" spans="1:14" x14ac:dyDescent="0.25">
      <c r="A22" s="95" t="s">
        <v>30</v>
      </c>
      <c r="B22" s="96">
        <v>18</v>
      </c>
      <c r="C22" s="96">
        <v>19</v>
      </c>
      <c r="D22" s="96">
        <v>26</v>
      </c>
      <c r="E22" s="96">
        <v>22</v>
      </c>
      <c r="F22" s="96">
        <v>25</v>
      </c>
      <c r="G22" s="96">
        <v>20</v>
      </c>
      <c r="H22" s="4">
        <v>29</v>
      </c>
      <c r="I22" s="4">
        <v>21</v>
      </c>
      <c r="J22" s="4">
        <v>22</v>
      </c>
      <c r="K22" s="4">
        <v>28</v>
      </c>
      <c r="L22" s="4">
        <v>23</v>
      </c>
      <c r="M22" s="4">
        <v>26</v>
      </c>
      <c r="N22" s="4">
        <v>32</v>
      </c>
    </row>
    <row r="23" spans="1:14" x14ac:dyDescent="0.25">
      <c r="A23" s="95" t="s">
        <v>31</v>
      </c>
      <c r="B23" s="96">
        <v>7</v>
      </c>
      <c r="C23" s="96">
        <v>3</v>
      </c>
      <c r="D23" s="96">
        <v>6</v>
      </c>
      <c r="E23" s="96">
        <v>4</v>
      </c>
      <c r="F23" s="96">
        <v>9</v>
      </c>
      <c r="G23" s="96">
        <v>4</v>
      </c>
      <c r="H23" s="4">
        <v>4</v>
      </c>
      <c r="I23" s="4">
        <v>5</v>
      </c>
      <c r="J23" s="4">
        <v>4</v>
      </c>
      <c r="K23" s="4">
        <v>3</v>
      </c>
      <c r="L23" s="4">
        <v>8</v>
      </c>
      <c r="M23" s="4">
        <v>5</v>
      </c>
      <c r="N23" s="4">
        <v>9</v>
      </c>
    </row>
    <row r="24" spans="1:14" ht="19.5" customHeight="1" x14ac:dyDescent="0.25">
      <c r="A24" s="95" t="s">
        <v>173</v>
      </c>
      <c r="B24" s="96">
        <v>4</v>
      </c>
      <c r="C24" s="96">
        <v>9</v>
      </c>
      <c r="D24" s="96">
        <v>13</v>
      </c>
      <c r="E24" s="96">
        <v>12</v>
      </c>
      <c r="F24" s="96">
        <v>12</v>
      </c>
      <c r="G24" s="96">
        <v>15</v>
      </c>
      <c r="H24" s="4">
        <v>8</v>
      </c>
      <c r="I24" s="4">
        <v>9</v>
      </c>
      <c r="J24" s="4">
        <v>10</v>
      </c>
      <c r="K24" s="4">
        <v>17</v>
      </c>
      <c r="L24" s="4">
        <v>19</v>
      </c>
      <c r="M24" s="4">
        <v>12</v>
      </c>
      <c r="N24" s="4">
        <v>14</v>
      </c>
    </row>
    <row r="25" spans="1:14" ht="17.25" x14ac:dyDescent="0.25">
      <c r="A25" s="95" t="s">
        <v>174</v>
      </c>
      <c r="B25" s="96">
        <v>69</v>
      </c>
      <c r="C25" s="96">
        <v>78</v>
      </c>
      <c r="D25" s="96">
        <v>80</v>
      </c>
      <c r="E25" s="96">
        <v>88</v>
      </c>
      <c r="F25" s="96">
        <v>94</v>
      </c>
      <c r="G25" s="96">
        <v>100</v>
      </c>
      <c r="H25" s="4">
        <v>107</v>
      </c>
      <c r="I25" s="4">
        <v>94</v>
      </c>
      <c r="J25" s="4">
        <v>116</v>
      </c>
      <c r="K25" s="4">
        <v>91</v>
      </c>
      <c r="L25" s="4">
        <v>90</v>
      </c>
      <c r="M25" s="4">
        <v>124</v>
      </c>
      <c r="N25" s="4">
        <v>100</v>
      </c>
    </row>
    <row r="26" spans="1:14" x14ac:dyDescent="0.25">
      <c r="A26" s="97" t="s">
        <v>82</v>
      </c>
      <c r="B26" s="98">
        <v>38</v>
      </c>
      <c r="C26" s="98">
        <v>34</v>
      </c>
      <c r="D26" s="98">
        <v>38</v>
      </c>
      <c r="E26" s="98">
        <v>27</v>
      </c>
      <c r="F26" s="98">
        <v>39</v>
      </c>
      <c r="G26" s="98">
        <v>33</v>
      </c>
      <c r="H26" s="4">
        <v>33</v>
      </c>
      <c r="I26" s="4">
        <v>31</v>
      </c>
      <c r="J26" s="4">
        <v>33</v>
      </c>
      <c r="K26" s="4">
        <v>51</v>
      </c>
      <c r="L26" s="4">
        <v>46</v>
      </c>
      <c r="M26" s="4">
        <v>63</v>
      </c>
      <c r="N26" s="4">
        <v>45</v>
      </c>
    </row>
    <row r="27" spans="1:14" s="3" customFormat="1" ht="15.75" thickBot="1" x14ac:dyDescent="0.3">
      <c r="A27" s="77" t="s">
        <v>88</v>
      </c>
      <c r="B27" s="99">
        <f t="shared" ref="B27:I27" si="0">SUM(B7:B26)</f>
        <v>806</v>
      </c>
      <c r="C27" s="99">
        <f t="shared" si="0"/>
        <v>786</v>
      </c>
      <c r="D27" s="99">
        <f t="shared" si="0"/>
        <v>930</v>
      </c>
      <c r="E27" s="99">
        <f t="shared" si="0"/>
        <v>920</v>
      </c>
      <c r="F27" s="99">
        <f t="shared" si="0"/>
        <v>999</v>
      </c>
      <c r="G27" s="99">
        <f t="shared" si="0"/>
        <v>970</v>
      </c>
      <c r="H27" s="183">
        <f t="shared" si="0"/>
        <v>998</v>
      </c>
      <c r="I27" s="183">
        <f t="shared" si="0"/>
        <v>961</v>
      </c>
      <c r="J27" s="183">
        <f>SUM(J7:J26)</f>
        <v>1005</v>
      </c>
      <c r="K27" s="183">
        <f>SUM(K7:K26)</f>
        <v>1023</v>
      </c>
      <c r="L27" s="183">
        <f>SUM(L7:L26)</f>
        <v>960</v>
      </c>
      <c r="M27" s="183">
        <f>SUM(M7:M26)</f>
        <v>1076</v>
      </c>
      <c r="N27" s="10">
        <f>SUM(N7:N26)</f>
        <v>1158</v>
      </c>
    </row>
    <row r="28" spans="1:14" ht="15.75" thickTop="1" x14ac:dyDescent="0.25">
      <c r="A28" s="95"/>
      <c r="B28" s="96"/>
      <c r="C28" s="96"/>
      <c r="D28" s="96"/>
      <c r="E28" s="96"/>
      <c r="F28" s="96"/>
      <c r="G28" s="96"/>
    </row>
    <row r="29" spans="1:14" x14ac:dyDescent="0.25">
      <c r="A29" s="86" t="s">
        <v>10</v>
      </c>
      <c r="B29" s="87"/>
      <c r="C29" s="87"/>
      <c r="D29" s="87"/>
      <c r="E29" s="87"/>
      <c r="F29" s="87"/>
      <c r="G29" s="87"/>
      <c r="H29" s="87"/>
      <c r="I29" s="87"/>
      <c r="J29" s="87"/>
      <c r="K29" s="87"/>
      <c r="L29" s="87"/>
      <c r="M29" s="87"/>
    </row>
    <row r="30" spans="1:14" s="50" customFormat="1" x14ac:dyDescent="0.25">
      <c r="A30" s="72" t="s">
        <v>99</v>
      </c>
      <c r="B30" s="94">
        <v>2012</v>
      </c>
      <c r="C30" s="94">
        <v>2013</v>
      </c>
      <c r="D30" s="94">
        <v>2014</v>
      </c>
      <c r="E30" s="94">
        <v>2015</v>
      </c>
      <c r="F30" s="137">
        <v>2016</v>
      </c>
      <c r="G30" s="137">
        <v>2017</v>
      </c>
      <c r="H30" s="137">
        <v>2018</v>
      </c>
      <c r="I30" s="137">
        <v>2019</v>
      </c>
      <c r="J30" s="137">
        <v>2020</v>
      </c>
      <c r="K30" s="137">
        <v>2021</v>
      </c>
      <c r="L30" s="137">
        <v>2022</v>
      </c>
      <c r="M30" s="137">
        <v>2023</v>
      </c>
      <c r="N30" s="135">
        <v>2024</v>
      </c>
    </row>
    <row r="31" spans="1:14" s="50" customFormat="1" x14ac:dyDescent="0.25">
      <c r="A31" s="95" t="s">
        <v>24</v>
      </c>
      <c r="B31" s="100">
        <v>16</v>
      </c>
      <c r="C31" s="100">
        <v>21</v>
      </c>
      <c r="D31" s="100">
        <v>20</v>
      </c>
      <c r="E31" s="100">
        <v>29</v>
      </c>
      <c r="F31" s="138">
        <v>25</v>
      </c>
      <c r="G31" s="138">
        <v>20</v>
      </c>
      <c r="H31" s="50">
        <v>24</v>
      </c>
      <c r="I31" s="50">
        <v>18</v>
      </c>
      <c r="J31" s="50">
        <v>20</v>
      </c>
      <c r="K31" s="50">
        <v>22</v>
      </c>
      <c r="L31" s="50">
        <v>26</v>
      </c>
      <c r="M31" s="50">
        <v>28</v>
      </c>
      <c r="N31" s="50">
        <v>28</v>
      </c>
    </row>
    <row r="32" spans="1:14" s="50" customFormat="1" x14ac:dyDescent="0.25">
      <c r="A32" s="95" t="s">
        <v>197</v>
      </c>
      <c r="B32" s="100">
        <v>19</v>
      </c>
      <c r="C32" s="100">
        <v>8</v>
      </c>
      <c r="D32" s="100">
        <v>0</v>
      </c>
      <c r="E32" s="100">
        <v>0</v>
      </c>
      <c r="F32" s="138">
        <v>0</v>
      </c>
      <c r="G32" s="138">
        <v>0</v>
      </c>
      <c r="H32" s="50">
        <v>0</v>
      </c>
      <c r="I32" s="50">
        <v>11</v>
      </c>
      <c r="J32" s="50">
        <v>8</v>
      </c>
      <c r="K32" s="50">
        <v>18</v>
      </c>
      <c r="L32" s="50">
        <v>23</v>
      </c>
      <c r="M32" s="50">
        <v>22</v>
      </c>
      <c r="N32" s="50">
        <v>35</v>
      </c>
    </row>
    <row r="33" spans="1:14" s="50" customFormat="1" x14ac:dyDescent="0.25">
      <c r="A33" s="95" t="s">
        <v>111</v>
      </c>
      <c r="B33" s="100">
        <v>11</v>
      </c>
      <c r="C33" s="100">
        <v>11</v>
      </c>
      <c r="D33" s="100">
        <v>17</v>
      </c>
      <c r="E33" s="100">
        <v>23</v>
      </c>
      <c r="F33" s="138">
        <v>31</v>
      </c>
      <c r="G33" s="138">
        <v>8</v>
      </c>
      <c r="H33" s="50">
        <v>55</v>
      </c>
      <c r="I33" s="50">
        <v>41</v>
      </c>
      <c r="J33" s="50">
        <v>35</v>
      </c>
      <c r="K33" s="50">
        <v>33</v>
      </c>
      <c r="L33" s="50">
        <v>53</v>
      </c>
      <c r="M33" s="50">
        <v>38</v>
      </c>
      <c r="N33" s="50">
        <v>53</v>
      </c>
    </row>
    <row r="34" spans="1:14" s="50" customFormat="1" x14ac:dyDescent="0.25">
      <c r="A34" s="95" t="s">
        <v>32</v>
      </c>
      <c r="B34" s="100">
        <v>12</v>
      </c>
      <c r="C34" s="100">
        <v>12</v>
      </c>
      <c r="D34" s="100">
        <v>7</v>
      </c>
      <c r="E34" s="100">
        <v>16</v>
      </c>
      <c r="F34" s="138">
        <v>21</v>
      </c>
      <c r="G34" s="138">
        <v>13</v>
      </c>
      <c r="H34" s="50">
        <v>24</v>
      </c>
      <c r="I34" s="50">
        <v>14</v>
      </c>
      <c r="J34" s="50">
        <v>15</v>
      </c>
      <c r="K34" s="50">
        <v>15</v>
      </c>
      <c r="L34" s="50">
        <v>20</v>
      </c>
      <c r="M34" s="50">
        <v>22</v>
      </c>
      <c r="N34" s="50">
        <v>48</v>
      </c>
    </row>
    <row r="35" spans="1:14" s="50" customFormat="1" x14ac:dyDescent="0.25">
      <c r="A35" s="95" t="s">
        <v>286</v>
      </c>
      <c r="L35" s="50">
        <v>4</v>
      </c>
      <c r="M35" s="50">
        <v>3</v>
      </c>
      <c r="N35" s="50">
        <v>1</v>
      </c>
    </row>
    <row r="36" spans="1:14" s="50" customFormat="1" x14ac:dyDescent="0.25">
      <c r="A36" s="95" t="s">
        <v>293</v>
      </c>
      <c r="N36" s="50">
        <v>1</v>
      </c>
    </row>
    <row r="37" spans="1:14" s="3" customFormat="1" ht="15.75" thickBot="1" x14ac:dyDescent="0.3">
      <c r="A37" s="183" t="s">
        <v>69</v>
      </c>
      <c r="B37" s="183">
        <f>SUM(B31:B35)</f>
        <v>58</v>
      </c>
      <c r="C37" s="183">
        <f t="shared" ref="C37:M37" si="1">SUM(C31:C35)</f>
        <v>52</v>
      </c>
      <c r="D37" s="183">
        <f t="shared" si="1"/>
        <v>44</v>
      </c>
      <c r="E37" s="183">
        <f t="shared" si="1"/>
        <v>68</v>
      </c>
      <c r="F37" s="183">
        <f t="shared" si="1"/>
        <v>77</v>
      </c>
      <c r="G37" s="183">
        <f t="shared" si="1"/>
        <v>41</v>
      </c>
      <c r="H37" s="183">
        <f t="shared" si="1"/>
        <v>103</v>
      </c>
      <c r="I37" s="183">
        <f t="shared" si="1"/>
        <v>84</v>
      </c>
      <c r="J37" s="183">
        <f t="shared" si="1"/>
        <v>78</v>
      </c>
      <c r="K37" s="183">
        <f t="shared" si="1"/>
        <v>88</v>
      </c>
      <c r="L37" s="183">
        <f t="shared" si="1"/>
        <v>126</v>
      </c>
      <c r="M37" s="183">
        <f t="shared" si="1"/>
        <v>113</v>
      </c>
      <c r="N37" s="10">
        <f>SUM(N31:N36)</f>
        <v>166</v>
      </c>
    </row>
    <row r="38" spans="1:14" s="3" customFormat="1" ht="15.75" thickTop="1" x14ac:dyDescent="0.25">
      <c r="A38" s="297" t="s">
        <v>268</v>
      </c>
      <c r="B38" s="103"/>
      <c r="C38" s="103"/>
      <c r="D38" s="103"/>
      <c r="E38" s="103"/>
      <c r="F38" s="103"/>
      <c r="G38" s="103"/>
      <c r="H38" s="103"/>
      <c r="I38" s="103"/>
      <c r="J38" s="103"/>
    </row>
    <row r="39" spans="1:14" s="3" customFormat="1" x14ac:dyDescent="0.25">
      <c r="B39" s="103"/>
      <c r="C39" s="103"/>
      <c r="D39" s="103"/>
      <c r="E39" s="103"/>
      <c r="F39" s="103"/>
      <c r="G39" s="103"/>
      <c r="H39" s="103"/>
      <c r="I39" s="103"/>
      <c r="J39" s="103"/>
    </row>
    <row r="41" spans="1:14" x14ac:dyDescent="0.25">
      <c r="A41" s="86" t="s">
        <v>112</v>
      </c>
      <c r="B41" s="87"/>
      <c r="C41" s="87"/>
      <c r="D41" s="87"/>
      <c r="E41" s="87"/>
      <c r="F41" s="87"/>
      <c r="G41" s="87"/>
      <c r="H41" s="87"/>
      <c r="I41" s="87"/>
      <c r="J41" s="87"/>
      <c r="K41" s="87"/>
      <c r="L41" s="87"/>
      <c r="M41" s="87"/>
    </row>
    <row r="42" spans="1:14" s="50" customFormat="1" ht="15.75" customHeight="1" x14ac:dyDescent="0.25">
      <c r="A42" s="72" t="s">
        <v>99</v>
      </c>
      <c r="B42" s="94">
        <v>2012</v>
      </c>
      <c r="C42" s="94">
        <v>2013</v>
      </c>
      <c r="D42" s="94">
        <v>2014</v>
      </c>
      <c r="E42" s="94">
        <v>2015</v>
      </c>
      <c r="F42" s="94">
        <v>2016</v>
      </c>
      <c r="G42" s="94">
        <v>2017</v>
      </c>
      <c r="H42" s="94">
        <v>2018</v>
      </c>
      <c r="I42" s="137">
        <v>2019</v>
      </c>
      <c r="J42" s="137">
        <v>2020</v>
      </c>
      <c r="K42" s="137">
        <v>2021</v>
      </c>
      <c r="L42" s="137">
        <v>2022</v>
      </c>
      <c r="M42" s="137">
        <v>2023</v>
      </c>
      <c r="N42" s="135">
        <v>2024</v>
      </c>
    </row>
    <row r="43" spans="1:14" s="50" customFormat="1" ht="15.75" customHeight="1" x14ac:dyDescent="0.25">
      <c r="A43" s="112" t="s">
        <v>24</v>
      </c>
      <c r="B43" s="100" t="s">
        <v>9</v>
      </c>
      <c r="C43" s="100" t="s">
        <v>9</v>
      </c>
      <c r="D43" s="100" t="s">
        <v>9</v>
      </c>
      <c r="E43" s="100">
        <v>5</v>
      </c>
      <c r="F43" s="124">
        <v>6</v>
      </c>
      <c r="G43" s="124">
        <v>10</v>
      </c>
      <c r="H43" s="50">
        <v>4</v>
      </c>
      <c r="I43" s="50">
        <v>10</v>
      </c>
      <c r="J43" s="50">
        <v>8</v>
      </c>
      <c r="K43" s="50">
        <v>6</v>
      </c>
      <c r="L43" s="4">
        <v>7</v>
      </c>
      <c r="M43" s="4">
        <v>8</v>
      </c>
      <c r="N43" s="50">
        <v>11</v>
      </c>
    </row>
    <row r="44" spans="1:14" x14ac:dyDescent="0.25">
      <c r="A44" s="95" t="s">
        <v>46</v>
      </c>
      <c r="B44" s="96">
        <v>63</v>
      </c>
      <c r="C44" s="96">
        <v>62</v>
      </c>
      <c r="D44" s="96">
        <v>46</v>
      </c>
      <c r="E44" s="96">
        <v>46</v>
      </c>
      <c r="F44" s="123">
        <v>43</v>
      </c>
      <c r="G44" s="123">
        <v>71</v>
      </c>
      <c r="H44" s="4">
        <v>85</v>
      </c>
      <c r="I44" s="4">
        <v>52</v>
      </c>
      <c r="J44" s="4">
        <v>57</v>
      </c>
      <c r="K44" s="4">
        <v>65</v>
      </c>
      <c r="L44">
        <v>55</v>
      </c>
      <c r="M44">
        <v>56</v>
      </c>
      <c r="N44" s="4">
        <v>56</v>
      </c>
    </row>
    <row r="45" spans="1:14" x14ac:dyDescent="0.25">
      <c r="A45" s="95" t="s">
        <v>50</v>
      </c>
      <c r="B45" s="96">
        <v>5</v>
      </c>
      <c r="C45" s="96">
        <v>8</v>
      </c>
      <c r="D45" s="96">
        <v>3</v>
      </c>
      <c r="E45" s="96">
        <v>8</v>
      </c>
      <c r="F45" s="123">
        <v>4</v>
      </c>
      <c r="G45" s="123">
        <v>6</v>
      </c>
      <c r="H45" s="4">
        <v>6</v>
      </c>
      <c r="I45" s="4">
        <v>9</v>
      </c>
      <c r="J45" s="4">
        <v>7</v>
      </c>
      <c r="K45" s="4">
        <v>7</v>
      </c>
      <c r="L45" s="4">
        <v>9</v>
      </c>
      <c r="M45" s="4">
        <v>3</v>
      </c>
      <c r="N45" s="4">
        <v>3</v>
      </c>
    </row>
    <row r="46" spans="1:14" x14ac:dyDescent="0.25">
      <c r="A46" s="95" t="s">
        <v>53</v>
      </c>
      <c r="B46" s="100" t="s">
        <v>9</v>
      </c>
      <c r="C46" s="100" t="s">
        <v>9</v>
      </c>
      <c r="D46" s="100" t="s">
        <v>9</v>
      </c>
      <c r="E46" s="96">
        <v>1</v>
      </c>
      <c r="F46" s="123">
        <v>4</v>
      </c>
      <c r="G46" s="123">
        <v>4</v>
      </c>
      <c r="H46" s="4">
        <v>5</v>
      </c>
      <c r="I46" s="4">
        <v>2</v>
      </c>
      <c r="J46" s="4">
        <v>12</v>
      </c>
      <c r="K46" s="4">
        <v>8</v>
      </c>
      <c r="L46" s="4">
        <v>11</v>
      </c>
      <c r="M46" s="4">
        <v>6</v>
      </c>
      <c r="N46" s="4">
        <v>7</v>
      </c>
    </row>
    <row r="47" spans="1:14" x14ac:dyDescent="0.25">
      <c r="A47" s="95" t="s">
        <v>113</v>
      </c>
      <c r="B47" s="96">
        <v>3</v>
      </c>
      <c r="C47" s="96">
        <v>5</v>
      </c>
      <c r="D47" s="96">
        <v>3</v>
      </c>
      <c r="E47" s="96" t="s">
        <v>9</v>
      </c>
      <c r="F47" s="123">
        <v>2</v>
      </c>
      <c r="G47" s="123" t="s">
        <v>9</v>
      </c>
      <c r="H47" s="4">
        <v>0</v>
      </c>
      <c r="I47" s="4">
        <v>0</v>
      </c>
      <c r="J47" s="4">
        <v>0</v>
      </c>
      <c r="K47" s="4">
        <v>0</v>
      </c>
      <c r="L47" s="4">
        <v>0</v>
      </c>
    </row>
    <row r="48" spans="1:14" x14ac:dyDescent="0.25">
      <c r="A48" s="182" t="s">
        <v>32</v>
      </c>
      <c r="B48" s="96"/>
      <c r="C48" s="96"/>
      <c r="D48" s="96"/>
      <c r="E48" s="96"/>
      <c r="F48" s="123"/>
      <c r="G48" s="123"/>
      <c r="H48" s="4">
        <v>5</v>
      </c>
      <c r="I48" s="4">
        <v>6</v>
      </c>
      <c r="J48" s="4">
        <v>5</v>
      </c>
      <c r="K48" s="4">
        <v>6</v>
      </c>
      <c r="L48" s="4">
        <v>6</v>
      </c>
      <c r="M48" s="4">
        <v>3</v>
      </c>
      <c r="N48" s="4">
        <v>5</v>
      </c>
    </row>
    <row r="49" spans="1:14" s="3" customFormat="1" ht="15.75" thickBot="1" x14ac:dyDescent="0.3">
      <c r="A49" s="10" t="s">
        <v>70</v>
      </c>
      <c r="B49" s="183">
        <f>SUM(B44:B47)</f>
        <v>71</v>
      </c>
      <c r="C49" s="183">
        <f>SUM(C44:C47)</f>
        <v>75</v>
      </c>
      <c r="D49" s="183">
        <f>SUM(D44:D47)</f>
        <v>52</v>
      </c>
      <c r="E49" s="183">
        <f>SUM(E43:E47)</f>
        <v>60</v>
      </c>
      <c r="F49" s="183">
        <f>SUM(F43:F47)</f>
        <v>59</v>
      </c>
      <c r="G49" s="183">
        <f>SUM(G43:G47)</f>
        <v>91</v>
      </c>
      <c r="H49" s="183">
        <f t="shared" ref="H49:M49" si="2">SUM(H43:H48)</f>
        <v>105</v>
      </c>
      <c r="I49" s="183">
        <f t="shared" si="2"/>
        <v>79</v>
      </c>
      <c r="J49" s="183">
        <f t="shared" si="2"/>
        <v>89</v>
      </c>
      <c r="K49" s="183">
        <f t="shared" si="2"/>
        <v>92</v>
      </c>
      <c r="L49" s="183">
        <f t="shared" si="2"/>
        <v>88</v>
      </c>
      <c r="M49" s="183">
        <f t="shared" si="2"/>
        <v>76</v>
      </c>
      <c r="N49" s="10">
        <f>SUM(N43:N48)</f>
        <v>82</v>
      </c>
    </row>
    <row r="50" spans="1:14" ht="15.75" thickTop="1" x14ac:dyDescent="0.25">
      <c r="A50" s="95"/>
      <c r="B50" s="96"/>
      <c r="C50" s="96"/>
      <c r="D50" s="96"/>
      <c r="E50" s="96"/>
      <c r="F50" s="96"/>
      <c r="G50" s="96"/>
    </row>
    <row r="51" spans="1:14" ht="15.75" thickBot="1" x14ac:dyDescent="0.3">
      <c r="A51" s="81" t="s">
        <v>114</v>
      </c>
      <c r="B51" s="101">
        <f t="shared" ref="B51:J51" si="3">+B49+B37+B27</f>
        <v>935</v>
      </c>
      <c r="C51" s="101">
        <f t="shared" si="3"/>
        <v>913</v>
      </c>
      <c r="D51" s="101">
        <f t="shared" si="3"/>
        <v>1026</v>
      </c>
      <c r="E51" s="101">
        <f t="shared" si="3"/>
        <v>1048</v>
      </c>
      <c r="F51" s="101">
        <f t="shared" si="3"/>
        <v>1135</v>
      </c>
      <c r="G51" s="101">
        <f>G49+G37+G27</f>
        <v>1102</v>
      </c>
      <c r="H51" s="101">
        <f>+H49+H37+H27</f>
        <v>1206</v>
      </c>
      <c r="I51" s="101">
        <f>+I49+I37+I27</f>
        <v>1124</v>
      </c>
      <c r="J51" s="101">
        <f t="shared" si="3"/>
        <v>1172</v>
      </c>
      <c r="K51" s="101">
        <f>+K49+K37+K27</f>
        <v>1203</v>
      </c>
      <c r="L51" s="101">
        <f>+L49+L37+L27</f>
        <v>1174</v>
      </c>
      <c r="M51" s="101">
        <f>+M49+M37+M27</f>
        <v>1265</v>
      </c>
      <c r="N51" s="10">
        <f>+N49+N37+N27</f>
        <v>1406</v>
      </c>
    </row>
    <row r="52" spans="1:14" ht="15.75" thickTop="1" x14ac:dyDescent="0.25">
      <c r="A52" s="95"/>
      <c r="B52" s="96"/>
      <c r="C52" s="96"/>
      <c r="D52" s="96"/>
      <c r="E52" s="96"/>
      <c r="F52" s="96"/>
      <c r="G52" s="96"/>
    </row>
    <row r="53" spans="1:14" x14ac:dyDescent="0.25">
      <c r="A53" s="86" t="s">
        <v>55</v>
      </c>
      <c r="B53" s="104"/>
      <c r="C53" s="104"/>
      <c r="D53" s="104"/>
      <c r="E53" s="104"/>
      <c r="F53" s="104"/>
      <c r="G53" s="104"/>
      <c r="H53" s="104"/>
      <c r="I53" s="104"/>
      <c r="J53" s="104"/>
      <c r="K53" s="104"/>
      <c r="L53" s="104"/>
      <c r="M53" s="104"/>
    </row>
    <row r="54" spans="1:14" s="50" customFormat="1" x14ac:dyDescent="0.25">
      <c r="A54" s="72" t="s">
        <v>99</v>
      </c>
      <c r="B54" s="94">
        <v>2012</v>
      </c>
      <c r="C54" s="94">
        <v>2013</v>
      </c>
      <c r="D54" s="94">
        <v>2014</v>
      </c>
      <c r="E54" s="94">
        <v>2015</v>
      </c>
      <c r="F54" s="94">
        <v>2016</v>
      </c>
      <c r="G54" s="94">
        <v>2017</v>
      </c>
      <c r="H54" s="94">
        <v>2018</v>
      </c>
      <c r="I54" s="94">
        <v>2019</v>
      </c>
      <c r="J54" s="94">
        <v>2020</v>
      </c>
      <c r="K54" s="94">
        <v>2021</v>
      </c>
      <c r="L54" s="94">
        <v>2022</v>
      </c>
      <c r="M54" s="94">
        <v>2023</v>
      </c>
      <c r="N54" s="135">
        <v>2024</v>
      </c>
    </row>
    <row r="55" spans="1:14" s="50" customFormat="1" x14ac:dyDescent="0.25">
      <c r="A55" s="102" t="s">
        <v>24</v>
      </c>
      <c r="B55" s="100">
        <v>5</v>
      </c>
      <c r="C55" s="100">
        <v>0</v>
      </c>
      <c r="D55" s="100">
        <v>0</v>
      </c>
      <c r="E55" s="100">
        <v>0</v>
      </c>
      <c r="F55" s="100">
        <v>1</v>
      </c>
      <c r="G55" s="100">
        <v>0</v>
      </c>
      <c r="H55" s="50">
        <v>3</v>
      </c>
      <c r="I55" s="50">
        <v>2</v>
      </c>
      <c r="J55" s="50">
        <v>2</v>
      </c>
      <c r="K55" s="50">
        <v>0</v>
      </c>
      <c r="L55" s="50">
        <v>0</v>
      </c>
      <c r="M55" s="50">
        <v>1</v>
      </c>
      <c r="N55" s="50">
        <v>1</v>
      </c>
    </row>
    <row r="56" spans="1:14" x14ac:dyDescent="0.25">
      <c r="A56" s="97" t="s">
        <v>115</v>
      </c>
      <c r="B56" s="98">
        <v>7</v>
      </c>
      <c r="C56" s="98">
        <v>10</v>
      </c>
      <c r="D56" s="98">
        <v>17</v>
      </c>
      <c r="E56" s="98">
        <v>15</v>
      </c>
      <c r="F56" s="98">
        <v>20</v>
      </c>
      <c r="G56" s="98">
        <v>18</v>
      </c>
      <c r="H56" s="4">
        <v>22</v>
      </c>
      <c r="I56" s="4">
        <v>20</v>
      </c>
      <c r="J56" s="4">
        <v>25</v>
      </c>
      <c r="K56" s="4">
        <v>22</v>
      </c>
      <c r="L56" s="4">
        <v>19</v>
      </c>
      <c r="M56" s="4">
        <v>7</v>
      </c>
      <c r="N56" s="4">
        <v>29</v>
      </c>
    </row>
    <row r="57" spans="1:14" s="3" customFormat="1" ht="15.75" thickBot="1" x14ac:dyDescent="0.3">
      <c r="A57" s="77" t="s">
        <v>77</v>
      </c>
      <c r="B57" s="99">
        <f t="shared" ref="B57:I57" si="4">+B55+B56</f>
        <v>12</v>
      </c>
      <c r="C57" s="99">
        <f t="shared" si="4"/>
        <v>10</v>
      </c>
      <c r="D57" s="99">
        <f t="shared" si="4"/>
        <v>17</v>
      </c>
      <c r="E57" s="99">
        <f t="shared" si="4"/>
        <v>15</v>
      </c>
      <c r="F57" s="99">
        <f t="shared" si="4"/>
        <v>21</v>
      </c>
      <c r="G57" s="99">
        <f t="shared" si="4"/>
        <v>18</v>
      </c>
      <c r="H57" s="183">
        <f t="shared" si="4"/>
        <v>25</v>
      </c>
      <c r="I57" s="183">
        <f t="shared" si="4"/>
        <v>22</v>
      </c>
      <c r="J57" s="183">
        <f>+J55+J56</f>
        <v>27</v>
      </c>
      <c r="K57" s="183">
        <f>+K55+K56</f>
        <v>22</v>
      </c>
      <c r="L57" s="183">
        <f>+L55+L56</f>
        <v>19</v>
      </c>
      <c r="M57" s="183">
        <f>+M55+M56</f>
        <v>8</v>
      </c>
      <c r="N57" s="10">
        <f>N55+N56</f>
        <v>30</v>
      </c>
    </row>
    <row r="58" spans="1:14" s="3" customFormat="1" ht="15.75" thickTop="1" x14ac:dyDescent="0.25">
      <c r="B58" s="103"/>
      <c r="C58" s="103"/>
      <c r="D58" s="103">
        <v>154</v>
      </c>
      <c r="E58" s="103">
        <v>152</v>
      </c>
      <c r="F58" s="103">
        <v>190</v>
      </c>
      <c r="G58" s="103">
        <v>205</v>
      </c>
      <c r="H58" s="3">
        <v>206</v>
      </c>
      <c r="I58" s="3">
        <v>210</v>
      </c>
    </row>
    <row r="59" spans="1:14" x14ac:dyDescent="0.25">
      <c r="A59" s="93" t="s">
        <v>116</v>
      </c>
      <c r="B59" s="91"/>
      <c r="C59" s="91"/>
      <c r="D59" s="91">
        <f t="shared" ref="D59:J59" si="5">D57+D58</f>
        <v>171</v>
      </c>
      <c r="E59" s="91">
        <f t="shared" si="5"/>
        <v>167</v>
      </c>
      <c r="F59" s="91">
        <f t="shared" si="5"/>
        <v>211</v>
      </c>
      <c r="G59" s="91">
        <f>G57+G58</f>
        <v>223</v>
      </c>
      <c r="H59" s="91">
        <f t="shared" si="5"/>
        <v>231</v>
      </c>
      <c r="I59" s="91">
        <f t="shared" si="5"/>
        <v>232</v>
      </c>
      <c r="J59" s="91">
        <f t="shared" si="5"/>
        <v>27</v>
      </c>
    </row>
    <row r="60" spans="1:14" ht="47.25" customHeight="1" x14ac:dyDescent="0.25">
      <c r="A60" s="430" t="s">
        <v>238</v>
      </c>
      <c r="B60" s="430"/>
      <c r="C60" s="430"/>
      <c r="D60" s="430"/>
    </row>
    <row r="61" spans="1:14" x14ac:dyDescent="0.25">
      <c r="A61" s="105"/>
      <c r="B61" s="105"/>
      <c r="C61" s="105"/>
      <c r="D61" s="105"/>
      <c r="E61" s="105"/>
      <c r="F61" s="105"/>
      <c r="G61" s="105"/>
    </row>
    <row r="62" spans="1:14" x14ac:dyDescent="0.25">
      <c r="A62" s="93" t="s">
        <v>117</v>
      </c>
      <c r="B62" s="91"/>
      <c r="C62" s="91"/>
      <c r="D62" s="91"/>
      <c r="E62" s="91"/>
      <c r="F62" s="91"/>
      <c r="G62" s="91"/>
    </row>
    <row r="63" spans="1:14" ht="15" customHeight="1" x14ac:dyDescent="0.25">
      <c r="A63" s="105" t="s">
        <v>118</v>
      </c>
      <c r="B63" s="91"/>
      <c r="C63" s="91"/>
      <c r="D63" s="91"/>
      <c r="E63" s="91"/>
      <c r="F63" s="91"/>
      <c r="G63" s="91"/>
    </row>
    <row r="64" spans="1:14" ht="15" customHeight="1" x14ac:dyDescent="0.25">
      <c r="A64" s="105" t="s">
        <v>119</v>
      </c>
      <c r="B64" s="91"/>
      <c r="C64" s="91"/>
      <c r="D64" s="91"/>
      <c r="E64" s="91"/>
      <c r="F64" s="91"/>
      <c r="G64" s="91"/>
    </row>
    <row r="65" spans="1:7" x14ac:dyDescent="0.25">
      <c r="A65" s="2" t="s">
        <v>120</v>
      </c>
      <c r="B65" s="91"/>
      <c r="C65" s="91"/>
      <c r="D65" s="91"/>
      <c r="E65" s="91"/>
      <c r="F65" s="91"/>
      <c r="G65" s="91"/>
    </row>
    <row r="66" spans="1:7" ht="15" customHeight="1" x14ac:dyDescent="0.25">
      <c r="A66" s="105" t="s">
        <v>121</v>
      </c>
      <c r="B66" s="2"/>
      <c r="C66" s="2"/>
      <c r="D66" s="2"/>
      <c r="E66" s="2"/>
      <c r="F66" s="2"/>
      <c r="G66" s="2"/>
    </row>
    <row r="67" spans="1:7" x14ac:dyDescent="0.25">
      <c r="A67" s="2" t="s">
        <v>122</v>
      </c>
      <c r="B67" s="2"/>
      <c r="C67" s="2"/>
      <c r="D67" s="2"/>
      <c r="E67" s="2"/>
      <c r="F67" s="2"/>
      <c r="G67" s="2"/>
    </row>
    <row r="68" spans="1:7" x14ac:dyDescent="0.25">
      <c r="A68" s="2" t="s">
        <v>123</v>
      </c>
      <c r="B68" s="2"/>
      <c r="C68" s="2"/>
      <c r="D68" s="2"/>
      <c r="E68" s="2"/>
      <c r="F68" s="2"/>
      <c r="G68" s="2"/>
    </row>
    <row r="69" spans="1:7" ht="15" customHeight="1" x14ac:dyDescent="0.25">
      <c r="A69" s="105" t="s">
        <v>124</v>
      </c>
      <c r="B69" s="2"/>
      <c r="C69" s="2"/>
      <c r="D69" s="2"/>
      <c r="E69" s="2"/>
      <c r="F69" s="2"/>
      <c r="G69" s="2"/>
    </row>
    <row r="70" spans="1:7" x14ac:dyDescent="0.25">
      <c r="A70" s="106" t="s">
        <v>125</v>
      </c>
      <c r="B70" s="2"/>
      <c r="C70" s="2"/>
      <c r="D70" s="2"/>
      <c r="E70" s="2"/>
      <c r="F70" s="2"/>
      <c r="G70" s="2"/>
    </row>
    <row r="71" spans="1:7" x14ac:dyDescent="0.25">
      <c r="A71" s="16" t="s">
        <v>126</v>
      </c>
      <c r="B71" s="2"/>
      <c r="C71" s="2"/>
      <c r="D71" s="2"/>
      <c r="E71" s="2"/>
      <c r="F71" s="2"/>
      <c r="G71" s="2"/>
    </row>
    <row r="72" spans="1:7" x14ac:dyDescent="0.25">
      <c r="A72" s="16" t="s">
        <v>127</v>
      </c>
      <c r="B72" s="2"/>
      <c r="C72" s="2"/>
      <c r="D72" s="2"/>
      <c r="E72" s="2"/>
      <c r="F72" s="2"/>
      <c r="G72" s="2"/>
    </row>
    <row r="73" spans="1:7" x14ac:dyDescent="0.25">
      <c r="A73" s="16" t="s">
        <v>130</v>
      </c>
      <c r="B73" s="2"/>
      <c r="C73" s="2"/>
      <c r="D73" s="2"/>
      <c r="E73" s="2"/>
      <c r="F73" s="2"/>
      <c r="G73" s="2"/>
    </row>
    <row r="74" spans="1:7" x14ac:dyDescent="0.25">
      <c r="A74" s="105" t="s">
        <v>128</v>
      </c>
      <c r="B74" s="2"/>
      <c r="C74" s="2"/>
      <c r="D74" s="2"/>
      <c r="E74" s="2"/>
      <c r="F74" s="2"/>
      <c r="G74" s="2"/>
    </row>
    <row r="75" spans="1:7" x14ac:dyDescent="0.25">
      <c r="A75" s="2" t="s">
        <v>129</v>
      </c>
      <c r="B75" s="2"/>
      <c r="C75" s="2"/>
      <c r="D75" s="2"/>
      <c r="E75" s="2"/>
      <c r="F75" s="2"/>
      <c r="G75" s="2"/>
    </row>
    <row r="76" spans="1:7" x14ac:dyDescent="0.25">
      <c r="A76" s="2"/>
      <c r="B76" s="2"/>
      <c r="C76" s="2"/>
      <c r="D76" s="2"/>
      <c r="E76" s="2"/>
      <c r="F76" s="2"/>
      <c r="G76" s="2"/>
    </row>
    <row r="77" spans="1:7" x14ac:dyDescent="0.25">
      <c r="A77" s="93" t="s">
        <v>281</v>
      </c>
      <c r="B77" s="2"/>
      <c r="C77" s="2"/>
      <c r="D77" s="2"/>
      <c r="E77" s="2"/>
      <c r="F77" s="2"/>
      <c r="G77" s="2"/>
    </row>
    <row r="78" spans="1:7" x14ac:dyDescent="0.25">
      <c r="A78" s="2" t="s">
        <v>282</v>
      </c>
      <c r="B78" s="2"/>
      <c r="C78" s="2"/>
      <c r="D78" s="2"/>
      <c r="E78" s="2"/>
      <c r="F78" s="2"/>
      <c r="G78" s="2"/>
    </row>
    <row r="79" spans="1:7" x14ac:dyDescent="0.25">
      <c r="A79" s="2"/>
      <c r="B79" s="2"/>
      <c r="C79" s="2"/>
      <c r="D79" s="2"/>
      <c r="E79" s="2"/>
      <c r="F79" s="2"/>
      <c r="G79" s="2"/>
    </row>
    <row r="80" spans="1:7" x14ac:dyDescent="0.25">
      <c r="A80" s="93" t="s">
        <v>175</v>
      </c>
      <c r="B80" s="2"/>
      <c r="C80" s="2"/>
      <c r="D80" s="2"/>
      <c r="E80" s="2"/>
      <c r="F80" s="2"/>
      <c r="G80" s="2"/>
    </row>
    <row r="81" spans="1:7" x14ac:dyDescent="0.25">
      <c r="A81" s="431" t="s">
        <v>176</v>
      </c>
      <c r="B81" s="431"/>
      <c r="C81" s="431"/>
      <c r="D81" s="431"/>
    </row>
    <row r="82" spans="1:7" ht="29.25" customHeight="1" x14ac:dyDescent="0.25">
      <c r="A82" s="431" t="s">
        <v>131</v>
      </c>
      <c r="B82" s="431"/>
      <c r="C82" s="431"/>
      <c r="D82" s="431"/>
    </row>
    <row r="83" spans="1:7" ht="15" customHeight="1" x14ac:dyDescent="0.25">
      <c r="A83" s="92" t="s">
        <v>132</v>
      </c>
      <c r="B83" s="92"/>
      <c r="C83" s="92"/>
      <c r="D83" s="92"/>
      <c r="E83" s="92"/>
      <c r="F83" s="92"/>
      <c r="G83" s="92"/>
    </row>
    <row r="84" spans="1:7" x14ac:dyDescent="0.25">
      <c r="A84" s="2"/>
      <c r="B84" s="2"/>
      <c r="C84" s="2"/>
      <c r="D84" s="2"/>
      <c r="E84" s="2"/>
      <c r="F84" s="2"/>
      <c r="G84" s="2"/>
    </row>
  </sheetData>
  <autoFilter ref="L1:L84" xr:uid="{00000000-0001-0000-0900-000000000000}"/>
  <mergeCells count="3">
    <mergeCell ref="A60:D60"/>
    <mergeCell ref="A81:D81"/>
    <mergeCell ref="A82:D82"/>
  </mergeCells>
  <pageMargins left="0.7" right="0.7" top="0.75" bottom="0.75" header="0.3" footer="0.3"/>
  <pageSetup orientation="portrait" r:id="rId1"/>
  <ignoredErrors>
    <ignoredError sqref="B27:F27 A41 F49 A37 A49:D49 B41:D42 A44:D45 A47:D47"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2"/>
  <sheetViews>
    <sheetView topLeftCell="A10" zoomScale="85" zoomScaleNormal="85" workbookViewId="0">
      <selection activeCell="L66" sqref="L66"/>
    </sheetView>
  </sheetViews>
  <sheetFormatPr defaultRowHeight="12.75" x14ac:dyDescent="0.2"/>
  <cols>
    <col min="1" max="2" width="18.5703125" customWidth="1"/>
    <col min="3" max="3" width="12.42578125" customWidth="1"/>
  </cols>
  <sheetData>
    <row r="1" spans="1:18" ht="18" x14ac:dyDescent="0.25">
      <c r="A1" s="333" t="s">
        <v>244</v>
      </c>
      <c r="B1" s="333"/>
      <c r="C1" s="231"/>
      <c r="D1" s="231"/>
      <c r="E1" s="231"/>
      <c r="F1" s="231"/>
      <c r="G1" s="231"/>
      <c r="H1" s="231"/>
      <c r="I1" s="231"/>
      <c r="J1" s="231"/>
      <c r="K1" s="231"/>
      <c r="L1" s="231"/>
      <c r="M1" s="231"/>
      <c r="N1" s="273"/>
      <c r="O1" s="273"/>
      <c r="P1" s="231"/>
    </row>
    <row r="2" spans="1:18" ht="15" x14ac:dyDescent="0.25">
      <c r="A2" s="231"/>
      <c r="B2" s="231"/>
      <c r="C2" s="231"/>
      <c r="D2" s="231"/>
      <c r="E2" s="231"/>
      <c r="F2" s="231"/>
      <c r="G2" s="231"/>
      <c r="H2" s="231"/>
      <c r="I2" s="231"/>
      <c r="J2" s="231"/>
      <c r="K2" s="231"/>
      <c r="L2" s="231"/>
      <c r="M2" s="231"/>
      <c r="N2" s="273"/>
      <c r="O2" s="273"/>
      <c r="P2" s="231"/>
    </row>
    <row r="3" spans="1:18" ht="15" x14ac:dyDescent="0.25">
      <c r="A3" s="282"/>
      <c r="B3" s="282"/>
      <c r="K3" s="345"/>
      <c r="L3" s="345"/>
    </row>
    <row r="4" spans="1:18" ht="15" x14ac:dyDescent="0.25">
      <c r="A4" s="334" t="s">
        <v>18</v>
      </c>
      <c r="B4" s="334" t="s">
        <v>285</v>
      </c>
      <c r="C4" s="334" t="s">
        <v>183</v>
      </c>
      <c r="D4" s="335" t="s">
        <v>189</v>
      </c>
      <c r="E4" s="335" t="s">
        <v>195</v>
      </c>
      <c r="F4" s="335" t="s">
        <v>235</v>
      </c>
      <c r="G4" s="335" t="s">
        <v>256</v>
      </c>
      <c r="H4" s="335" t="s">
        <v>261</v>
      </c>
      <c r="I4" s="335" t="s">
        <v>273</v>
      </c>
      <c r="J4" s="277" t="s">
        <v>280</v>
      </c>
      <c r="K4" s="277" t="s">
        <v>290</v>
      </c>
      <c r="L4" s="371" t="s">
        <v>291</v>
      </c>
      <c r="R4" s="274"/>
    </row>
    <row r="5" spans="1:18" ht="15" x14ac:dyDescent="0.25">
      <c r="A5" t="s">
        <v>239</v>
      </c>
      <c r="B5" s="310" t="s">
        <v>250</v>
      </c>
      <c r="C5" s="272">
        <v>16</v>
      </c>
      <c r="D5" s="272">
        <v>11</v>
      </c>
      <c r="E5" s="284">
        <v>11</v>
      </c>
      <c r="F5" s="273">
        <v>16</v>
      </c>
      <c r="G5" s="273">
        <v>9</v>
      </c>
      <c r="H5" s="272">
        <v>10</v>
      </c>
      <c r="I5" s="272">
        <v>9</v>
      </c>
      <c r="J5">
        <v>6</v>
      </c>
      <c r="K5" s="369">
        <v>6</v>
      </c>
      <c r="L5" s="272">
        <v>1</v>
      </c>
      <c r="R5" s="274"/>
    </row>
    <row r="6" spans="1:18" ht="15" x14ac:dyDescent="0.25">
      <c r="A6" t="s">
        <v>239</v>
      </c>
      <c r="B6" s="310" t="s">
        <v>246</v>
      </c>
      <c r="C6" s="272">
        <v>99</v>
      </c>
      <c r="D6" s="272">
        <v>112</v>
      </c>
      <c r="E6" s="284">
        <v>105</v>
      </c>
      <c r="F6" s="273">
        <v>101</v>
      </c>
      <c r="G6" s="273">
        <v>86</v>
      </c>
      <c r="H6" s="272">
        <v>89</v>
      </c>
      <c r="I6" s="272">
        <v>58</v>
      </c>
      <c r="J6">
        <v>73</v>
      </c>
      <c r="K6" s="369">
        <v>105</v>
      </c>
      <c r="L6" s="272">
        <v>82</v>
      </c>
      <c r="R6" s="274"/>
    </row>
    <row r="7" spans="1:18" ht="15" x14ac:dyDescent="0.25">
      <c r="A7" t="s">
        <v>239</v>
      </c>
      <c r="B7" s="273" t="s">
        <v>252</v>
      </c>
      <c r="C7" s="275">
        <v>3669</v>
      </c>
      <c r="D7" s="275">
        <v>3808</v>
      </c>
      <c r="E7" s="273">
        <v>3859</v>
      </c>
      <c r="F7" s="273">
        <v>3761</v>
      </c>
      <c r="G7" s="273">
        <v>3727</v>
      </c>
      <c r="H7" s="275">
        <v>3777</v>
      </c>
      <c r="I7" s="275">
        <v>4012</v>
      </c>
      <c r="J7">
        <v>3972</v>
      </c>
      <c r="K7" s="368">
        <v>3999</v>
      </c>
      <c r="L7" s="275">
        <v>3988</v>
      </c>
      <c r="R7" s="274"/>
    </row>
    <row r="8" spans="1:18" ht="15" x14ac:dyDescent="0.25">
      <c r="A8" t="s">
        <v>239</v>
      </c>
      <c r="B8" s="273" t="s">
        <v>255</v>
      </c>
      <c r="C8" s="275">
        <v>0</v>
      </c>
      <c r="D8" s="275">
        <v>0</v>
      </c>
      <c r="E8" s="275">
        <v>0</v>
      </c>
      <c r="F8" s="275">
        <v>0</v>
      </c>
      <c r="G8" s="275">
        <v>0</v>
      </c>
      <c r="H8" s="275">
        <v>0</v>
      </c>
      <c r="I8" s="275"/>
      <c r="J8" s="275"/>
      <c r="K8" s="275" t="s">
        <v>9</v>
      </c>
      <c r="L8" s="275"/>
      <c r="R8" s="274"/>
    </row>
    <row r="9" spans="1:18" ht="15" x14ac:dyDescent="0.25">
      <c r="A9" t="s">
        <v>239</v>
      </c>
      <c r="B9" s="273" t="s">
        <v>262</v>
      </c>
      <c r="C9" s="275">
        <v>212</v>
      </c>
      <c r="D9" s="275">
        <v>202</v>
      </c>
      <c r="E9" s="273">
        <v>178</v>
      </c>
      <c r="F9" s="273">
        <v>256</v>
      </c>
      <c r="G9" s="273">
        <v>187</v>
      </c>
      <c r="H9" s="275">
        <v>153</v>
      </c>
      <c r="I9" s="275">
        <v>226</v>
      </c>
      <c r="J9">
        <v>195</v>
      </c>
      <c r="K9" s="368">
        <v>150</v>
      </c>
      <c r="L9" s="275">
        <v>139</v>
      </c>
      <c r="R9" s="274"/>
    </row>
    <row r="10" spans="1:18" ht="15" x14ac:dyDescent="0.25">
      <c r="A10" t="s">
        <v>239</v>
      </c>
      <c r="B10" s="273" t="s">
        <v>263</v>
      </c>
      <c r="C10" s="275">
        <v>0</v>
      </c>
      <c r="D10" s="275">
        <v>0</v>
      </c>
      <c r="E10" s="273">
        <v>1</v>
      </c>
      <c r="F10" s="275">
        <v>0</v>
      </c>
      <c r="G10" s="273">
        <v>1</v>
      </c>
      <c r="H10" s="275">
        <v>0</v>
      </c>
      <c r="I10" s="275"/>
      <c r="J10" s="275"/>
      <c r="K10" s="275" t="s">
        <v>9</v>
      </c>
      <c r="L10" s="275"/>
      <c r="R10" s="274"/>
    </row>
    <row r="11" spans="1:18" ht="15" x14ac:dyDescent="0.25">
      <c r="A11" t="s">
        <v>239</v>
      </c>
      <c r="B11" s="273" t="s">
        <v>247</v>
      </c>
      <c r="C11" s="275">
        <v>143</v>
      </c>
      <c r="D11" s="275">
        <v>140</v>
      </c>
      <c r="E11" s="273">
        <v>148</v>
      </c>
      <c r="F11" s="273">
        <v>141</v>
      </c>
      <c r="G11" s="273">
        <v>142</v>
      </c>
      <c r="H11" s="275">
        <v>146</v>
      </c>
      <c r="I11" s="275">
        <v>139</v>
      </c>
      <c r="J11">
        <v>149</v>
      </c>
      <c r="K11" s="275">
        <v>141</v>
      </c>
      <c r="L11" s="275">
        <v>143</v>
      </c>
      <c r="P11" t="s">
        <v>283</v>
      </c>
      <c r="R11" s="274"/>
    </row>
    <row r="12" spans="1:18" ht="15" x14ac:dyDescent="0.25">
      <c r="A12" t="s">
        <v>239</v>
      </c>
      <c r="B12" s="273" t="s">
        <v>248</v>
      </c>
      <c r="C12" s="275">
        <v>98</v>
      </c>
      <c r="D12" s="275">
        <v>97</v>
      </c>
      <c r="E12" s="273">
        <v>93</v>
      </c>
      <c r="F12" s="273">
        <v>97</v>
      </c>
      <c r="G12" s="273">
        <v>102</v>
      </c>
      <c r="H12" s="275">
        <v>98</v>
      </c>
      <c r="I12" s="275">
        <v>104</v>
      </c>
      <c r="J12">
        <v>98</v>
      </c>
      <c r="K12" s="275">
        <v>98</v>
      </c>
      <c r="L12" s="275">
        <v>105</v>
      </c>
      <c r="P12" s="232"/>
      <c r="R12" s="274"/>
    </row>
    <row r="13" spans="1:18" ht="15" x14ac:dyDescent="0.25">
      <c r="A13" s="372" t="s">
        <v>239</v>
      </c>
      <c r="B13" s="273" t="s">
        <v>296</v>
      </c>
      <c r="C13" s="275"/>
      <c r="D13" s="275"/>
      <c r="E13" s="273"/>
      <c r="F13" s="273"/>
      <c r="G13" s="273"/>
      <c r="H13" s="275"/>
      <c r="I13" s="275"/>
      <c r="K13" s="275"/>
      <c r="L13" s="275">
        <v>41</v>
      </c>
      <c r="P13" s="232"/>
      <c r="R13" s="274"/>
    </row>
    <row r="14" spans="1:18" ht="15" x14ac:dyDescent="0.25">
      <c r="A14" t="s">
        <v>284</v>
      </c>
      <c r="B14" s="273" t="s">
        <v>251</v>
      </c>
      <c r="C14" s="275">
        <v>777</v>
      </c>
      <c r="D14" s="275">
        <v>828</v>
      </c>
      <c r="E14" s="273">
        <v>810</v>
      </c>
      <c r="F14" s="273">
        <v>832</v>
      </c>
      <c r="G14" s="273">
        <v>803</v>
      </c>
      <c r="H14" s="275">
        <v>851</v>
      </c>
      <c r="I14" s="275">
        <v>850</v>
      </c>
      <c r="J14">
        <v>812</v>
      </c>
      <c r="K14" s="368">
        <v>938</v>
      </c>
      <c r="L14" s="275">
        <v>1008</v>
      </c>
      <c r="R14" s="274"/>
    </row>
    <row r="15" spans="1:18" ht="15" x14ac:dyDescent="0.25">
      <c r="A15" t="s">
        <v>284</v>
      </c>
      <c r="B15" s="273" t="s">
        <v>240</v>
      </c>
      <c r="C15" s="273">
        <v>143</v>
      </c>
      <c r="D15" s="273">
        <v>171</v>
      </c>
      <c r="E15" s="273">
        <v>159</v>
      </c>
      <c r="F15" s="273">
        <v>166</v>
      </c>
      <c r="G15" s="273">
        <v>157</v>
      </c>
      <c r="H15" s="273">
        <v>154</v>
      </c>
      <c r="I15" s="273">
        <v>173</v>
      </c>
      <c r="J15">
        <v>148</v>
      </c>
      <c r="K15" s="273">
        <v>138</v>
      </c>
      <c r="L15" s="273">
        <v>150</v>
      </c>
      <c r="R15" s="274"/>
    </row>
    <row r="16" spans="1:18" ht="15.75" thickBot="1" x14ac:dyDescent="0.3">
      <c r="A16" s="336" t="s">
        <v>6</v>
      </c>
      <c r="B16" s="336"/>
      <c r="C16" s="237">
        <f t="shared" ref="C16:K16" si="0">SUM(C5:C15)</f>
        <v>5157</v>
      </c>
      <c r="D16" s="237">
        <f t="shared" si="0"/>
        <v>5369</v>
      </c>
      <c r="E16" s="237">
        <f t="shared" si="0"/>
        <v>5364</v>
      </c>
      <c r="F16" s="237">
        <f t="shared" si="0"/>
        <v>5370</v>
      </c>
      <c r="G16" s="237">
        <f t="shared" si="0"/>
        <v>5214</v>
      </c>
      <c r="H16" s="237">
        <f t="shared" si="0"/>
        <v>5278</v>
      </c>
      <c r="I16" s="237">
        <f t="shared" si="0"/>
        <v>5571</v>
      </c>
      <c r="J16" s="237">
        <f t="shared" si="0"/>
        <v>5453</v>
      </c>
      <c r="K16" s="237">
        <f t="shared" si="0"/>
        <v>5575</v>
      </c>
      <c r="L16" s="235">
        <f>SUM(L5:L15)</f>
        <v>5657</v>
      </c>
      <c r="R16" s="274"/>
    </row>
    <row r="17" spans="1:18" ht="15.75" thickTop="1" x14ac:dyDescent="0.25">
      <c r="A17" s="293" t="s">
        <v>90</v>
      </c>
      <c r="B17" s="293"/>
      <c r="C17" s="294"/>
      <c r="D17" s="294"/>
      <c r="E17" s="294"/>
      <c r="F17" s="292"/>
      <c r="G17" s="292"/>
      <c r="H17" s="292"/>
      <c r="I17" s="292"/>
      <c r="J17" s="292"/>
      <c r="K17" s="292"/>
      <c r="L17" s="292"/>
      <c r="R17" s="274"/>
    </row>
    <row r="18" spans="1:18" ht="15" x14ac:dyDescent="0.25">
      <c r="A18" s="295" t="s">
        <v>264</v>
      </c>
      <c r="B18" s="293"/>
      <c r="C18" s="294"/>
      <c r="D18" s="294"/>
      <c r="E18" s="294"/>
      <c r="F18" s="292"/>
      <c r="G18" s="292"/>
      <c r="H18" s="292"/>
      <c r="I18" s="292"/>
      <c r="J18" s="292"/>
      <c r="K18" s="292"/>
      <c r="L18" s="292"/>
      <c r="R18" s="274"/>
    </row>
    <row r="19" spans="1:18" ht="15" x14ac:dyDescent="0.25">
      <c r="A19" s="295" t="s">
        <v>265</v>
      </c>
      <c r="B19" s="293"/>
      <c r="C19" s="294"/>
      <c r="D19" s="294"/>
      <c r="E19" s="294"/>
      <c r="F19" s="292"/>
      <c r="G19" s="292"/>
      <c r="H19" s="292"/>
      <c r="I19" s="292"/>
      <c r="J19" s="292"/>
      <c r="K19" s="292"/>
      <c r="L19" s="292"/>
      <c r="R19" s="274"/>
    </row>
    <row r="20" spans="1:18" ht="15.75" thickBot="1" x14ac:dyDescent="0.3">
      <c r="A20" s="231"/>
      <c r="B20" s="327"/>
      <c r="C20" s="292"/>
      <c r="D20" s="292"/>
      <c r="E20" s="292"/>
      <c r="F20" s="292"/>
      <c r="G20" s="292"/>
      <c r="H20" s="292"/>
      <c r="I20" s="292"/>
      <c r="J20" s="292"/>
      <c r="K20" s="292"/>
      <c r="L20" s="292"/>
      <c r="R20" s="274"/>
    </row>
    <row r="21" spans="1:18" ht="15.75" thickTop="1" x14ac:dyDescent="0.25">
      <c r="A21" s="328"/>
      <c r="B21" s="329"/>
      <c r="C21" s="236"/>
      <c r="D21" s="330"/>
      <c r="E21" s="330"/>
      <c r="F21" s="330"/>
      <c r="G21" s="330"/>
      <c r="H21" s="236"/>
      <c r="I21" s="236"/>
      <c r="J21" s="236"/>
      <c r="K21" s="236"/>
      <c r="L21" s="236"/>
    </row>
    <row r="22" spans="1:18" ht="15" x14ac:dyDescent="0.25">
      <c r="A22" s="319" t="s">
        <v>10</v>
      </c>
      <c r="B22" s="319"/>
      <c r="C22" s="230"/>
      <c r="D22" s="320"/>
      <c r="E22" s="320"/>
      <c r="F22" s="231"/>
      <c r="H22" s="230"/>
      <c r="I22" s="230"/>
      <c r="J22" s="230"/>
      <c r="K22" s="230"/>
      <c r="L22" s="230"/>
    </row>
    <row r="23" spans="1:18" ht="15" x14ac:dyDescent="0.25">
      <c r="A23" t="s">
        <v>239</v>
      </c>
      <c r="B23" s="231" t="s">
        <v>252</v>
      </c>
      <c r="C23" s="234">
        <v>1557</v>
      </c>
      <c r="D23" s="284">
        <v>1631</v>
      </c>
      <c r="E23" s="284">
        <v>1602</v>
      </c>
      <c r="F23" s="231">
        <v>1559</v>
      </c>
      <c r="G23" s="284">
        <v>1477</v>
      </c>
      <c r="H23" s="234">
        <v>1414</v>
      </c>
      <c r="I23" s="234">
        <v>1529</v>
      </c>
      <c r="J23" s="234">
        <v>1540</v>
      </c>
      <c r="K23" s="234">
        <v>1717</v>
      </c>
      <c r="L23" s="234">
        <v>1477</v>
      </c>
    </row>
    <row r="24" spans="1:18" ht="15" x14ac:dyDescent="0.25">
      <c r="A24" t="s">
        <v>239</v>
      </c>
      <c r="B24" s="231" t="s">
        <v>262</v>
      </c>
      <c r="C24" s="299">
        <v>99</v>
      </c>
      <c r="D24" s="325">
        <v>83</v>
      </c>
      <c r="E24" s="325">
        <v>100</v>
      </c>
      <c r="F24" s="326">
        <v>92</v>
      </c>
      <c r="G24" s="325">
        <v>100</v>
      </c>
      <c r="H24" s="299">
        <v>111</v>
      </c>
      <c r="I24" s="299">
        <v>106</v>
      </c>
      <c r="J24" s="234">
        <v>177</v>
      </c>
      <c r="K24" s="234">
        <v>121</v>
      </c>
      <c r="L24" s="234">
        <v>110</v>
      </c>
    </row>
    <row r="25" spans="1:18" ht="15" x14ac:dyDescent="0.25">
      <c r="A25" t="s">
        <v>284</v>
      </c>
      <c r="B25" s="316" t="s">
        <v>266</v>
      </c>
      <c r="C25" s="299">
        <v>12</v>
      </c>
      <c r="D25" s="325">
        <v>18</v>
      </c>
      <c r="E25" s="325">
        <v>6</v>
      </c>
      <c r="F25" s="326">
        <v>33</v>
      </c>
      <c r="G25" s="325">
        <v>27</v>
      </c>
      <c r="H25" s="299">
        <v>20</v>
      </c>
      <c r="I25" s="299">
        <v>14</v>
      </c>
      <c r="J25" s="234">
        <v>34</v>
      </c>
      <c r="K25" s="234">
        <v>21</v>
      </c>
      <c r="L25" s="234">
        <v>18</v>
      </c>
    </row>
    <row r="26" spans="1:18" ht="15" x14ac:dyDescent="0.25">
      <c r="A26" t="s">
        <v>284</v>
      </c>
      <c r="B26" s="231" t="s">
        <v>251</v>
      </c>
      <c r="C26">
        <v>56</v>
      </c>
      <c r="D26">
        <v>59</v>
      </c>
      <c r="E26">
        <v>35</v>
      </c>
      <c r="F26">
        <v>70</v>
      </c>
      <c r="G26" s="284">
        <v>57</v>
      </c>
      <c r="H26">
        <v>58</v>
      </c>
      <c r="I26">
        <v>74</v>
      </c>
      <c r="J26">
        <v>88</v>
      </c>
      <c r="K26" s="234">
        <v>92</v>
      </c>
      <c r="L26" s="234">
        <v>90</v>
      </c>
    </row>
    <row r="27" spans="1:18" ht="15.75" thickBot="1" x14ac:dyDescent="0.3">
      <c r="A27" s="10" t="s">
        <v>6</v>
      </c>
      <c r="B27" s="10"/>
      <c r="C27" s="237">
        <f t="shared" ref="C27:K27" si="1">SUM(C23:C26)</f>
        <v>1724</v>
      </c>
      <c r="D27" s="152">
        <f t="shared" si="1"/>
        <v>1791</v>
      </c>
      <c r="E27" s="152">
        <f t="shared" si="1"/>
        <v>1743</v>
      </c>
      <c r="F27" s="152">
        <f t="shared" si="1"/>
        <v>1754</v>
      </c>
      <c r="G27" s="152">
        <f t="shared" si="1"/>
        <v>1661</v>
      </c>
      <c r="H27" s="152">
        <f t="shared" si="1"/>
        <v>1603</v>
      </c>
      <c r="I27" s="152">
        <f t="shared" si="1"/>
        <v>1723</v>
      </c>
      <c r="J27" s="152">
        <f t="shared" si="1"/>
        <v>1839</v>
      </c>
      <c r="K27" s="152">
        <f t="shared" si="1"/>
        <v>1951</v>
      </c>
      <c r="L27" s="237">
        <f>SUM(L23:L26)</f>
        <v>1695</v>
      </c>
      <c r="N27" s="347"/>
    </row>
    <row r="28" spans="1:18" ht="15.75" thickTop="1" x14ac:dyDescent="0.25">
      <c r="A28" s="293" t="s">
        <v>90</v>
      </c>
      <c r="B28" s="293"/>
      <c r="C28" s="300"/>
      <c r="D28" s="300"/>
      <c r="E28" s="300"/>
      <c r="F28" s="296"/>
      <c r="G28" s="296"/>
      <c r="H28" s="296"/>
      <c r="I28" s="296"/>
      <c r="J28" s="296"/>
      <c r="K28" s="296"/>
      <c r="L28" s="296"/>
    </row>
    <row r="29" spans="1:18" ht="15" x14ac:dyDescent="0.25">
      <c r="A29" s="295" t="s">
        <v>267</v>
      </c>
      <c r="B29" s="293"/>
      <c r="C29" s="300"/>
      <c r="D29" s="300"/>
      <c r="E29" s="300"/>
      <c r="F29" s="296"/>
      <c r="G29" s="296"/>
      <c r="H29" s="296"/>
      <c r="I29" s="296"/>
      <c r="J29" s="296"/>
      <c r="K29" s="296"/>
      <c r="L29" s="296"/>
    </row>
    <row r="30" spans="1:18" ht="15" x14ac:dyDescent="0.25">
      <c r="A30" s="295" t="s">
        <v>269</v>
      </c>
      <c r="B30" s="293"/>
      <c r="C30" s="300"/>
      <c r="D30" s="300"/>
      <c r="E30" s="300"/>
      <c r="F30" s="296"/>
      <c r="G30" s="296"/>
      <c r="H30" s="296"/>
      <c r="I30" s="296"/>
      <c r="J30" s="296"/>
      <c r="K30" s="296"/>
      <c r="L30" s="296"/>
    </row>
    <row r="31" spans="1:18" ht="15" x14ac:dyDescent="0.25">
      <c r="A31" s="323"/>
      <c r="B31" s="324"/>
      <c r="C31" s="298"/>
      <c r="D31" s="322"/>
      <c r="E31" s="322"/>
      <c r="F31" s="321"/>
      <c r="G31" s="322"/>
      <c r="H31" s="298"/>
      <c r="I31" s="298"/>
      <c r="J31" s="298"/>
      <c r="K31" s="298"/>
      <c r="L31" s="298"/>
    </row>
    <row r="32" spans="1:18" ht="15" x14ac:dyDescent="0.25">
      <c r="A32" s="319" t="s">
        <v>11</v>
      </c>
      <c r="B32" s="319"/>
      <c r="C32" s="230"/>
      <c r="D32" s="320"/>
      <c r="E32" s="320"/>
      <c r="F32" s="320"/>
      <c r="H32" s="230"/>
      <c r="I32" s="230"/>
      <c r="J32" s="230"/>
      <c r="K32" s="230"/>
      <c r="L32" s="230"/>
    </row>
    <row r="33" spans="1:18" ht="15" x14ac:dyDescent="0.25">
      <c r="A33" t="s">
        <v>239</v>
      </c>
      <c r="B33" s="316" t="s">
        <v>252</v>
      </c>
      <c r="C33" s="234">
        <v>482</v>
      </c>
      <c r="D33" s="284">
        <v>484</v>
      </c>
      <c r="E33" s="284">
        <v>445</v>
      </c>
      <c r="F33" s="284">
        <v>501</v>
      </c>
      <c r="G33" s="284">
        <v>495</v>
      </c>
      <c r="H33" s="234">
        <v>502</v>
      </c>
      <c r="I33" s="234">
        <v>511</v>
      </c>
      <c r="J33" s="234">
        <v>557</v>
      </c>
      <c r="K33" s="234">
        <v>530</v>
      </c>
      <c r="L33" s="234">
        <v>539</v>
      </c>
    </row>
    <row r="34" spans="1:18" ht="15" x14ac:dyDescent="0.25">
      <c r="A34" t="s">
        <v>239</v>
      </c>
      <c r="B34" s="231" t="s">
        <v>262</v>
      </c>
      <c r="C34" s="318">
        <v>0</v>
      </c>
      <c r="D34" s="318">
        <v>0</v>
      </c>
      <c r="E34" s="318">
        <v>0</v>
      </c>
      <c r="F34" s="318">
        <v>0</v>
      </c>
      <c r="G34" s="318">
        <v>0</v>
      </c>
      <c r="H34" s="318">
        <v>0</v>
      </c>
      <c r="I34" s="318">
        <v>0</v>
      </c>
      <c r="J34" s="318">
        <v>0</v>
      </c>
    </row>
    <row r="35" spans="1:18" ht="15" x14ac:dyDescent="0.25">
      <c r="A35" t="s">
        <v>284</v>
      </c>
      <c r="B35" s="231" t="s">
        <v>263</v>
      </c>
      <c r="C35">
        <v>8</v>
      </c>
      <c r="D35">
        <v>7</v>
      </c>
      <c r="E35">
        <v>12</v>
      </c>
      <c r="F35">
        <v>2</v>
      </c>
      <c r="G35">
        <v>1</v>
      </c>
      <c r="H35">
        <v>1</v>
      </c>
      <c r="I35">
        <v>0</v>
      </c>
      <c r="J35">
        <v>1</v>
      </c>
      <c r="K35">
        <v>1</v>
      </c>
    </row>
    <row r="36" spans="1:18" ht="15" x14ac:dyDescent="0.25">
      <c r="A36" t="s">
        <v>284</v>
      </c>
      <c r="B36" s="231" t="s">
        <v>251</v>
      </c>
      <c r="C36">
        <v>52</v>
      </c>
      <c r="D36">
        <v>52</v>
      </c>
      <c r="E36">
        <v>79</v>
      </c>
      <c r="F36">
        <v>103</v>
      </c>
      <c r="G36">
        <v>78</v>
      </c>
      <c r="H36">
        <v>88</v>
      </c>
      <c r="I36">
        <v>92</v>
      </c>
      <c r="J36">
        <v>87</v>
      </c>
      <c r="K36">
        <v>75</v>
      </c>
      <c r="L36">
        <v>82</v>
      </c>
    </row>
    <row r="37" spans="1:18" ht="15.75" thickBot="1" x14ac:dyDescent="0.3">
      <c r="A37" s="10" t="s">
        <v>6</v>
      </c>
      <c r="B37" s="10"/>
      <c r="C37" s="237">
        <f t="shared" ref="C37:H37" si="2">SUM(C33:C36)</f>
        <v>542</v>
      </c>
      <c r="D37" s="237">
        <f t="shared" si="2"/>
        <v>543</v>
      </c>
      <c r="E37" s="237">
        <f t="shared" si="2"/>
        <v>536</v>
      </c>
      <c r="F37" s="152">
        <f t="shared" si="2"/>
        <v>606</v>
      </c>
      <c r="G37" s="152">
        <f t="shared" si="2"/>
        <v>574</v>
      </c>
      <c r="H37" s="152">
        <f t="shared" si="2"/>
        <v>591</v>
      </c>
      <c r="I37" s="152">
        <f>SUM(I33:I36)</f>
        <v>603</v>
      </c>
      <c r="J37" s="152">
        <f>SUM(J33:J36)</f>
        <v>645</v>
      </c>
      <c r="K37" s="152">
        <f>SUM(K33:K36)</f>
        <v>606</v>
      </c>
      <c r="L37" s="237">
        <f>SUM(L33:L36)</f>
        <v>621</v>
      </c>
    </row>
    <row r="38" spans="1:18" ht="15.75" thickTop="1" x14ac:dyDescent="0.25">
      <c r="A38" s="139"/>
      <c r="B38" s="225"/>
      <c r="C38" s="140"/>
      <c r="D38" s="153"/>
      <c r="E38" s="153"/>
      <c r="F38" s="184"/>
      <c r="G38" s="153"/>
      <c r="H38" s="236"/>
      <c r="I38" s="236"/>
      <c r="J38" s="236"/>
      <c r="K38" s="236"/>
      <c r="L38" s="236"/>
    </row>
    <row r="39" spans="1:18" ht="17.25" x14ac:dyDescent="0.25">
      <c r="A39" s="319" t="s">
        <v>271</v>
      </c>
      <c r="B39" s="319"/>
      <c r="C39" s="230"/>
      <c r="D39" s="320"/>
      <c r="E39" s="320"/>
      <c r="F39" s="231"/>
      <c r="H39" s="230"/>
      <c r="I39" s="230"/>
      <c r="J39" s="230"/>
      <c r="K39" s="230"/>
      <c r="L39" s="230"/>
    </row>
    <row r="40" spans="1:18" s="223" customFormat="1" ht="15" x14ac:dyDescent="0.25">
      <c r="A40" s="223" t="s">
        <v>239</v>
      </c>
      <c r="B40" s="313" t="s">
        <v>250</v>
      </c>
      <c r="C40" s="304">
        <v>15</v>
      </c>
      <c r="D40" s="314">
        <v>7</v>
      </c>
      <c r="E40" s="314">
        <v>11</v>
      </c>
      <c r="F40" s="315">
        <v>10</v>
      </c>
      <c r="G40" s="223">
        <v>9</v>
      </c>
      <c r="H40" s="304">
        <v>10</v>
      </c>
      <c r="I40" s="311">
        <v>9</v>
      </c>
      <c r="J40" s="311">
        <v>6</v>
      </c>
      <c r="K40" s="311">
        <v>6</v>
      </c>
      <c r="L40" s="311">
        <v>1</v>
      </c>
    </row>
    <row r="41" spans="1:18" ht="15" x14ac:dyDescent="0.25">
      <c r="A41" s="316" t="s">
        <v>239</v>
      </c>
      <c r="B41" s="316" t="s">
        <v>253</v>
      </c>
      <c r="C41" s="234">
        <v>0</v>
      </c>
      <c r="D41" s="284">
        <v>25</v>
      </c>
      <c r="E41" s="284">
        <v>30</v>
      </c>
      <c r="F41" s="231">
        <v>17</v>
      </c>
      <c r="G41" s="317">
        <v>17</v>
      </c>
      <c r="H41" s="234">
        <v>28</v>
      </c>
      <c r="I41" s="282">
        <v>22</v>
      </c>
      <c r="J41" s="282">
        <v>23</v>
      </c>
      <c r="K41" s="282">
        <v>34</v>
      </c>
      <c r="L41" s="282">
        <v>29</v>
      </c>
    </row>
    <row r="42" spans="1:18" s="223" customFormat="1" ht="15" x14ac:dyDescent="0.25">
      <c r="A42" s="223" t="s">
        <v>239</v>
      </c>
      <c r="B42" s="313" t="s">
        <v>254</v>
      </c>
      <c r="C42" s="304">
        <v>126</v>
      </c>
      <c r="D42" s="314">
        <v>144</v>
      </c>
      <c r="E42" s="314">
        <v>146</v>
      </c>
      <c r="F42" s="315">
        <v>160</v>
      </c>
      <c r="G42" s="223">
        <v>165</v>
      </c>
      <c r="H42" s="304">
        <v>167</v>
      </c>
      <c r="I42" s="311">
        <v>170</v>
      </c>
      <c r="J42" s="311">
        <v>174</v>
      </c>
      <c r="K42" s="311">
        <v>176</v>
      </c>
      <c r="L42" s="282">
        <v>184</v>
      </c>
    </row>
    <row r="43" spans="1:18" s="223" customFormat="1" ht="15" x14ac:dyDescent="0.25">
      <c r="A43" s="223" t="s">
        <v>239</v>
      </c>
      <c r="B43" s="313" t="s">
        <v>262</v>
      </c>
      <c r="C43" s="304">
        <v>11</v>
      </c>
      <c r="D43" s="314">
        <v>14</v>
      </c>
      <c r="E43" s="314">
        <v>18</v>
      </c>
      <c r="F43" s="315">
        <v>19</v>
      </c>
      <c r="G43" s="223">
        <v>19</v>
      </c>
      <c r="H43" s="304">
        <v>16</v>
      </c>
      <c r="I43" s="311">
        <v>21</v>
      </c>
      <c r="J43" s="311">
        <v>13</v>
      </c>
      <c r="K43" s="311">
        <v>21</v>
      </c>
      <c r="L43" s="311">
        <v>16</v>
      </c>
    </row>
    <row r="44" spans="1:18" s="223" customFormat="1" ht="15" x14ac:dyDescent="0.25">
      <c r="A44" s="223" t="s">
        <v>284</v>
      </c>
      <c r="B44" s="313" t="s">
        <v>263</v>
      </c>
      <c r="C44" s="318">
        <v>0</v>
      </c>
      <c r="D44" s="318">
        <v>0</v>
      </c>
      <c r="E44" s="318">
        <v>0</v>
      </c>
      <c r="F44" s="318">
        <v>0</v>
      </c>
      <c r="G44" s="318">
        <v>0</v>
      </c>
      <c r="H44" s="318">
        <v>0</v>
      </c>
      <c r="I44" s="318">
        <v>0</v>
      </c>
      <c r="J44" s="318">
        <v>0</v>
      </c>
      <c r="K44" s="278" t="s">
        <v>9</v>
      </c>
      <c r="L44" s="311"/>
    </row>
    <row r="45" spans="1:18" ht="15" x14ac:dyDescent="0.25">
      <c r="A45" s="223" t="s">
        <v>284</v>
      </c>
      <c r="B45" s="313" t="s">
        <v>251</v>
      </c>
      <c r="C45" s="223">
        <v>23</v>
      </c>
      <c r="D45" s="223">
        <v>21</v>
      </c>
      <c r="E45" s="223">
        <v>18</v>
      </c>
      <c r="F45" s="223">
        <v>25</v>
      </c>
      <c r="G45" s="223">
        <v>22</v>
      </c>
      <c r="H45" s="223">
        <v>27</v>
      </c>
      <c r="I45" s="312">
        <v>22</v>
      </c>
      <c r="J45" s="223">
        <v>19</v>
      </c>
      <c r="K45" s="312">
        <v>8</v>
      </c>
      <c r="L45" s="312">
        <v>30</v>
      </c>
    </row>
    <row r="46" spans="1:18" ht="15.75" thickBot="1" x14ac:dyDescent="0.3">
      <c r="A46" s="10" t="s">
        <v>6</v>
      </c>
      <c r="B46" s="10"/>
      <c r="C46" s="219">
        <f t="shared" ref="C46:K46" si="3">SUM(C40:C45)</f>
        <v>175</v>
      </c>
      <c r="D46" s="219">
        <f t="shared" si="3"/>
        <v>211</v>
      </c>
      <c r="E46" s="219">
        <f t="shared" si="3"/>
        <v>223</v>
      </c>
      <c r="F46" s="219">
        <f t="shared" si="3"/>
        <v>231</v>
      </c>
      <c r="G46" s="219">
        <f t="shared" si="3"/>
        <v>232</v>
      </c>
      <c r="H46" s="219">
        <f t="shared" si="3"/>
        <v>248</v>
      </c>
      <c r="I46" s="219">
        <f t="shared" si="3"/>
        <v>244</v>
      </c>
      <c r="J46" s="219">
        <f t="shared" si="3"/>
        <v>235</v>
      </c>
      <c r="K46" s="219">
        <f t="shared" si="3"/>
        <v>245</v>
      </c>
      <c r="L46" s="279">
        <f>SUM(L40:L45)</f>
        <v>260</v>
      </c>
      <c r="M46" s="232"/>
      <c r="N46" s="232"/>
      <c r="O46" s="232"/>
      <c r="P46" s="232"/>
      <c r="Q46" s="232"/>
      <c r="R46" s="222"/>
    </row>
    <row r="47" spans="1:18" ht="15.75" thickTop="1" x14ac:dyDescent="0.25">
      <c r="A47" s="327" t="s">
        <v>90</v>
      </c>
      <c r="B47" s="327"/>
      <c r="C47" s="303"/>
      <c r="D47" s="303"/>
      <c r="E47" s="303"/>
      <c r="F47" s="303"/>
      <c r="G47" s="303"/>
      <c r="H47" s="303"/>
      <c r="I47" s="303"/>
      <c r="J47" s="303"/>
      <c r="K47" s="303"/>
      <c r="L47" s="303"/>
      <c r="M47" s="232"/>
      <c r="N47" s="232"/>
      <c r="O47" s="232"/>
      <c r="P47" s="232"/>
      <c r="Q47" s="232"/>
      <c r="R47" s="222"/>
    </row>
    <row r="48" spans="1:18" ht="15" x14ac:dyDescent="0.25">
      <c r="A48" s="327" t="s">
        <v>272</v>
      </c>
      <c r="B48" s="327"/>
      <c r="C48" s="303"/>
      <c r="D48" s="303"/>
      <c r="E48" s="303"/>
      <c r="F48" s="303"/>
      <c r="G48" s="303"/>
      <c r="H48" s="303"/>
      <c r="I48" s="303"/>
      <c r="J48" s="303"/>
      <c r="K48" s="303"/>
      <c r="L48" s="303"/>
      <c r="M48" s="232"/>
      <c r="N48" s="232"/>
      <c r="O48" s="232"/>
      <c r="P48" s="232"/>
      <c r="Q48" s="232"/>
      <c r="R48" s="222"/>
    </row>
    <row r="49" spans="1:19" ht="15" x14ac:dyDescent="0.25">
      <c r="A49" s="327"/>
      <c r="B49" s="327"/>
      <c r="C49" s="303"/>
      <c r="D49" s="303"/>
      <c r="E49" s="303"/>
      <c r="F49" s="303"/>
      <c r="G49" s="303"/>
      <c r="H49" s="303"/>
      <c r="I49" s="303"/>
      <c r="J49" s="303"/>
      <c r="K49" s="303"/>
      <c r="L49" s="303"/>
      <c r="M49" s="232"/>
      <c r="N49" s="232"/>
      <c r="O49" s="232"/>
      <c r="P49" s="232"/>
      <c r="Q49" s="232"/>
      <c r="R49" s="222"/>
    </row>
    <row r="50" spans="1:19" ht="15" x14ac:dyDescent="0.25">
      <c r="A50" s="323"/>
      <c r="B50" s="324"/>
      <c r="C50" s="298"/>
      <c r="D50" s="322"/>
      <c r="E50" s="322"/>
      <c r="F50" s="331"/>
      <c r="G50" s="322"/>
      <c r="H50" s="298"/>
      <c r="I50" s="298"/>
      <c r="J50" s="298"/>
      <c r="K50" s="298"/>
      <c r="L50" s="298"/>
    </row>
    <row r="51" spans="1:19" ht="15" x14ac:dyDescent="0.25">
      <c r="A51" s="319" t="s">
        <v>61</v>
      </c>
      <c r="B51" s="319"/>
      <c r="C51" s="230"/>
      <c r="D51" s="320"/>
      <c r="E51" s="320"/>
      <c r="F51" s="231"/>
      <c r="H51" s="230"/>
      <c r="I51" s="230"/>
      <c r="J51" s="230"/>
      <c r="K51" s="230"/>
      <c r="L51" s="230"/>
    </row>
    <row r="52" spans="1:19" ht="15" x14ac:dyDescent="0.25">
      <c r="A52" t="s">
        <v>239</v>
      </c>
      <c r="B52" s="231" t="s">
        <v>252</v>
      </c>
      <c r="C52">
        <v>54</v>
      </c>
      <c r="D52">
        <v>67</v>
      </c>
      <c r="E52">
        <v>96</v>
      </c>
      <c r="F52">
        <v>65</v>
      </c>
      <c r="G52">
        <v>87</v>
      </c>
      <c r="H52">
        <v>73</v>
      </c>
      <c r="I52">
        <v>101</v>
      </c>
      <c r="J52">
        <v>51</v>
      </c>
      <c r="K52">
        <v>40</v>
      </c>
      <c r="L52">
        <v>49</v>
      </c>
    </row>
    <row r="53" spans="1:19" ht="15.75" thickBot="1" x14ac:dyDescent="0.3">
      <c r="A53" s="332" t="s">
        <v>6</v>
      </c>
      <c r="B53" s="332"/>
      <c r="C53" s="280">
        <f>+C52</f>
        <v>54</v>
      </c>
      <c r="D53" s="280">
        <f>+D52</f>
        <v>67</v>
      </c>
      <c r="E53" s="280">
        <f>+E52</f>
        <v>96</v>
      </c>
      <c r="F53" s="280">
        <f>+F52</f>
        <v>65</v>
      </c>
      <c r="G53" s="280">
        <f>SUM(G51:G52)</f>
        <v>87</v>
      </c>
      <c r="H53" s="280">
        <f>SUM(H51:H52)</f>
        <v>73</v>
      </c>
      <c r="I53" s="280">
        <f>SUM(I51:I52)</f>
        <v>101</v>
      </c>
      <c r="J53" s="280">
        <f>SUM(J51:J52)</f>
        <v>51</v>
      </c>
      <c r="K53" s="280">
        <f>SUM(K51:K52)</f>
        <v>40</v>
      </c>
      <c r="L53" s="280">
        <v>49</v>
      </c>
      <c r="M53" s="232"/>
      <c r="N53" s="232"/>
      <c r="O53" s="232"/>
      <c r="P53" s="232"/>
      <c r="Q53" s="232"/>
      <c r="R53" s="232"/>
      <c r="S53" s="232"/>
    </row>
    <row r="54" spans="1:19" ht="15.75" thickTop="1" x14ac:dyDescent="0.25">
      <c r="A54" s="323"/>
      <c r="B54" s="324"/>
      <c r="C54" s="236"/>
      <c r="D54" s="330"/>
      <c r="E54" s="330"/>
      <c r="F54" s="231"/>
      <c r="G54" s="330"/>
      <c r="H54" s="236"/>
      <c r="I54" s="236"/>
      <c r="J54" s="236"/>
      <c r="K54" s="236"/>
      <c r="L54" s="236"/>
    </row>
    <row r="55" spans="1:19" ht="21" x14ac:dyDescent="0.35">
      <c r="A55" s="301" t="s">
        <v>241</v>
      </c>
      <c r="B55" s="302"/>
      <c r="C55" s="129"/>
      <c r="D55" s="129"/>
      <c r="E55" s="129"/>
      <c r="F55" s="129"/>
      <c r="G55" s="129"/>
      <c r="H55" s="129"/>
      <c r="I55" s="129"/>
      <c r="J55" s="129"/>
      <c r="K55" s="129"/>
      <c r="L55" s="281"/>
      <c r="M55" s="232"/>
      <c r="N55" s="232"/>
      <c r="O55" s="232"/>
      <c r="P55" s="232"/>
      <c r="Q55" s="232"/>
      <c r="R55" s="232"/>
    </row>
    <row r="56" spans="1:19" ht="15" x14ac:dyDescent="0.25">
      <c r="A56" s="224" t="s">
        <v>250</v>
      </c>
      <c r="B56" s="226"/>
      <c r="C56" s="233">
        <f t="shared" ref="C56:L56" si="4">C5</f>
        <v>16</v>
      </c>
      <c r="D56" s="233">
        <f t="shared" si="4"/>
        <v>11</v>
      </c>
      <c r="E56" s="233">
        <f t="shared" si="4"/>
        <v>11</v>
      </c>
      <c r="F56" s="233">
        <f t="shared" si="4"/>
        <v>16</v>
      </c>
      <c r="G56" s="233">
        <f t="shared" si="4"/>
        <v>9</v>
      </c>
      <c r="H56" s="233">
        <f t="shared" si="4"/>
        <v>10</v>
      </c>
      <c r="I56" s="276">
        <f t="shared" si="4"/>
        <v>9</v>
      </c>
      <c r="J56" s="276">
        <f t="shared" si="4"/>
        <v>6</v>
      </c>
      <c r="K56" s="276">
        <f t="shared" si="4"/>
        <v>6</v>
      </c>
      <c r="L56" s="373">
        <f t="shared" si="4"/>
        <v>1</v>
      </c>
    </row>
    <row r="57" spans="1:19" ht="15" x14ac:dyDescent="0.25">
      <c r="A57" s="224" t="s">
        <v>246</v>
      </c>
      <c r="B57" s="226"/>
      <c r="C57" s="233">
        <f t="shared" ref="C57" si="5">C6</f>
        <v>99</v>
      </c>
      <c r="D57" s="233">
        <f t="shared" ref="D57:L57" si="6">D6</f>
        <v>112</v>
      </c>
      <c r="E57" s="233">
        <f t="shared" si="6"/>
        <v>105</v>
      </c>
      <c r="F57" s="233">
        <f t="shared" si="6"/>
        <v>101</v>
      </c>
      <c r="G57" s="233">
        <f t="shared" si="6"/>
        <v>86</v>
      </c>
      <c r="H57" s="233">
        <f t="shared" si="6"/>
        <v>89</v>
      </c>
      <c r="I57" s="276">
        <f t="shared" si="6"/>
        <v>58</v>
      </c>
      <c r="J57" s="276">
        <f t="shared" si="6"/>
        <v>73</v>
      </c>
      <c r="K57" s="276">
        <f t="shared" si="6"/>
        <v>105</v>
      </c>
      <c r="L57" s="373">
        <f t="shared" si="6"/>
        <v>82</v>
      </c>
    </row>
    <row r="58" spans="1:19" ht="15" x14ac:dyDescent="0.25">
      <c r="A58" s="224" t="s">
        <v>249</v>
      </c>
      <c r="B58" s="226"/>
      <c r="C58" s="276">
        <f>C7+C23+C33+C41+C52</f>
        <v>5762</v>
      </c>
      <c r="D58" s="276">
        <f t="shared" ref="D58:J58" si="7">D7+D23+D33+D41+D52</f>
        <v>6015</v>
      </c>
      <c r="E58" s="276">
        <f t="shared" si="7"/>
        <v>6032</v>
      </c>
      <c r="F58" s="276">
        <f t="shared" si="7"/>
        <v>5903</v>
      </c>
      <c r="G58" s="276">
        <f t="shared" si="7"/>
        <v>5803</v>
      </c>
      <c r="H58" s="276">
        <f t="shared" si="7"/>
        <v>5794</v>
      </c>
      <c r="I58" s="276">
        <f t="shared" si="7"/>
        <v>6175</v>
      </c>
      <c r="J58" s="276">
        <f t="shared" si="7"/>
        <v>6143</v>
      </c>
      <c r="K58" s="276">
        <f>K7+K23+K33+K41+K52</f>
        <v>6320</v>
      </c>
      <c r="L58" s="373">
        <f>L7+L23+L33+L41+L52</f>
        <v>6082</v>
      </c>
    </row>
    <row r="59" spans="1:19" ht="15" x14ac:dyDescent="0.25">
      <c r="A59" s="224" t="s">
        <v>270</v>
      </c>
      <c r="B59" s="226"/>
      <c r="C59" s="276">
        <f t="shared" ref="C59:J59" si="8">C8</f>
        <v>0</v>
      </c>
      <c r="D59" s="276">
        <f t="shared" si="8"/>
        <v>0</v>
      </c>
      <c r="E59" s="276">
        <f t="shared" si="8"/>
        <v>0</v>
      </c>
      <c r="F59" s="276">
        <f t="shared" si="8"/>
        <v>0</v>
      </c>
      <c r="G59" s="276">
        <f t="shared" si="8"/>
        <v>0</v>
      </c>
      <c r="H59" s="276">
        <f t="shared" si="8"/>
        <v>0</v>
      </c>
      <c r="I59" s="276">
        <f t="shared" si="8"/>
        <v>0</v>
      </c>
      <c r="J59" s="276">
        <f t="shared" si="8"/>
        <v>0</v>
      </c>
      <c r="K59" s="276" t="str">
        <f>K8</f>
        <v>-</v>
      </c>
      <c r="L59" s="373">
        <f>L8</f>
        <v>0</v>
      </c>
    </row>
    <row r="60" spans="1:19" ht="15" x14ac:dyDescent="0.25">
      <c r="A60" s="224" t="s">
        <v>297</v>
      </c>
      <c r="B60" s="226"/>
      <c r="C60" s="233">
        <f>C25</f>
        <v>12</v>
      </c>
      <c r="D60" s="233">
        <f t="shared" ref="D60:J60" si="9">D25</f>
        <v>18</v>
      </c>
      <c r="E60" s="233">
        <f t="shared" si="9"/>
        <v>6</v>
      </c>
      <c r="F60" s="233">
        <f t="shared" si="9"/>
        <v>33</v>
      </c>
      <c r="G60" s="233">
        <f t="shared" si="9"/>
        <v>27</v>
      </c>
      <c r="H60" s="233">
        <f t="shared" si="9"/>
        <v>20</v>
      </c>
      <c r="I60" s="233">
        <f t="shared" si="9"/>
        <v>14</v>
      </c>
      <c r="J60" s="233">
        <f t="shared" si="9"/>
        <v>34</v>
      </c>
      <c r="K60" s="233">
        <f>K25</f>
        <v>21</v>
      </c>
      <c r="L60" s="282">
        <f>L25</f>
        <v>18</v>
      </c>
    </row>
    <row r="61" spans="1:19" ht="15" x14ac:dyDescent="0.25">
      <c r="A61" s="224" t="s">
        <v>262</v>
      </c>
      <c r="B61" s="226"/>
      <c r="C61" s="276">
        <f t="shared" ref="C61:H61" si="10">C9+C24+C34</f>
        <v>311</v>
      </c>
      <c r="D61" s="276">
        <f t="shared" si="10"/>
        <v>285</v>
      </c>
      <c r="E61" s="276">
        <f t="shared" si="10"/>
        <v>278</v>
      </c>
      <c r="F61" s="276">
        <f t="shared" si="10"/>
        <v>348</v>
      </c>
      <c r="G61" s="276">
        <f t="shared" si="10"/>
        <v>287</v>
      </c>
      <c r="H61" s="276">
        <f t="shared" si="10"/>
        <v>264</v>
      </c>
      <c r="I61" s="276">
        <f>I9+I24+I34</f>
        <v>332</v>
      </c>
      <c r="J61" s="276">
        <f>J9+J24+J34</f>
        <v>372</v>
      </c>
      <c r="K61" s="276">
        <f>K9+K24+K34</f>
        <v>271</v>
      </c>
      <c r="L61" s="373">
        <f>L9+L24+L34</f>
        <v>249</v>
      </c>
    </row>
    <row r="62" spans="1:19" ht="15" x14ac:dyDescent="0.25">
      <c r="A62" s="224" t="s">
        <v>263</v>
      </c>
      <c r="B62" s="226"/>
      <c r="C62" s="276">
        <f>C10+C35+C44</f>
        <v>8</v>
      </c>
      <c r="D62" s="276">
        <f t="shared" ref="D62:I62" si="11">D10+D35+D44</f>
        <v>7</v>
      </c>
      <c r="E62" s="276">
        <f t="shared" si="11"/>
        <v>13</v>
      </c>
      <c r="F62" s="276">
        <f t="shared" si="11"/>
        <v>2</v>
      </c>
      <c r="G62" s="276">
        <f t="shared" si="11"/>
        <v>2</v>
      </c>
      <c r="H62" s="276">
        <f t="shared" si="11"/>
        <v>1</v>
      </c>
      <c r="I62" s="276">
        <f t="shared" si="11"/>
        <v>0</v>
      </c>
      <c r="J62" s="276">
        <f>J10+J35+J44</f>
        <v>1</v>
      </c>
      <c r="K62" s="276">
        <v>1</v>
      </c>
      <c r="L62" s="346"/>
    </row>
    <row r="63" spans="1:19" ht="15" x14ac:dyDescent="0.25">
      <c r="A63" s="224" t="s">
        <v>247</v>
      </c>
      <c r="B63" s="226"/>
      <c r="C63" s="276">
        <f>C11</f>
        <v>143</v>
      </c>
      <c r="D63" s="276">
        <f t="shared" ref="D63:J63" si="12">D11</f>
        <v>140</v>
      </c>
      <c r="E63" s="276">
        <f t="shared" si="12"/>
        <v>148</v>
      </c>
      <c r="F63" s="276">
        <f t="shared" si="12"/>
        <v>141</v>
      </c>
      <c r="G63" s="276">
        <f t="shared" si="12"/>
        <v>142</v>
      </c>
      <c r="H63" s="276">
        <f t="shared" si="12"/>
        <v>146</v>
      </c>
      <c r="I63" s="276">
        <f t="shared" si="12"/>
        <v>139</v>
      </c>
      <c r="J63" s="276">
        <f t="shared" si="12"/>
        <v>149</v>
      </c>
      <c r="K63" s="276">
        <f>K11</f>
        <v>141</v>
      </c>
      <c r="L63" s="373">
        <f>L11</f>
        <v>143</v>
      </c>
    </row>
    <row r="64" spans="1:19" ht="15" x14ac:dyDescent="0.25">
      <c r="A64" s="224" t="s">
        <v>248</v>
      </c>
      <c r="B64" s="226"/>
      <c r="C64" s="276">
        <f>C12</f>
        <v>98</v>
      </c>
      <c r="D64" s="276">
        <f t="shared" ref="D64:J64" si="13">D12</f>
        <v>97</v>
      </c>
      <c r="E64" s="276">
        <f t="shared" si="13"/>
        <v>93</v>
      </c>
      <c r="F64" s="276">
        <f t="shared" si="13"/>
        <v>97</v>
      </c>
      <c r="G64" s="276">
        <f t="shared" si="13"/>
        <v>102</v>
      </c>
      <c r="H64" s="276">
        <f t="shared" si="13"/>
        <v>98</v>
      </c>
      <c r="I64" s="276">
        <f t="shared" si="13"/>
        <v>104</v>
      </c>
      <c r="J64" s="276">
        <f t="shared" si="13"/>
        <v>98</v>
      </c>
      <c r="K64" s="276">
        <f t="shared" ref="K64" si="14">K12</f>
        <v>98</v>
      </c>
      <c r="L64" s="373">
        <f>L12</f>
        <v>105</v>
      </c>
    </row>
    <row r="65" spans="1:12" ht="15" x14ac:dyDescent="0.25">
      <c r="A65" s="130" t="s">
        <v>251</v>
      </c>
      <c r="B65" s="227"/>
      <c r="C65" s="276">
        <f>C14+C26+C36</f>
        <v>885</v>
      </c>
      <c r="D65" s="276">
        <f t="shared" ref="D65:I65" si="15">D14+D26+D36</f>
        <v>939</v>
      </c>
      <c r="E65" s="276">
        <f t="shared" si="15"/>
        <v>924</v>
      </c>
      <c r="F65" s="276">
        <f t="shared" si="15"/>
        <v>1005</v>
      </c>
      <c r="G65" s="276">
        <f t="shared" si="15"/>
        <v>938</v>
      </c>
      <c r="H65" s="276">
        <f t="shared" si="15"/>
        <v>997</v>
      </c>
      <c r="I65" s="276">
        <f t="shared" si="15"/>
        <v>1016</v>
      </c>
      <c r="J65" s="276">
        <f>J14+J26+J36</f>
        <v>987</v>
      </c>
      <c r="K65" s="276">
        <f>K14+K26+K36</f>
        <v>1105</v>
      </c>
      <c r="L65" s="283">
        <f>L14+L26+L36</f>
        <v>1180</v>
      </c>
    </row>
    <row r="66" spans="1:12" ht="15" x14ac:dyDescent="0.25">
      <c r="A66" s="130" t="s">
        <v>240</v>
      </c>
      <c r="B66" s="227"/>
      <c r="C66" s="233">
        <f>C15</f>
        <v>143</v>
      </c>
      <c r="D66" s="233">
        <f t="shared" ref="D66:J66" si="16">D15</f>
        <v>171</v>
      </c>
      <c r="E66" s="233">
        <f t="shared" si="16"/>
        <v>159</v>
      </c>
      <c r="F66" s="233">
        <f t="shared" si="16"/>
        <v>166</v>
      </c>
      <c r="G66" s="233">
        <f t="shared" si="16"/>
        <v>157</v>
      </c>
      <c r="H66" s="233">
        <f t="shared" si="16"/>
        <v>154</v>
      </c>
      <c r="I66" s="233">
        <f t="shared" si="16"/>
        <v>173</v>
      </c>
      <c r="J66" s="233">
        <f t="shared" si="16"/>
        <v>148</v>
      </c>
      <c r="K66" s="233">
        <f t="shared" ref="K66" si="17">K15</f>
        <v>138</v>
      </c>
      <c r="L66" s="283">
        <f>L15</f>
        <v>150</v>
      </c>
    </row>
    <row r="67" spans="1:12" ht="15.75" thickBot="1" x14ac:dyDescent="0.3">
      <c r="A67" s="132" t="s">
        <v>6</v>
      </c>
      <c r="B67" s="228"/>
      <c r="C67" s="133">
        <f>SUM(C56:C66)</f>
        <v>7477</v>
      </c>
      <c r="D67" s="133">
        <f t="shared" ref="D67:H67" si="18">SUM(D56:D66)</f>
        <v>7795</v>
      </c>
      <c r="E67" s="133">
        <f t="shared" si="18"/>
        <v>7769</v>
      </c>
      <c r="F67" s="133">
        <f t="shared" si="18"/>
        <v>7812</v>
      </c>
      <c r="G67" s="133">
        <f t="shared" si="18"/>
        <v>7553</v>
      </c>
      <c r="H67" s="133">
        <f t="shared" si="18"/>
        <v>7573</v>
      </c>
      <c r="I67" s="133">
        <f>SUM(I56:I66)</f>
        <v>8020</v>
      </c>
      <c r="J67" s="133">
        <f>SUM(J56:J66)</f>
        <v>8011</v>
      </c>
      <c r="K67" s="133">
        <f>SUM(K56:K66)</f>
        <v>8206</v>
      </c>
      <c r="L67" s="235">
        <f>SUM(L56:L66)</f>
        <v>8010</v>
      </c>
    </row>
    <row r="68" spans="1:12" ht="15.75" thickTop="1" x14ac:dyDescent="0.25">
      <c r="A68" s="141"/>
      <c r="B68" s="229"/>
      <c r="C68" s="142"/>
      <c r="D68" s="158"/>
      <c r="E68" s="158"/>
      <c r="F68" s="158"/>
      <c r="G68" s="158"/>
      <c r="H68" s="142"/>
      <c r="I68" s="142"/>
      <c r="J68" s="142"/>
      <c r="K68" s="142"/>
      <c r="L68" s="236"/>
    </row>
    <row r="70" spans="1:12" ht="15" x14ac:dyDescent="0.25">
      <c r="A70" s="221" t="s">
        <v>90</v>
      </c>
      <c r="B70" s="221"/>
    </row>
    <row r="71" spans="1:12" ht="15" x14ac:dyDescent="0.25">
      <c r="A71" s="221" t="s">
        <v>193</v>
      </c>
      <c r="B71" s="221"/>
    </row>
    <row r="72" spans="1:12" ht="15" x14ac:dyDescent="0.25">
      <c r="A72" s="221" t="s">
        <v>245</v>
      </c>
      <c r="B72" s="221"/>
    </row>
  </sheetData>
  <phoneticPr fontId="50"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5"/>
  <sheetViews>
    <sheetView zoomScaleNormal="100" workbookViewId="0">
      <pane xSplit="1" ySplit="5" topLeftCell="Q14" activePane="bottomRight" state="frozen"/>
      <selection pane="topRight" activeCell="B1" sqref="B1"/>
      <selection pane="bottomLeft" activeCell="A6" sqref="A6"/>
      <selection pane="bottomRight" activeCell="Q35" sqref="Q35"/>
    </sheetView>
  </sheetViews>
  <sheetFormatPr defaultColWidth="9.140625" defaultRowHeight="15" x14ac:dyDescent="0.25"/>
  <cols>
    <col min="1" max="1" width="72.140625" style="4" bestFit="1" customWidth="1"/>
    <col min="2" max="3" width="13" style="4" hidden="1" customWidth="1"/>
    <col min="4" max="12" width="13" style="4" customWidth="1"/>
    <col min="13" max="14" width="12.42578125" style="147" customWidth="1"/>
    <col min="15" max="15" width="13.140625" style="4" customWidth="1"/>
    <col min="16" max="18" width="10.140625" style="4" bestFit="1" customWidth="1"/>
    <col min="19" max="19" width="9.5703125" style="4" bestFit="1" customWidth="1"/>
    <col min="20" max="20" width="11.42578125" style="4" bestFit="1" customWidth="1"/>
    <col min="21" max="16384" width="9.140625" style="4"/>
  </cols>
  <sheetData>
    <row r="1" spans="1:21" x14ac:dyDescent="0.25">
      <c r="A1" s="3" t="s">
        <v>136</v>
      </c>
    </row>
    <row r="2" spans="1:21" x14ac:dyDescent="0.25">
      <c r="A2" s="3"/>
    </row>
    <row r="3" spans="1:21" ht="15.75" x14ac:dyDescent="0.25">
      <c r="A3" s="45" t="s">
        <v>177</v>
      </c>
    </row>
    <row r="5" spans="1:21" x14ac:dyDescent="0.25">
      <c r="A5" s="5"/>
      <c r="B5" s="5" t="s">
        <v>0</v>
      </c>
      <c r="C5" s="5" t="s">
        <v>1</v>
      </c>
      <c r="D5" s="5" t="s">
        <v>2</v>
      </c>
      <c r="E5" s="5" t="s">
        <v>3</v>
      </c>
      <c r="F5" s="5" t="s">
        <v>8</v>
      </c>
      <c r="G5" s="5" t="s">
        <v>13</v>
      </c>
      <c r="H5" s="6" t="s">
        <v>14</v>
      </c>
      <c r="I5" s="6" t="s">
        <v>15</v>
      </c>
      <c r="J5" s="6" t="s">
        <v>17</v>
      </c>
      <c r="K5" s="6" t="s">
        <v>20</v>
      </c>
      <c r="L5" s="5" t="s">
        <v>183</v>
      </c>
      <c r="M5" s="148" t="s">
        <v>189</v>
      </c>
      <c r="N5" s="148" t="s">
        <v>195</v>
      </c>
      <c r="O5" s="213" t="s">
        <v>235</v>
      </c>
      <c r="P5" s="213" t="s">
        <v>256</v>
      </c>
      <c r="Q5" s="213" t="s">
        <v>261</v>
      </c>
      <c r="R5" s="213" t="s">
        <v>273</v>
      </c>
      <c r="S5" s="213" t="s">
        <v>280</v>
      </c>
      <c r="T5" s="213" t="s">
        <v>290</v>
      </c>
      <c r="U5" s="213" t="s">
        <v>291</v>
      </c>
    </row>
    <row r="6" spans="1:21" x14ac:dyDescent="0.25">
      <c r="A6" s="7" t="s">
        <v>18</v>
      </c>
      <c r="B6" s="8"/>
      <c r="C6" s="8"/>
      <c r="D6" s="8"/>
      <c r="E6" s="8"/>
      <c r="F6" s="8"/>
      <c r="G6" s="8"/>
      <c r="H6" s="8"/>
      <c r="I6" s="8"/>
      <c r="J6" s="8"/>
      <c r="K6" s="8"/>
      <c r="L6" s="8"/>
      <c r="M6" s="149"/>
      <c r="N6" s="149"/>
    </row>
    <row r="7" spans="1:21" x14ac:dyDescent="0.25">
      <c r="A7" s="4" t="s">
        <v>4</v>
      </c>
      <c r="B7" s="9">
        <f>+Table_2!B6+Table_4!B7</f>
        <v>21733</v>
      </c>
      <c r="C7" s="9">
        <f>+Table_2!C6+Table_4!C7</f>
        <v>21363</v>
      </c>
      <c r="D7" s="9">
        <f>+Table_2!D6+Table_4!D7</f>
        <v>21702</v>
      </c>
      <c r="E7" s="9">
        <f>+Table_2!E6+Table_4!E7</f>
        <v>21213</v>
      </c>
      <c r="F7" s="9">
        <f>+Table_2!F6+Table_4!F7</f>
        <v>22155</v>
      </c>
      <c r="G7" s="9">
        <f>+Table_2!G6+Table_4!G7</f>
        <v>22560</v>
      </c>
      <c r="H7" s="9">
        <f>+Table_2!H6+Table_4!H7</f>
        <v>23178</v>
      </c>
      <c r="I7" s="9">
        <f>+Table_2!I6+Table_4!I7</f>
        <v>23811</v>
      </c>
      <c r="J7" s="9">
        <f>+Table_2!J6+Table_4!J7</f>
        <v>24509</v>
      </c>
      <c r="K7" s="9">
        <f>+Table_2!K6+Table_4!K7</f>
        <v>24586</v>
      </c>
      <c r="L7" s="9">
        <v>24785</v>
      </c>
      <c r="M7" s="150">
        <v>24913</v>
      </c>
      <c r="N7" s="150">
        <v>24705</v>
      </c>
      <c r="O7" s="307">
        <v>25156</v>
      </c>
      <c r="P7" s="307">
        <v>25846</v>
      </c>
      <c r="Q7" s="307">
        <v>25924</v>
      </c>
      <c r="R7" s="307">
        <v>25871</v>
      </c>
      <c r="S7" s="307">
        <v>25589</v>
      </c>
      <c r="T7" s="307">
        <v>26640</v>
      </c>
      <c r="U7" s="4">
        <v>26539</v>
      </c>
    </row>
    <row r="8" spans="1:21" x14ac:dyDescent="0.25">
      <c r="A8" s="4" t="s">
        <v>5</v>
      </c>
      <c r="B8" s="9">
        <f>+Table_2!B7+Table_4!B8</f>
        <v>5640</v>
      </c>
      <c r="C8" s="9">
        <f>+Table_2!C7+Table_4!C8</f>
        <v>5508</v>
      </c>
      <c r="D8" s="9">
        <f>+Table_2!D7+Table_4!D8</f>
        <v>5044</v>
      </c>
      <c r="E8" s="9">
        <f>+Table_2!E7+Table_4!E8</f>
        <v>4943</v>
      </c>
      <c r="F8" s="9">
        <f>+Table_2!F7+Table_4!F8</f>
        <v>5238</v>
      </c>
      <c r="G8" s="9">
        <f>+Table_2!G7+Table_4!G8</f>
        <v>5110</v>
      </c>
      <c r="H8" s="9">
        <f>+Table_2!H7+Table_4!H8</f>
        <v>5252</v>
      </c>
      <c r="I8" s="9">
        <f>+Table_2!I7+Table_4!I8</f>
        <v>5370</v>
      </c>
      <c r="J8" s="9">
        <f>+Table_2!J7+Table_4!J8</f>
        <v>5250</v>
      </c>
      <c r="K8" s="9">
        <f>+Table_2!K7+Table_4!K8</f>
        <v>5071</v>
      </c>
      <c r="L8" s="9">
        <v>5144</v>
      </c>
      <c r="M8" s="151">
        <v>5074</v>
      </c>
      <c r="N8" s="151">
        <v>4793</v>
      </c>
      <c r="O8" s="307">
        <v>4464</v>
      </c>
      <c r="P8" s="307">
        <v>4444</v>
      </c>
      <c r="Q8" s="307">
        <v>5002</v>
      </c>
      <c r="R8" s="307">
        <v>5070</v>
      </c>
      <c r="S8" s="307">
        <v>4183</v>
      </c>
      <c r="T8" s="307">
        <v>3997</v>
      </c>
      <c r="U8" s="4">
        <v>3839</v>
      </c>
    </row>
    <row r="9" spans="1:21" ht="15.75" thickBot="1" x14ac:dyDescent="0.3">
      <c r="A9" s="10" t="s">
        <v>6</v>
      </c>
      <c r="B9" s="11">
        <f>+B7+B8</f>
        <v>27373</v>
      </c>
      <c r="C9" s="11">
        <f>+C7+C8</f>
        <v>26871</v>
      </c>
      <c r="D9" s="11">
        <f t="shared" ref="D9:J9" si="0">SUM(D7:D8)</f>
        <v>26746</v>
      </c>
      <c r="E9" s="11">
        <f t="shared" si="0"/>
        <v>26156</v>
      </c>
      <c r="F9" s="11">
        <f t="shared" si="0"/>
        <v>27393</v>
      </c>
      <c r="G9" s="11">
        <f t="shared" si="0"/>
        <v>27670</v>
      </c>
      <c r="H9" s="11">
        <f t="shared" si="0"/>
        <v>28430</v>
      </c>
      <c r="I9" s="11">
        <f t="shared" si="0"/>
        <v>29181</v>
      </c>
      <c r="J9" s="11">
        <f t="shared" si="0"/>
        <v>29759</v>
      </c>
      <c r="K9" s="11">
        <f>SUM(K7:K8)</f>
        <v>29657</v>
      </c>
      <c r="L9" s="11">
        <v>29929</v>
      </c>
      <c r="M9" s="152">
        <v>29987</v>
      </c>
      <c r="N9" s="152">
        <f t="shared" ref="N9:S9" si="1">N8+N7</f>
        <v>29498</v>
      </c>
      <c r="O9" s="152">
        <f t="shared" si="1"/>
        <v>29620</v>
      </c>
      <c r="P9" s="152">
        <f t="shared" si="1"/>
        <v>30290</v>
      </c>
      <c r="Q9" s="152">
        <f t="shared" si="1"/>
        <v>30926</v>
      </c>
      <c r="R9" s="152">
        <f t="shared" si="1"/>
        <v>30941</v>
      </c>
      <c r="S9" s="152">
        <f t="shared" si="1"/>
        <v>29772</v>
      </c>
      <c r="T9" s="152">
        <f>T8+T7</f>
        <v>30637</v>
      </c>
      <c r="U9" s="10">
        <f>U7+U8</f>
        <v>30378</v>
      </c>
    </row>
    <row r="10" spans="1:21" ht="15.75" thickTop="1" x14ac:dyDescent="0.25">
      <c r="A10" s="144" t="s">
        <v>7</v>
      </c>
      <c r="B10" s="140">
        <f t="shared" ref="B10:K10" si="2">SUM(B8/3.5)+B7</f>
        <v>23344.428571428572</v>
      </c>
      <c r="C10" s="140">
        <f t="shared" si="2"/>
        <v>22936.714285714286</v>
      </c>
      <c r="D10" s="140">
        <f t="shared" si="2"/>
        <v>23143.142857142859</v>
      </c>
      <c r="E10" s="140">
        <f t="shared" si="2"/>
        <v>22625.285714285714</v>
      </c>
      <c r="F10" s="140">
        <f t="shared" si="2"/>
        <v>23651.571428571428</v>
      </c>
      <c r="G10" s="140">
        <f t="shared" si="2"/>
        <v>24020</v>
      </c>
      <c r="H10" s="140">
        <f t="shared" si="2"/>
        <v>24678.571428571428</v>
      </c>
      <c r="I10" s="140">
        <f t="shared" si="2"/>
        <v>25345.285714285714</v>
      </c>
      <c r="J10" s="140">
        <f t="shared" si="2"/>
        <v>26009</v>
      </c>
      <c r="K10" s="140">
        <f t="shared" si="2"/>
        <v>26034.857142857141</v>
      </c>
      <c r="L10" s="140">
        <v>26255</v>
      </c>
      <c r="M10" s="153">
        <v>26362.714285714286</v>
      </c>
      <c r="N10" s="153">
        <v>26074.43</v>
      </c>
      <c r="O10" s="153">
        <v>26431.428571428583</v>
      </c>
      <c r="P10" s="306">
        <v>27115.71428571425</v>
      </c>
      <c r="Q10" s="306">
        <v>27352.857142857116</v>
      </c>
      <c r="R10" s="306">
        <v>27319.571428571417</v>
      </c>
      <c r="S10" s="306">
        <v>26784.1428571428</v>
      </c>
      <c r="T10" s="306">
        <v>27782</v>
      </c>
      <c r="U10" s="184">
        <v>27636</v>
      </c>
    </row>
    <row r="11" spans="1:21" x14ac:dyDescent="0.25">
      <c r="A11" s="7" t="s">
        <v>10</v>
      </c>
      <c r="B11" s="8"/>
      <c r="C11" s="8"/>
      <c r="D11" s="8"/>
      <c r="E11" s="8"/>
      <c r="F11" s="8"/>
      <c r="G11" s="8"/>
      <c r="H11" s="8"/>
      <c r="I11" s="8"/>
      <c r="J11" s="8"/>
      <c r="K11" s="8"/>
      <c r="L11" s="8"/>
      <c r="M11" s="149"/>
      <c r="N11" s="149"/>
    </row>
    <row r="12" spans="1:21" x14ac:dyDescent="0.25">
      <c r="A12" s="4" t="s">
        <v>4</v>
      </c>
      <c r="B12" s="9">
        <f>+Table_2!B11+Table_4!B12</f>
        <v>6105</v>
      </c>
      <c r="C12" s="9">
        <f>+Table_2!C11+Table_4!C12</f>
        <v>6363</v>
      </c>
      <c r="D12" s="9">
        <f>+Table_2!D11+Table_4!D12</f>
        <v>6014</v>
      </c>
      <c r="E12" s="9">
        <f>+Table_2!E11+Table_4!E12</f>
        <v>5857</v>
      </c>
      <c r="F12" s="9">
        <f>+Table_2!F11+Table_4!F12</f>
        <v>5979</v>
      </c>
      <c r="G12" s="9">
        <f>+Table_2!G11+Table_4!G12</f>
        <v>6082</v>
      </c>
      <c r="H12" s="9">
        <f>+Table_2!H11+Table_4!H12</f>
        <v>6256</v>
      </c>
      <c r="I12" s="9">
        <f>+Table_2!I11+Table_4!I12</f>
        <v>6380</v>
      </c>
      <c r="J12" s="9">
        <f>+Table_2!J11+Table_4!J12</f>
        <v>5851</v>
      </c>
      <c r="K12" s="9">
        <f>+Table_2!K11+Table_4!K12</f>
        <v>5789</v>
      </c>
      <c r="L12" s="9">
        <v>6788</v>
      </c>
      <c r="M12" s="150">
        <v>6857</v>
      </c>
      <c r="N12" s="150">
        <v>6956</v>
      </c>
      <c r="O12" s="4">
        <v>7112</v>
      </c>
      <c r="P12" s="4">
        <v>7440</v>
      </c>
      <c r="Q12" s="4">
        <v>7279</v>
      </c>
      <c r="R12" s="4">
        <v>7099</v>
      </c>
      <c r="S12" s="4">
        <v>6969</v>
      </c>
      <c r="T12">
        <v>7061</v>
      </c>
      <c r="U12" s="4">
        <v>6940</v>
      </c>
    </row>
    <row r="13" spans="1:21" x14ac:dyDescent="0.25">
      <c r="A13" s="4" t="s">
        <v>5</v>
      </c>
      <c r="B13" s="9">
        <f>+Table_2!B12+Table_4!B13</f>
        <v>2983</v>
      </c>
      <c r="C13" s="9">
        <f>+Table_2!C12+Table_4!C13</f>
        <v>3075</v>
      </c>
      <c r="D13" s="9">
        <f>+Table_2!D12+Table_4!D13</f>
        <v>2943</v>
      </c>
      <c r="E13" s="9">
        <f>+Table_2!E12+Table_4!E13</f>
        <v>3290</v>
      </c>
      <c r="F13" s="9">
        <f>+Table_2!F12+Table_4!F13</f>
        <v>3193</v>
      </c>
      <c r="G13" s="9">
        <f>+Table_2!G12+Table_4!G13</f>
        <v>3200</v>
      </c>
      <c r="H13" s="9">
        <f>+Table_2!H12+Table_4!H13</f>
        <v>3408</v>
      </c>
      <c r="I13" s="9">
        <f>+Table_2!I12+Table_4!I13</f>
        <v>3495</v>
      </c>
      <c r="J13" s="9">
        <f>+Table_2!J12+Table_4!J13</f>
        <v>4245</v>
      </c>
      <c r="K13" s="9">
        <f>+Table_2!K12+Table_4!K13</f>
        <v>4053</v>
      </c>
      <c r="L13" s="9">
        <v>2668</v>
      </c>
      <c r="M13" s="150">
        <v>2449</v>
      </c>
      <c r="N13" s="150">
        <v>2468</v>
      </c>
      <c r="O13" s="4">
        <v>2270</v>
      </c>
      <c r="P13" s="4">
        <v>2212</v>
      </c>
      <c r="Q13" s="4">
        <v>2376</v>
      </c>
      <c r="R13" s="4">
        <v>2472</v>
      </c>
      <c r="S13" s="4">
        <v>1965</v>
      </c>
      <c r="T13">
        <v>1956</v>
      </c>
      <c r="U13" s="4">
        <v>1912</v>
      </c>
    </row>
    <row r="14" spans="1:21" ht="15.75" thickBot="1" x14ac:dyDescent="0.3">
      <c r="A14" s="10" t="s">
        <v>6</v>
      </c>
      <c r="B14" s="11">
        <f t="shared" ref="B14:K14" si="3">+B12+B13</f>
        <v>9088</v>
      </c>
      <c r="C14" s="11">
        <f t="shared" si="3"/>
        <v>9438</v>
      </c>
      <c r="D14" s="11">
        <f t="shared" si="3"/>
        <v>8957</v>
      </c>
      <c r="E14" s="11">
        <f t="shared" si="3"/>
        <v>9147</v>
      </c>
      <c r="F14" s="11">
        <f t="shared" si="3"/>
        <v>9172</v>
      </c>
      <c r="G14" s="11">
        <f t="shared" si="3"/>
        <v>9282</v>
      </c>
      <c r="H14" s="11">
        <f t="shared" si="3"/>
        <v>9664</v>
      </c>
      <c r="I14" s="11">
        <f t="shared" si="3"/>
        <v>9875</v>
      </c>
      <c r="J14" s="11">
        <f t="shared" si="3"/>
        <v>10096</v>
      </c>
      <c r="K14" s="11">
        <f t="shared" si="3"/>
        <v>9842</v>
      </c>
      <c r="L14" s="11">
        <f t="shared" ref="L14:Q14" si="4">+L12+L13</f>
        <v>9456</v>
      </c>
      <c r="M14" s="152">
        <f t="shared" si="4"/>
        <v>9306</v>
      </c>
      <c r="N14" s="152">
        <f t="shared" si="4"/>
        <v>9424</v>
      </c>
      <c r="O14" s="152">
        <f t="shared" si="4"/>
        <v>9382</v>
      </c>
      <c r="P14" s="152">
        <f t="shared" si="4"/>
        <v>9652</v>
      </c>
      <c r="Q14" s="152">
        <f t="shared" si="4"/>
        <v>9655</v>
      </c>
      <c r="R14" s="152">
        <f>+R12+R13</f>
        <v>9571</v>
      </c>
      <c r="S14" s="152">
        <f>+S12+S13</f>
        <v>8934</v>
      </c>
      <c r="T14" s="152">
        <f>+T12+T13</f>
        <v>9017</v>
      </c>
      <c r="U14" s="10">
        <f>U12+U13</f>
        <v>8852</v>
      </c>
    </row>
    <row r="15" spans="1:21" ht="15.75" thickTop="1" x14ac:dyDescent="0.25">
      <c r="A15" s="139" t="s">
        <v>7</v>
      </c>
      <c r="B15" s="140">
        <f t="shared" ref="B15:K15" si="5">SUM(B12+(B13/3.5))</f>
        <v>6957.2857142857147</v>
      </c>
      <c r="C15" s="140">
        <f t="shared" si="5"/>
        <v>7241.5714285714284</v>
      </c>
      <c r="D15" s="140">
        <f t="shared" si="5"/>
        <v>6854.8571428571431</v>
      </c>
      <c r="E15" s="140">
        <f t="shared" si="5"/>
        <v>6797</v>
      </c>
      <c r="F15" s="140">
        <f t="shared" si="5"/>
        <v>6891.2857142857147</v>
      </c>
      <c r="G15" s="140">
        <f t="shared" si="5"/>
        <v>6996.2857142857147</v>
      </c>
      <c r="H15" s="140">
        <f t="shared" si="5"/>
        <v>7229.7142857142853</v>
      </c>
      <c r="I15" s="140">
        <f t="shared" si="5"/>
        <v>7378.5714285714284</v>
      </c>
      <c r="J15" s="140">
        <f t="shared" si="5"/>
        <v>7063.8571428571431</v>
      </c>
      <c r="K15" s="140">
        <f t="shared" si="5"/>
        <v>6947</v>
      </c>
      <c r="L15" s="140">
        <f>SUM(L12+(L13/3.5))</f>
        <v>7550.2857142857147</v>
      </c>
      <c r="M15" s="153">
        <v>7556.7142857142853</v>
      </c>
      <c r="N15" s="153">
        <v>7661.14</v>
      </c>
      <c r="O15" s="212">
        <v>7760.5714285714284</v>
      </c>
      <c r="P15" s="184">
        <v>8089.9999689999995</v>
      </c>
      <c r="Q15" s="212">
        <v>7971.1428199999973</v>
      </c>
      <c r="R15" s="212">
        <v>7805</v>
      </c>
      <c r="S15" s="212">
        <v>7530.4285359999903</v>
      </c>
      <c r="T15" s="306">
        <v>7619.8571069999998</v>
      </c>
      <c r="U15" s="184">
        <v>7486</v>
      </c>
    </row>
    <row r="16" spans="1:21" x14ac:dyDescent="0.25">
      <c r="A16" s="7" t="s">
        <v>11</v>
      </c>
      <c r="B16" s="8"/>
      <c r="C16" s="8"/>
      <c r="D16" s="8"/>
      <c r="E16" s="8"/>
      <c r="F16" s="8"/>
      <c r="G16" s="8"/>
      <c r="H16" s="8"/>
      <c r="I16" s="8"/>
      <c r="J16" s="8"/>
      <c r="K16" s="8"/>
      <c r="L16" s="8"/>
      <c r="M16" s="149"/>
      <c r="N16" s="149"/>
      <c r="O16" s="149"/>
    </row>
    <row r="17" spans="1:21" x14ac:dyDescent="0.25">
      <c r="A17" s="4" t="s">
        <v>4</v>
      </c>
      <c r="B17" s="9">
        <f>+Table_2!B16+Table_4!B17</f>
        <v>2310</v>
      </c>
      <c r="C17" s="9">
        <f>+Table_2!C16+Table_4!C17</f>
        <v>2203</v>
      </c>
      <c r="D17" s="9">
        <f>+Table_2!D16+Table_4!D17</f>
        <v>2188</v>
      </c>
      <c r="E17" s="9">
        <f>+Table_2!E16+Table_4!E17</f>
        <v>2114</v>
      </c>
      <c r="F17" s="9">
        <f>+Table_2!F16+Table_4!F17</f>
        <v>2127</v>
      </c>
      <c r="G17" s="9">
        <f>+Table_2!G16+Table_4!G17</f>
        <v>2146</v>
      </c>
      <c r="H17" s="9">
        <f>+Table_2!H16+Table_4!H17</f>
        <v>2150</v>
      </c>
      <c r="I17" s="9">
        <f>+Table_2!I16+Table_4!I17</f>
        <v>2038</v>
      </c>
      <c r="J17" s="9">
        <f>+Table_2!J16+Table_4!J17</f>
        <v>2000</v>
      </c>
      <c r="K17" s="9">
        <f>+Table_2!K16+Table_4!K17</f>
        <v>2054</v>
      </c>
      <c r="L17" s="9">
        <v>2339</v>
      </c>
      <c r="M17" s="150">
        <v>2503</v>
      </c>
      <c r="N17" s="150">
        <v>2655</v>
      </c>
      <c r="O17" s="4">
        <v>2722</v>
      </c>
      <c r="P17" s="4">
        <v>2702</v>
      </c>
      <c r="Q17" s="4">
        <v>2668</v>
      </c>
      <c r="R17" s="4">
        <v>2558</v>
      </c>
      <c r="S17" s="4">
        <v>2385</v>
      </c>
      <c r="T17" s="4">
        <v>2535</v>
      </c>
      <c r="U17" s="4">
        <v>2547</v>
      </c>
    </row>
    <row r="18" spans="1:21" x14ac:dyDescent="0.25">
      <c r="A18" s="4" t="s">
        <v>5</v>
      </c>
      <c r="B18" s="9">
        <f>+Table_2!B17+Table_4!B18</f>
        <v>1214</v>
      </c>
      <c r="C18" s="9">
        <f>+Table_2!C17+Table_4!C18</f>
        <v>1094</v>
      </c>
      <c r="D18" s="9">
        <f>+Table_2!D17+Table_4!D18</f>
        <v>1037</v>
      </c>
      <c r="E18" s="9">
        <f>+Table_2!E17+Table_4!E18</f>
        <v>1013</v>
      </c>
      <c r="F18" s="9">
        <f>+Table_2!F17+Table_4!F18</f>
        <v>1072</v>
      </c>
      <c r="G18" s="9">
        <f>+Table_2!G17+Table_4!G18</f>
        <v>1057</v>
      </c>
      <c r="H18" s="9">
        <f>+Table_2!H17+Table_4!H18</f>
        <v>934</v>
      </c>
      <c r="I18" s="9">
        <f>+Table_2!I17+Table_4!I18</f>
        <v>874</v>
      </c>
      <c r="J18" s="9">
        <f>+Table_2!J17+Table_4!J18</f>
        <v>934</v>
      </c>
      <c r="K18" s="9">
        <f>+Table_2!K17+Table_4!K18</f>
        <v>918</v>
      </c>
      <c r="L18" s="9">
        <v>734</v>
      </c>
      <c r="M18" s="150">
        <v>667</v>
      </c>
      <c r="N18" s="150">
        <v>756</v>
      </c>
      <c r="O18" s="4">
        <v>735</v>
      </c>
      <c r="P18" s="4">
        <v>709</v>
      </c>
      <c r="Q18" s="4">
        <v>655</v>
      </c>
      <c r="R18" s="4">
        <v>653</v>
      </c>
      <c r="S18" s="4">
        <v>589</v>
      </c>
      <c r="T18" s="4">
        <v>557</v>
      </c>
      <c r="U18" s="4">
        <v>505</v>
      </c>
    </row>
    <row r="19" spans="1:21" ht="15.75" thickBot="1" x14ac:dyDescent="0.3">
      <c r="A19" s="10" t="s">
        <v>6</v>
      </c>
      <c r="B19" s="11">
        <f t="shared" ref="B19:K19" si="6">SUM(B17:B18)</f>
        <v>3524</v>
      </c>
      <c r="C19" s="11">
        <f t="shared" si="6"/>
        <v>3297</v>
      </c>
      <c r="D19" s="11">
        <f t="shared" si="6"/>
        <v>3225</v>
      </c>
      <c r="E19" s="11">
        <f t="shared" si="6"/>
        <v>3127</v>
      </c>
      <c r="F19" s="11">
        <f t="shared" si="6"/>
        <v>3199</v>
      </c>
      <c r="G19" s="11">
        <f t="shared" si="6"/>
        <v>3203</v>
      </c>
      <c r="H19" s="11">
        <f t="shared" si="6"/>
        <v>3084</v>
      </c>
      <c r="I19" s="11">
        <f t="shared" si="6"/>
        <v>2912</v>
      </c>
      <c r="J19" s="11">
        <f t="shared" si="6"/>
        <v>2934</v>
      </c>
      <c r="K19" s="11">
        <f t="shared" si="6"/>
        <v>2972</v>
      </c>
      <c r="L19" s="11">
        <v>3073</v>
      </c>
      <c r="M19" s="152">
        <v>3170</v>
      </c>
      <c r="N19" s="152">
        <f t="shared" ref="N19:T19" si="7">N18+N17</f>
        <v>3411</v>
      </c>
      <c r="O19" s="152">
        <f t="shared" si="7"/>
        <v>3457</v>
      </c>
      <c r="P19" s="152">
        <f t="shared" si="7"/>
        <v>3411</v>
      </c>
      <c r="Q19" s="152">
        <f t="shared" si="7"/>
        <v>3323</v>
      </c>
      <c r="R19" s="152">
        <f t="shared" si="7"/>
        <v>3211</v>
      </c>
      <c r="S19" s="152">
        <f t="shared" si="7"/>
        <v>2974</v>
      </c>
      <c r="T19" s="152">
        <f t="shared" si="7"/>
        <v>3092</v>
      </c>
      <c r="U19" s="10">
        <f>U17+U18</f>
        <v>3052</v>
      </c>
    </row>
    <row r="20" spans="1:21" ht="15.75" thickTop="1" x14ac:dyDescent="0.25">
      <c r="A20" s="139" t="s">
        <v>7</v>
      </c>
      <c r="B20" s="140">
        <f t="shared" ref="B20:K20" si="8">SUM(B18/3.5)+B17</f>
        <v>2656.8571428571427</v>
      </c>
      <c r="C20" s="140">
        <f t="shared" si="8"/>
        <v>2515.5714285714284</v>
      </c>
      <c r="D20" s="140">
        <f t="shared" si="8"/>
        <v>2484.2857142857142</v>
      </c>
      <c r="E20" s="140">
        <f t="shared" si="8"/>
        <v>2403.4285714285716</v>
      </c>
      <c r="F20" s="140">
        <f t="shared" si="8"/>
        <v>2433.2857142857142</v>
      </c>
      <c r="G20" s="140">
        <f t="shared" si="8"/>
        <v>2448</v>
      </c>
      <c r="H20" s="140">
        <f t="shared" si="8"/>
        <v>2416.8571428571427</v>
      </c>
      <c r="I20" s="140">
        <f t="shared" si="8"/>
        <v>2287.7142857142858</v>
      </c>
      <c r="J20" s="140">
        <f t="shared" si="8"/>
        <v>2266.8571428571427</v>
      </c>
      <c r="K20" s="140">
        <f t="shared" si="8"/>
        <v>2316.2857142857142</v>
      </c>
      <c r="L20" s="140">
        <v>2548.7142857142858</v>
      </c>
      <c r="M20" s="153">
        <v>2693.5714285714284</v>
      </c>
      <c r="N20" s="153">
        <v>2871</v>
      </c>
      <c r="O20" s="184">
        <v>2932</v>
      </c>
      <c r="P20" s="153">
        <v>2904.5714285714289</v>
      </c>
      <c r="Q20" s="153">
        <v>2855.1428571428564</v>
      </c>
      <c r="R20" s="153">
        <v>2744.5714285714271</v>
      </c>
      <c r="S20" s="153">
        <v>2553.2857142857101</v>
      </c>
      <c r="T20" s="153">
        <v>2694</v>
      </c>
      <c r="U20" s="184">
        <v>2689</v>
      </c>
    </row>
    <row r="21" spans="1:21" x14ac:dyDescent="0.25">
      <c r="A21" s="7" t="s">
        <v>16</v>
      </c>
      <c r="B21" s="8"/>
      <c r="C21" s="8"/>
      <c r="D21" s="8"/>
      <c r="E21" s="8"/>
      <c r="F21" s="8"/>
      <c r="G21" s="8"/>
      <c r="H21" s="8"/>
      <c r="I21" s="8"/>
      <c r="J21" s="8"/>
      <c r="K21" s="8"/>
      <c r="L21" s="8"/>
      <c r="M21" s="149"/>
      <c r="N21" s="149"/>
    </row>
    <row r="22" spans="1:21" x14ac:dyDescent="0.25">
      <c r="A22" s="4" t="s">
        <v>4</v>
      </c>
      <c r="B22" s="9">
        <f>+Table_2!B21+Table_4!B22</f>
        <v>511</v>
      </c>
      <c r="C22" s="9">
        <f>+Table_2!C21+Table_4!C22</f>
        <v>508</v>
      </c>
      <c r="D22" s="9">
        <f>+Table_2!D21+Table_4!D22</f>
        <v>505</v>
      </c>
      <c r="E22" s="9">
        <f>+Table_2!E21+Table_4!E22</f>
        <v>480</v>
      </c>
      <c r="F22" s="9">
        <f>+Table_2!F21+Table_4!F22</f>
        <v>464</v>
      </c>
      <c r="G22" s="9">
        <f>+Table_2!G21+Table_4!G22</f>
        <v>458</v>
      </c>
      <c r="H22" s="9">
        <f>+Table_2!H21+Table_4!H22</f>
        <v>486</v>
      </c>
      <c r="I22" s="9">
        <f>+Table_2!I21+Table_4!I22</f>
        <v>504</v>
      </c>
      <c r="J22" s="9">
        <f>+Table_2!J21+Table_4!J22</f>
        <v>589</v>
      </c>
      <c r="K22" s="9">
        <f>+Table_2!K21+Table_4!K22</f>
        <v>657</v>
      </c>
      <c r="L22" s="9">
        <v>742</v>
      </c>
      <c r="M22" s="150">
        <v>660</v>
      </c>
      <c r="N22" s="150">
        <v>788</v>
      </c>
      <c r="O22" s="4">
        <v>882</v>
      </c>
      <c r="P22" s="4">
        <v>815</v>
      </c>
      <c r="Q22" s="4">
        <v>855</v>
      </c>
      <c r="R22" s="4">
        <v>832</v>
      </c>
      <c r="S22">
        <v>824</v>
      </c>
      <c r="T22">
        <v>797</v>
      </c>
      <c r="U22" s="4">
        <v>842</v>
      </c>
    </row>
    <row r="23" spans="1:21" x14ac:dyDescent="0.25">
      <c r="A23" s="4" t="s">
        <v>5</v>
      </c>
      <c r="B23" s="9">
        <f>+Table_2!B22+Table_4!B23</f>
        <v>430</v>
      </c>
      <c r="C23" s="9">
        <f>+Table_2!C22+Table_4!C23</f>
        <v>393</v>
      </c>
      <c r="D23" s="9">
        <f>+Table_2!D22+Table_4!D23</f>
        <v>383</v>
      </c>
      <c r="E23" s="9">
        <f>+Table_2!E22+Table_4!E23</f>
        <v>397</v>
      </c>
      <c r="F23" s="9">
        <f>+Table_2!F22+Table_4!F23</f>
        <v>485</v>
      </c>
      <c r="G23" s="9">
        <f>+Table_2!G22+Table_4!G23</f>
        <v>477</v>
      </c>
      <c r="H23" s="9">
        <f>+Table_2!H22+Table_4!H23</f>
        <v>420</v>
      </c>
      <c r="I23" s="9">
        <f>+Table_2!I22+Table_4!I23</f>
        <v>434</v>
      </c>
      <c r="J23" s="9">
        <f>+Table_2!J22+Table_4!J23</f>
        <v>414</v>
      </c>
      <c r="K23" s="9">
        <f>+Table_2!K22+Table_4!K23</f>
        <v>493</v>
      </c>
      <c r="L23" s="9">
        <v>490</v>
      </c>
      <c r="M23" s="150">
        <v>521</v>
      </c>
      <c r="N23" s="150">
        <v>362</v>
      </c>
      <c r="O23" s="4">
        <v>318</v>
      </c>
      <c r="P23" s="4">
        <v>355</v>
      </c>
      <c r="Q23" s="4">
        <v>314</v>
      </c>
      <c r="R23" s="4">
        <v>325</v>
      </c>
      <c r="S23">
        <v>290</v>
      </c>
      <c r="T23">
        <v>276</v>
      </c>
      <c r="U23" s="4">
        <v>276</v>
      </c>
    </row>
    <row r="24" spans="1:21" ht="15.75" thickBot="1" x14ac:dyDescent="0.3">
      <c r="A24" s="10" t="s">
        <v>6</v>
      </c>
      <c r="B24" s="11">
        <f t="shared" ref="B24:K24" si="9">+B22+B23</f>
        <v>941</v>
      </c>
      <c r="C24" s="11">
        <f t="shared" si="9"/>
        <v>901</v>
      </c>
      <c r="D24" s="11">
        <f t="shared" si="9"/>
        <v>888</v>
      </c>
      <c r="E24" s="11">
        <f t="shared" si="9"/>
        <v>877</v>
      </c>
      <c r="F24" s="11">
        <f t="shared" si="9"/>
        <v>949</v>
      </c>
      <c r="G24" s="11">
        <f t="shared" si="9"/>
        <v>935</v>
      </c>
      <c r="H24" s="11">
        <f t="shared" si="9"/>
        <v>906</v>
      </c>
      <c r="I24" s="11">
        <f t="shared" si="9"/>
        <v>938</v>
      </c>
      <c r="J24" s="11">
        <f t="shared" si="9"/>
        <v>1003</v>
      </c>
      <c r="K24" s="11">
        <f t="shared" si="9"/>
        <v>1150</v>
      </c>
      <c r="L24" s="11">
        <v>1232</v>
      </c>
      <c r="M24" s="152">
        <v>1181</v>
      </c>
      <c r="N24" s="152">
        <f t="shared" ref="N24:T24" si="10">N23+N22</f>
        <v>1150</v>
      </c>
      <c r="O24" s="152">
        <f t="shared" si="10"/>
        <v>1200</v>
      </c>
      <c r="P24" s="152">
        <f t="shared" si="10"/>
        <v>1170</v>
      </c>
      <c r="Q24" s="152">
        <f t="shared" si="10"/>
        <v>1169</v>
      </c>
      <c r="R24" s="152">
        <f t="shared" si="10"/>
        <v>1157</v>
      </c>
      <c r="S24" s="152">
        <f t="shared" si="10"/>
        <v>1114</v>
      </c>
      <c r="T24" s="152">
        <f t="shared" si="10"/>
        <v>1073</v>
      </c>
      <c r="U24" s="10">
        <f>U22+U23</f>
        <v>1118</v>
      </c>
    </row>
    <row r="25" spans="1:21" ht="15.75" thickTop="1" x14ac:dyDescent="0.25">
      <c r="A25" s="139" t="s">
        <v>7</v>
      </c>
      <c r="B25" s="140">
        <f t="shared" ref="B25:K25" si="11">SUM(B23/3.5)+B22</f>
        <v>633.85714285714289</v>
      </c>
      <c r="C25" s="140">
        <f t="shared" si="11"/>
        <v>620.28571428571433</v>
      </c>
      <c r="D25" s="140">
        <f t="shared" si="11"/>
        <v>614.42857142857144</v>
      </c>
      <c r="E25" s="140">
        <f t="shared" si="11"/>
        <v>593.42857142857144</v>
      </c>
      <c r="F25" s="140">
        <f t="shared" si="11"/>
        <v>602.57142857142856</v>
      </c>
      <c r="G25" s="140">
        <f t="shared" si="11"/>
        <v>594.28571428571422</v>
      </c>
      <c r="H25" s="140">
        <f t="shared" si="11"/>
        <v>606</v>
      </c>
      <c r="I25" s="140">
        <f t="shared" si="11"/>
        <v>628</v>
      </c>
      <c r="J25" s="140">
        <f t="shared" si="11"/>
        <v>707.28571428571433</v>
      </c>
      <c r="K25" s="140">
        <f t="shared" si="11"/>
        <v>797.85714285714289</v>
      </c>
      <c r="L25" s="140">
        <v>882</v>
      </c>
      <c r="M25" s="153">
        <v>808.85714285714289</v>
      </c>
      <c r="N25" s="153">
        <v>891.43</v>
      </c>
      <c r="O25" s="184">
        <v>973</v>
      </c>
      <c r="P25" s="153">
        <v>917</v>
      </c>
      <c r="Q25" s="153">
        <v>945.42857142857133</v>
      </c>
      <c r="R25" s="153">
        <v>924.85714285714289</v>
      </c>
      <c r="S25" s="153">
        <v>906.85714285714198</v>
      </c>
      <c r="T25" s="153">
        <v>875.857142857143</v>
      </c>
      <c r="U25" s="184">
        <v>921</v>
      </c>
    </row>
    <row r="26" spans="1:21" x14ac:dyDescent="0.25">
      <c r="A26" s="7" t="s">
        <v>61</v>
      </c>
      <c r="B26" s="8"/>
      <c r="C26" s="8"/>
      <c r="D26" s="8"/>
      <c r="E26" s="8"/>
      <c r="F26" s="8"/>
      <c r="G26" s="8"/>
      <c r="H26" s="8"/>
      <c r="I26" s="8"/>
      <c r="J26" s="8"/>
      <c r="K26" s="8"/>
      <c r="L26" s="8"/>
      <c r="M26" s="149"/>
      <c r="N26" s="149"/>
    </row>
    <row r="27" spans="1:21" x14ac:dyDescent="0.25">
      <c r="A27" s="4" t="s">
        <v>4</v>
      </c>
      <c r="B27" s="12">
        <f>+Table_2!B26</f>
        <v>35</v>
      </c>
      <c r="C27" s="12">
        <f>+Table_2!C26</f>
        <v>127</v>
      </c>
      <c r="D27" s="12">
        <f>+Table_2!D26</f>
        <v>108</v>
      </c>
      <c r="E27" s="12">
        <f>+Table_2!E26</f>
        <v>247</v>
      </c>
      <c r="F27" s="12">
        <f>+Table_2!F26</f>
        <v>225</v>
      </c>
      <c r="G27" s="12">
        <f>+Table_2!G26</f>
        <v>294</v>
      </c>
      <c r="H27" s="12">
        <f>+Table_2!H26</f>
        <v>232</v>
      </c>
      <c r="I27" s="12">
        <f>+Table_2!I26</f>
        <v>433</v>
      </c>
      <c r="J27" s="12">
        <f>+Table_2!J26</f>
        <v>359</v>
      </c>
      <c r="K27" s="12">
        <f>+Table_2!K26</f>
        <v>477</v>
      </c>
      <c r="L27" s="12">
        <v>614</v>
      </c>
      <c r="M27" s="154">
        <v>526</v>
      </c>
      <c r="N27" s="154">
        <v>523</v>
      </c>
      <c r="O27" s="4">
        <v>498</v>
      </c>
      <c r="P27" s="4">
        <v>412</v>
      </c>
      <c r="Q27" s="4">
        <v>476</v>
      </c>
      <c r="R27" s="4">
        <v>379</v>
      </c>
      <c r="S27" s="4">
        <v>281</v>
      </c>
      <c r="T27" s="4">
        <v>285</v>
      </c>
      <c r="U27" s="4">
        <v>382</v>
      </c>
    </row>
    <row r="28" spans="1:21" x14ac:dyDescent="0.25">
      <c r="A28" s="4" t="s">
        <v>5</v>
      </c>
      <c r="B28" s="12">
        <f>+Table_2!B27</f>
        <v>62</v>
      </c>
      <c r="C28" s="12">
        <f>+Table_2!C27</f>
        <v>157</v>
      </c>
      <c r="D28" s="12">
        <f>+Table_2!D27</f>
        <v>221</v>
      </c>
      <c r="E28" s="12">
        <f>+Table_2!E27</f>
        <v>117</v>
      </c>
      <c r="F28" s="12">
        <f>+Table_2!F27</f>
        <v>179</v>
      </c>
      <c r="G28" s="12">
        <f>+Table_2!G27</f>
        <v>179</v>
      </c>
      <c r="H28" s="12">
        <f>+Table_2!H27</f>
        <v>285</v>
      </c>
      <c r="I28" s="12">
        <f>+Table_2!I27</f>
        <v>110</v>
      </c>
      <c r="J28" s="12">
        <f>+Table_2!J27</f>
        <v>369</v>
      </c>
      <c r="K28" s="12">
        <f>+Table_2!K27</f>
        <v>285</v>
      </c>
      <c r="L28" s="12">
        <v>153</v>
      </c>
      <c r="M28" s="154">
        <v>181</v>
      </c>
      <c r="N28" s="154">
        <v>89</v>
      </c>
      <c r="O28" s="4">
        <v>56</v>
      </c>
      <c r="P28" s="4">
        <v>166</v>
      </c>
      <c r="Q28" s="4">
        <v>106</v>
      </c>
      <c r="R28" s="4">
        <v>124</v>
      </c>
      <c r="S28" s="4">
        <v>70</v>
      </c>
      <c r="T28" s="4">
        <v>137</v>
      </c>
      <c r="U28" s="4">
        <v>80</v>
      </c>
    </row>
    <row r="29" spans="1:21" ht="15.75" thickBot="1" x14ac:dyDescent="0.3">
      <c r="A29" s="10" t="s">
        <v>6</v>
      </c>
      <c r="B29" s="13">
        <f>+B27+B28</f>
        <v>97</v>
      </c>
      <c r="C29" s="13">
        <f>+C27+C28</f>
        <v>284</v>
      </c>
      <c r="D29" s="13">
        <f>SUM(D27:D28)</f>
        <v>329</v>
      </c>
      <c r="E29" s="13">
        <f>SUM(E27:E28)</f>
        <v>364</v>
      </c>
      <c r="F29" s="13">
        <f>SUM(F27:F28)</f>
        <v>404</v>
      </c>
      <c r="G29" s="13">
        <f>+G27+G28</f>
        <v>473</v>
      </c>
      <c r="H29" s="13">
        <f>+H27+H28</f>
        <v>517</v>
      </c>
      <c r="I29" s="13">
        <f>+I27+I28</f>
        <v>543</v>
      </c>
      <c r="J29" s="13">
        <f>+J27+J28</f>
        <v>728</v>
      </c>
      <c r="K29" s="13">
        <f>+K27+K28</f>
        <v>762</v>
      </c>
      <c r="L29" s="13">
        <v>767</v>
      </c>
      <c r="M29" s="155">
        <v>707</v>
      </c>
      <c r="N29" s="152">
        <f t="shared" ref="N29:T29" si="12">N28+N27</f>
        <v>612</v>
      </c>
      <c r="O29" s="152">
        <f t="shared" si="12"/>
        <v>554</v>
      </c>
      <c r="P29" s="152">
        <f t="shared" si="12"/>
        <v>578</v>
      </c>
      <c r="Q29" s="152">
        <f t="shared" si="12"/>
        <v>582</v>
      </c>
      <c r="R29" s="152">
        <f t="shared" si="12"/>
        <v>503</v>
      </c>
      <c r="S29" s="152">
        <f t="shared" si="12"/>
        <v>351</v>
      </c>
      <c r="T29" s="152">
        <f t="shared" si="12"/>
        <v>422</v>
      </c>
      <c r="U29" s="10">
        <f>U27+U28</f>
        <v>462</v>
      </c>
    </row>
    <row r="30" spans="1:21" ht="15.75" thickTop="1" x14ac:dyDescent="0.25">
      <c r="A30" s="139" t="s">
        <v>7</v>
      </c>
      <c r="B30" s="140">
        <f t="shared" ref="B30:G30" si="13">SUM(B28/3.5)+B27</f>
        <v>52.714285714285715</v>
      </c>
      <c r="C30" s="140">
        <f t="shared" si="13"/>
        <v>171.85714285714286</v>
      </c>
      <c r="D30" s="140">
        <f t="shared" si="13"/>
        <v>171.14285714285714</v>
      </c>
      <c r="E30" s="140">
        <f t="shared" si="13"/>
        <v>280.42857142857144</v>
      </c>
      <c r="F30" s="140">
        <f t="shared" si="13"/>
        <v>276.14285714285717</v>
      </c>
      <c r="G30" s="140">
        <f t="shared" si="13"/>
        <v>345.14285714285717</v>
      </c>
      <c r="H30" s="140">
        <f>SUM(H28/3.5)+H27</f>
        <v>313.42857142857144</v>
      </c>
      <c r="I30" s="140">
        <f>SUM(I28/3.5)+I27</f>
        <v>464.42857142857144</v>
      </c>
      <c r="J30" s="140">
        <f>SUM(J28/3.5)+J27</f>
        <v>464.42857142857144</v>
      </c>
      <c r="K30" s="140">
        <f>SUM(K28/3.5)+K27</f>
        <v>558.42857142857144</v>
      </c>
      <c r="L30" s="140">
        <v>657.71428571428567</v>
      </c>
      <c r="M30" s="153">
        <v>577.71428571428567</v>
      </c>
      <c r="N30" s="153">
        <v>314</v>
      </c>
      <c r="O30" s="4">
        <v>514</v>
      </c>
      <c r="P30" s="290" t="s">
        <v>202</v>
      </c>
      <c r="Q30" s="289">
        <v>510.28513999999996</v>
      </c>
      <c r="R30" s="289">
        <v>421.57078999999999</v>
      </c>
      <c r="S30" s="289">
        <v>300.999699999999</v>
      </c>
      <c r="T30" s="289">
        <v>320.14227</v>
      </c>
      <c r="U30" s="184">
        <v>416</v>
      </c>
    </row>
    <row r="31" spans="1:21" x14ac:dyDescent="0.25">
      <c r="A31" s="128" t="s">
        <v>12</v>
      </c>
      <c r="B31" s="129"/>
      <c r="C31" s="129"/>
      <c r="D31" s="129"/>
      <c r="E31" s="129"/>
      <c r="F31" s="129"/>
      <c r="G31" s="129"/>
      <c r="H31" s="129"/>
      <c r="I31" s="129"/>
      <c r="J31" s="129"/>
      <c r="K31" s="129"/>
      <c r="L31" s="129"/>
      <c r="M31" s="129"/>
      <c r="N31" s="129"/>
      <c r="O31" s="129"/>
      <c r="P31" s="129"/>
      <c r="Q31" s="129"/>
      <c r="R31" s="129"/>
      <c r="S31" s="129"/>
      <c r="T31" s="129"/>
    </row>
    <row r="32" spans="1:21" x14ac:dyDescent="0.25">
      <c r="A32" s="130" t="s">
        <v>4</v>
      </c>
      <c r="B32" s="131">
        <f t="shared" ref="B32:K32" si="14">+B7+B12+B17+B22+B27</f>
        <v>30694</v>
      </c>
      <c r="C32" s="131">
        <f t="shared" si="14"/>
        <v>30564</v>
      </c>
      <c r="D32" s="131">
        <f t="shared" si="14"/>
        <v>30517</v>
      </c>
      <c r="E32" s="131">
        <f t="shared" si="14"/>
        <v>29911</v>
      </c>
      <c r="F32" s="131">
        <f t="shared" si="14"/>
        <v>30950</v>
      </c>
      <c r="G32" s="131">
        <f t="shared" si="14"/>
        <v>31540</v>
      </c>
      <c r="H32" s="131">
        <f t="shared" si="14"/>
        <v>32302</v>
      </c>
      <c r="I32" s="131">
        <f t="shared" si="14"/>
        <v>33166</v>
      </c>
      <c r="J32" s="131">
        <f t="shared" si="14"/>
        <v>33308</v>
      </c>
      <c r="K32" s="131">
        <f t="shared" si="14"/>
        <v>33563</v>
      </c>
      <c r="L32" s="131">
        <f t="shared" ref="L32:N33" si="15">+L7+L12+L17+L22+L27</f>
        <v>35268</v>
      </c>
      <c r="M32" s="156">
        <f t="shared" si="15"/>
        <v>35459</v>
      </c>
      <c r="N32" s="156">
        <f t="shared" si="15"/>
        <v>35627</v>
      </c>
      <c r="O32" s="156">
        <f t="shared" ref="O32:Q33" si="16">+O7+O12+O17+O22+O27</f>
        <v>36370</v>
      </c>
      <c r="P32" s="156">
        <f t="shared" si="16"/>
        <v>37215</v>
      </c>
      <c r="Q32" s="156">
        <f t="shared" si="16"/>
        <v>37202</v>
      </c>
      <c r="R32" s="156">
        <f t="shared" ref="R32:T33" si="17">+R7+R12+R17+R22+R27</f>
        <v>36739</v>
      </c>
      <c r="S32" s="156">
        <f t="shared" si="17"/>
        <v>36048</v>
      </c>
      <c r="T32" s="156">
        <f>+T7+T12+T17+T22+T27</f>
        <v>37318</v>
      </c>
      <c r="U32" s="4">
        <f>+U7+U12+U17+U22+U27</f>
        <v>37250</v>
      </c>
    </row>
    <row r="33" spans="1:21" x14ac:dyDescent="0.25">
      <c r="A33" s="130" t="s">
        <v>5</v>
      </c>
      <c r="B33" s="131">
        <f t="shared" ref="B33:K33" si="18">+B8+B13+B18+B23+B28</f>
        <v>10329</v>
      </c>
      <c r="C33" s="131">
        <f t="shared" si="18"/>
        <v>10227</v>
      </c>
      <c r="D33" s="131">
        <f t="shared" si="18"/>
        <v>9628</v>
      </c>
      <c r="E33" s="131">
        <f t="shared" si="18"/>
        <v>9760</v>
      </c>
      <c r="F33" s="131">
        <f t="shared" si="18"/>
        <v>10167</v>
      </c>
      <c r="G33" s="131">
        <f t="shared" si="18"/>
        <v>10023</v>
      </c>
      <c r="H33" s="131">
        <f t="shared" si="18"/>
        <v>10299</v>
      </c>
      <c r="I33" s="131">
        <f t="shared" si="18"/>
        <v>10283</v>
      </c>
      <c r="J33" s="131">
        <f t="shared" si="18"/>
        <v>11212</v>
      </c>
      <c r="K33" s="131">
        <f t="shared" si="18"/>
        <v>10820</v>
      </c>
      <c r="L33" s="131">
        <f t="shared" si="15"/>
        <v>9189</v>
      </c>
      <c r="M33" s="156">
        <f t="shared" si="15"/>
        <v>8892</v>
      </c>
      <c r="N33" s="156">
        <f t="shared" si="15"/>
        <v>8468</v>
      </c>
      <c r="O33" s="156">
        <f t="shared" si="16"/>
        <v>7843</v>
      </c>
      <c r="P33" s="156">
        <f t="shared" si="16"/>
        <v>7886</v>
      </c>
      <c r="Q33" s="156">
        <f t="shared" si="16"/>
        <v>8453</v>
      </c>
      <c r="R33" s="156">
        <f t="shared" si="17"/>
        <v>8644</v>
      </c>
      <c r="S33" s="156">
        <f t="shared" si="17"/>
        <v>7097</v>
      </c>
      <c r="T33" s="156">
        <f t="shared" si="17"/>
        <v>6923</v>
      </c>
      <c r="U33" s="4">
        <f>U8+U13+U18+U23+U28</f>
        <v>6612</v>
      </c>
    </row>
    <row r="34" spans="1:21" ht="15.75" thickBot="1" x14ac:dyDescent="0.3">
      <c r="A34" s="132" t="s">
        <v>6</v>
      </c>
      <c r="B34" s="133">
        <f>+B9+B14+B19+B24+B29</f>
        <v>41023</v>
      </c>
      <c r="C34" s="133">
        <f t="shared" ref="C34:I34" si="19">SUM(C32:C33)</f>
        <v>40791</v>
      </c>
      <c r="D34" s="133">
        <f t="shared" si="19"/>
        <v>40145</v>
      </c>
      <c r="E34" s="133">
        <f t="shared" si="19"/>
        <v>39671</v>
      </c>
      <c r="F34" s="133">
        <f t="shared" si="19"/>
        <v>41117</v>
      </c>
      <c r="G34" s="133">
        <f t="shared" si="19"/>
        <v>41563</v>
      </c>
      <c r="H34" s="133">
        <f t="shared" si="19"/>
        <v>42601</v>
      </c>
      <c r="I34" s="133">
        <f t="shared" si="19"/>
        <v>43449</v>
      </c>
      <c r="J34" s="133">
        <f t="shared" ref="J34:O34" si="20">SUM(J32:J33)</f>
        <v>44520</v>
      </c>
      <c r="K34" s="133">
        <f t="shared" si="20"/>
        <v>44383</v>
      </c>
      <c r="L34" s="133">
        <f t="shared" si="20"/>
        <v>44457</v>
      </c>
      <c r="M34" s="157">
        <f t="shared" si="20"/>
        <v>44351</v>
      </c>
      <c r="N34" s="157">
        <f t="shared" si="20"/>
        <v>44095</v>
      </c>
      <c r="O34" s="157">
        <f t="shared" si="20"/>
        <v>44213</v>
      </c>
      <c r="P34" s="157">
        <f>SUM(P32:P33)</f>
        <v>45101</v>
      </c>
      <c r="Q34" s="157">
        <f>SUM(Q32:Q33)</f>
        <v>45655</v>
      </c>
      <c r="R34" s="157">
        <f>SUM(R32:R33)</f>
        <v>45383</v>
      </c>
      <c r="S34" s="157">
        <f>SUM(S32:S33)</f>
        <v>43145</v>
      </c>
      <c r="T34" s="157">
        <f>SUM(T32:T33)</f>
        <v>44241</v>
      </c>
      <c r="U34" s="10">
        <f>U32+U33</f>
        <v>43862</v>
      </c>
    </row>
    <row r="35" spans="1:21" ht="15.75" thickTop="1" x14ac:dyDescent="0.25">
      <c r="A35" s="141" t="s">
        <v>7</v>
      </c>
      <c r="B35" s="142">
        <f>+B10+B15+B20+B25+B30</f>
        <v>33645.142857142855</v>
      </c>
      <c r="C35" s="142">
        <f t="shared" ref="C35:K35" si="21">+C10+C15+C20+C25+C30</f>
        <v>33486</v>
      </c>
      <c r="D35" s="142">
        <f t="shared" si="21"/>
        <v>33267.857142857138</v>
      </c>
      <c r="E35" s="142">
        <f t="shared" si="21"/>
        <v>32699.571428571431</v>
      </c>
      <c r="F35" s="142">
        <f t="shared" si="21"/>
        <v>33854.857142857138</v>
      </c>
      <c r="G35" s="142">
        <f t="shared" si="21"/>
        <v>34403.714285714283</v>
      </c>
      <c r="H35" s="142">
        <f t="shared" si="21"/>
        <v>35244.571428571428</v>
      </c>
      <c r="I35" s="142">
        <f t="shared" si="21"/>
        <v>36104</v>
      </c>
      <c r="J35" s="142">
        <f t="shared" si="21"/>
        <v>36511.42857142858</v>
      </c>
      <c r="K35" s="142">
        <f t="shared" si="21"/>
        <v>36654.42857142858</v>
      </c>
      <c r="L35" s="142">
        <f t="shared" ref="L35:Q35" si="22">+L10+L15+L20+L25+L30</f>
        <v>37893.714285714283</v>
      </c>
      <c r="M35" s="158">
        <f t="shared" si="22"/>
        <v>37999.571428571428</v>
      </c>
      <c r="N35" s="158">
        <f t="shared" si="22"/>
        <v>37812</v>
      </c>
      <c r="O35" s="158">
        <f t="shared" si="22"/>
        <v>38611.000000000015</v>
      </c>
      <c r="P35" s="158" t="e">
        <f>+P10+P15+P20+P25+P30</f>
        <v>#VALUE!</v>
      </c>
      <c r="Q35" s="158">
        <f t="shared" si="22"/>
        <v>39634.856531428537</v>
      </c>
      <c r="R35" s="158">
        <f>+R10+R15+R20+R25+R30</f>
        <v>39215.570789999991</v>
      </c>
      <c r="S35" s="158">
        <f>+S10+S15+S20+S25+S30</f>
        <v>38075.713950285644</v>
      </c>
      <c r="T35" s="158">
        <f>+T10+T15+T20+T25+T30</f>
        <v>39291.856519857145</v>
      </c>
      <c r="U35" s="184">
        <f>U10+U15+U20+U25+U30</f>
        <v>39148</v>
      </c>
    </row>
  </sheetData>
  <phoneticPr fontId="50" type="noConversion"/>
  <pageMargins left="0.7" right="0.7" top="0.75" bottom="0.75" header="0.3" footer="0.3"/>
  <pageSetup scale="63" orientation="portrait" r:id="rId1"/>
  <ignoredErrors>
    <ignoredError sqref="C34:L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4"/>
  <sheetViews>
    <sheetView zoomScaleNormal="100" workbookViewId="0">
      <pane xSplit="1" ySplit="5" topLeftCell="E6" activePane="bottomRight" state="frozen"/>
      <selection pane="topRight" activeCell="B1" sqref="B1"/>
      <selection pane="bottomLeft" activeCell="A6" sqref="A6"/>
      <selection pane="bottomRight" activeCell="S43" sqref="S43"/>
    </sheetView>
  </sheetViews>
  <sheetFormatPr defaultColWidth="9.140625" defaultRowHeight="12.75" x14ac:dyDescent="0.2"/>
  <cols>
    <col min="1" max="1" width="22.42578125" style="2" customWidth="1"/>
    <col min="2" max="13" width="12.140625" style="2" customWidth="1"/>
    <col min="14" max="14" width="9.140625" style="2"/>
    <col min="15" max="15" width="10.140625" style="2" bestFit="1" customWidth="1"/>
    <col min="16" max="18" width="10.42578125" style="2" bestFit="1" customWidth="1"/>
    <col min="19" max="19" width="9.140625" style="2"/>
    <col min="20" max="20" width="10.7109375" style="2" bestFit="1" customWidth="1"/>
    <col min="21" max="16384" width="9.140625" style="2"/>
  </cols>
  <sheetData>
    <row r="1" spans="1:22" ht="15" x14ac:dyDescent="0.25">
      <c r="A1" s="3" t="s">
        <v>137</v>
      </c>
    </row>
    <row r="2" spans="1:22" s="4" customFormat="1" ht="29.25" customHeight="1" x14ac:dyDescent="0.25">
      <c r="A2" s="45" t="s">
        <v>178</v>
      </c>
    </row>
    <row r="3" spans="1:22" s="4" customFormat="1" ht="15" x14ac:dyDescent="0.25">
      <c r="A3" s="3"/>
    </row>
    <row r="4" spans="1:22" s="4" customFormat="1" ht="15" x14ac:dyDescent="0.25">
      <c r="A4" s="5"/>
      <c r="B4" s="5" t="s">
        <v>0</v>
      </c>
      <c r="C4" s="5" t="s">
        <v>1</v>
      </c>
      <c r="D4" s="5" t="s">
        <v>2</v>
      </c>
      <c r="E4" s="5" t="s">
        <v>3</v>
      </c>
      <c r="F4" s="5" t="s">
        <v>8</v>
      </c>
      <c r="G4" s="5" t="s">
        <v>13</v>
      </c>
      <c r="H4" s="6" t="s">
        <v>14</v>
      </c>
      <c r="I4" s="6" t="s">
        <v>15</v>
      </c>
      <c r="J4" s="6" t="s">
        <v>17</v>
      </c>
      <c r="K4" s="6" t="s">
        <v>20</v>
      </c>
      <c r="L4" s="6" t="s">
        <v>183</v>
      </c>
      <c r="M4" s="6" t="s">
        <v>189</v>
      </c>
      <c r="N4" s="6" t="s">
        <v>195</v>
      </c>
      <c r="O4" s="6" t="s">
        <v>235</v>
      </c>
      <c r="P4" s="6" t="s">
        <v>256</v>
      </c>
      <c r="Q4" s="6" t="s">
        <v>261</v>
      </c>
      <c r="R4" s="6" t="s">
        <v>273</v>
      </c>
      <c r="S4" s="6" t="s">
        <v>280</v>
      </c>
      <c r="T4" s="6" t="s">
        <v>290</v>
      </c>
      <c r="U4" s="5" t="s">
        <v>291</v>
      </c>
    </row>
    <row r="5" spans="1:22" s="4" customFormat="1" ht="15" x14ac:dyDescent="0.25">
      <c r="A5" s="7" t="s">
        <v>150</v>
      </c>
      <c r="B5" s="8"/>
      <c r="C5" s="8"/>
      <c r="D5" s="8"/>
      <c r="E5" s="8"/>
      <c r="F5" s="8"/>
      <c r="G5" s="8"/>
      <c r="H5" s="8"/>
      <c r="I5" s="8"/>
      <c r="J5" s="8"/>
      <c r="K5" s="8"/>
      <c r="L5" s="8"/>
      <c r="M5" s="8"/>
      <c r="N5" s="8"/>
    </row>
    <row r="6" spans="1:22" s="4" customFormat="1" ht="15" x14ac:dyDescent="0.25">
      <c r="A6" s="4" t="s">
        <v>4</v>
      </c>
      <c r="B6" s="9">
        <v>18940</v>
      </c>
      <c r="C6" s="9">
        <v>18467</v>
      </c>
      <c r="D6" s="9">
        <v>18767</v>
      </c>
      <c r="E6" s="9">
        <v>18345</v>
      </c>
      <c r="F6" s="9">
        <v>19174</v>
      </c>
      <c r="G6" s="9">
        <v>19522</v>
      </c>
      <c r="H6" s="9">
        <v>19876</v>
      </c>
      <c r="I6" s="9">
        <v>20363</v>
      </c>
      <c r="J6" s="9">
        <v>20819</v>
      </c>
      <c r="K6" s="9">
        <v>20889</v>
      </c>
      <c r="L6" s="9">
        <v>21007</v>
      </c>
      <c r="M6" s="9">
        <v>21208</v>
      </c>
      <c r="N6" s="9">
        <v>20937</v>
      </c>
      <c r="O6" s="307">
        <v>21324</v>
      </c>
      <c r="P6" s="307">
        <v>21897</v>
      </c>
      <c r="Q6" s="307">
        <v>22046</v>
      </c>
      <c r="R6" s="307">
        <v>21859</v>
      </c>
      <c r="S6" s="307">
        <v>21573</v>
      </c>
      <c r="T6" s="348">
        <v>22522</v>
      </c>
      <c r="U6" s="4">
        <v>23156</v>
      </c>
    </row>
    <row r="7" spans="1:22" s="4" customFormat="1" ht="15" x14ac:dyDescent="0.25">
      <c r="A7" s="4" t="s">
        <v>5</v>
      </c>
      <c r="B7" s="9">
        <v>4689</v>
      </c>
      <c r="C7" s="9">
        <v>4757</v>
      </c>
      <c r="D7" s="9">
        <v>4277</v>
      </c>
      <c r="E7" s="9">
        <v>4199</v>
      </c>
      <c r="F7" s="9">
        <v>4480</v>
      </c>
      <c r="G7" s="9">
        <v>4407</v>
      </c>
      <c r="H7" s="9">
        <v>4471</v>
      </c>
      <c r="I7" s="9">
        <v>4633</v>
      </c>
      <c r="J7" s="9">
        <v>4544</v>
      </c>
      <c r="K7" s="9">
        <v>4409</v>
      </c>
      <c r="L7" s="9">
        <v>4453</v>
      </c>
      <c r="M7" s="9">
        <v>4403</v>
      </c>
      <c r="N7" s="9">
        <v>4128</v>
      </c>
      <c r="O7" s="307">
        <v>3811</v>
      </c>
      <c r="P7" s="307">
        <v>3813</v>
      </c>
      <c r="Q7" s="307">
        <v>4381</v>
      </c>
      <c r="R7" s="307">
        <v>4457</v>
      </c>
      <c r="S7" s="307">
        <v>3599</v>
      </c>
      <c r="T7" s="348">
        <v>3446</v>
      </c>
      <c r="U7" s="4">
        <v>3312</v>
      </c>
    </row>
    <row r="8" spans="1:22" s="4" customFormat="1" ht="15.75" thickBot="1" x14ac:dyDescent="0.3">
      <c r="A8" s="10" t="s">
        <v>6</v>
      </c>
      <c r="B8" s="11">
        <f t="shared" ref="B8:K8" si="0">+B6+B7</f>
        <v>23629</v>
      </c>
      <c r="C8" s="11">
        <f t="shared" si="0"/>
        <v>23224</v>
      </c>
      <c r="D8" s="11">
        <f t="shared" si="0"/>
        <v>23044</v>
      </c>
      <c r="E8" s="11">
        <f t="shared" si="0"/>
        <v>22544</v>
      </c>
      <c r="F8" s="11">
        <f t="shared" si="0"/>
        <v>23654</v>
      </c>
      <c r="G8" s="11">
        <f t="shared" si="0"/>
        <v>23929</v>
      </c>
      <c r="H8" s="11">
        <f t="shared" si="0"/>
        <v>24347</v>
      </c>
      <c r="I8" s="11">
        <f t="shared" si="0"/>
        <v>24996</v>
      </c>
      <c r="J8" s="11">
        <f t="shared" si="0"/>
        <v>25363</v>
      </c>
      <c r="K8" s="11">
        <f t="shared" si="0"/>
        <v>25298</v>
      </c>
      <c r="L8" s="11">
        <v>25460</v>
      </c>
      <c r="M8" s="11">
        <v>25611</v>
      </c>
      <c r="N8" s="11">
        <f t="shared" ref="N8:T8" si="1">N7+N6</f>
        <v>25065</v>
      </c>
      <c r="O8" s="11">
        <f t="shared" si="1"/>
        <v>25135</v>
      </c>
      <c r="P8" s="308">
        <f t="shared" si="1"/>
        <v>25710</v>
      </c>
      <c r="Q8" s="308">
        <f t="shared" si="1"/>
        <v>26427</v>
      </c>
      <c r="R8" s="308">
        <f t="shared" si="1"/>
        <v>26316</v>
      </c>
      <c r="S8" s="152">
        <f t="shared" si="1"/>
        <v>25172</v>
      </c>
      <c r="T8" s="152">
        <f t="shared" si="1"/>
        <v>25968</v>
      </c>
      <c r="U8" s="10">
        <f>U6+U7</f>
        <v>26468</v>
      </c>
    </row>
    <row r="9" spans="1:22" s="4" customFormat="1" ht="15.75" thickTop="1" x14ac:dyDescent="0.25">
      <c r="A9" s="144" t="s">
        <v>7</v>
      </c>
      <c r="B9" s="140">
        <f t="shared" ref="B9:K9" si="2">SUM(B7/3.5)+B6</f>
        <v>20279.714285714286</v>
      </c>
      <c r="C9" s="140">
        <f t="shared" si="2"/>
        <v>19826.142857142859</v>
      </c>
      <c r="D9" s="140">
        <f t="shared" si="2"/>
        <v>19989</v>
      </c>
      <c r="E9" s="140">
        <f t="shared" si="2"/>
        <v>19544.714285714286</v>
      </c>
      <c r="F9" s="140">
        <f t="shared" si="2"/>
        <v>20454</v>
      </c>
      <c r="G9" s="140">
        <f t="shared" si="2"/>
        <v>20781.142857142859</v>
      </c>
      <c r="H9" s="140">
        <f t="shared" si="2"/>
        <v>21153.428571428572</v>
      </c>
      <c r="I9" s="140">
        <f t="shared" si="2"/>
        <v>21686.714285714286</v>
      </c>
      <c r="J9" s="140">
        <f t="shared" si="2"/>
        <v>22117.285714285714</v>
      </c>
      <c r="K9" s="140">
        <f t="shared" si="2"/>
        <v>22148.714285714286</v>
      </c>
      <c r="L9" s="140">
        <v>22279.285714285714</v>
      </c>
      <c r="M9" s="140">
        <v>22466</v>
      </c>
      <c r="N9" s="140">
        <v>22116.43</v>
      </c>
      <c r="O9" s="140">
        <v>22412.857142857145</v>
      </c>
      <c r="P9" s="306">
        <v>22986.428571428569</v>
      </c>
      <c r="Q9" s="306">
        <v>23297.714285714286</v>
      </c>
      <c r="R9" s="306">
        <v>23132.428571428562</v>
      </c>
      <c r="S9" s="306">
        <v>22601.285714285699</v>
      </c>
      <c r="T9" s="349">
        <v>23506.571428571398</v>
      </c>
      <c r="U9" s="184">
        <v>24102</v>
      </c>
    </row>
    <row r="10" spans="1:22" s="4" customFormat="1" ht="15" x14ac:dyDescent="0.25">
      <c r="A10" s="7" t="s">
        <v>10</v>
      </c>
      <c r="B10" s="8"/>
      <c r="C10" s="8"/>
      <c r="D10" s="8"/>
      <c r="E10" s="8"/>
      <c r="F10" s="8"/>
      <c r="G10" s="8"/>
      <c r="H10" s="8"/>
      <c r="I10" s="8"/>
      <c r="J10" s="8"/>
      <c r="K10" s="8"/>
      <c r="L10" s="8"/>
      <c r="M10" s="8"/>
      <c r="N10" s="8"/>
    </row>
    <row r="11" spans="1:22" s="4" customFormat="1" ht="15" x14ac:dyDescent="0.25">
      <c r="A11" s="4" t="s">
        <v>4</v>
      </c>
      <c r="B11" s="9">
        <v>6006</v>
      </c>
      <c r="C11" s="9">
        <v>6282</v>
      </c>
      <c r="D11" s="9">
        <v>5909</v>
      </c>
      <c r="E11" s="9">
        <v>5850</v>
      </c>
      <c r="F11" s="9">
        <v>5921</v>
      </c>
      <c r="G11" s="9">
        <v>6022</v>
      </c>
      <c r="H11" s="9">
        <v>6170</v>
      </c>
      <c r="I11" s="9">
        <v>6262</v>
      </c>
      <c r="J11" s="9">
        <v>5769</v>
      </c>
      <c r="K11" s="9">
        <v>5708</v>
      </c>
      <c r="L11" s="9">
        <v>6669</v>
      </c>
      <c r="M11" s="150">
        <v>6734</v>
      </c>
      <c r="N11" s="150">
        <v>6838</v>
      </c>
      <c r="O11" s="307">
        <v>7000</v>
      </c>
      <c r="P11" s="307">
        <v>7310</v>
      </c>
      <c r="Q11" s="307">
        <v>7137</v>
      </c>
      <c r="R11" s="307">
        <v>6941</v>
      </c>
      <c r="S11" s="307">
        <v>6799</v>
      </c>
      <c r="T11" s="307">
        <v>6893</v>
      </c>
      <c r="U11" s="4">
        <v>6751</v>
      </c>
    </row>
    <row r="12" spans="1:22" s="4" customFormat="1" ht="15" x14ac:dyDescent="0.25">
      <c r="A12" s="4" t="s">
        <v>5</v>
      </c>
      <c r="B12" s="9">
        <v>2965</v>
      </c>
      <c r="C12" s="9">
        <v>3059</v>
      </c>
      <c r="D12" s="9">
        <v>2937</v>
      </c>
      <c r="E12" s="9">
        <v>3186</v>
      </c>
      <c r="F12" s="9">
        <v>3078</v>
      </c>
      <c r="G12" s="9">
        <v>3149</v>
      </c>
      <c r="H12" s="9">
        <v>3347</v>
      </c>
      <c r="I12" s="9">
        <v>3443</v>
      </c>
      <c r="J12" s="9">
        <v>4131</v>
      </c>
      <c r="K12" s="9">
        <v>3930</v>
      </c>
      <c r="L12" s="9">
        <v>2569</v>
      </c>
      <c r="M12" s="150">
        <v>2338</v>
      </c>
      <c r="N12" s="150">
        <v>2337</v>
      </c>
      <c r="O12" s="307">
        <v>2137</v>
      </c>
      <c r="P12" s="307">
        <v>2105</v>
      </c>
      <c r="Q12" s="307">
        <v>2259</v>
      </c>
      <c r="R12" s="307">
        <v>2361</v>
      </c>
      <c r="S12" s="307">
        <v>1874</v>
      </c>
      <c r="T12" s="307">
        <v>1883</v>
      </c>
      <c r="U12" s="4">
        <v>1836</v>
      </c>
    </row>
    <row r="13" spans="1:22" s="4" customFormat="1" ht="15.75" thickBot="1" x14ac:dyDescent="0.3">
      <c r="A13" s="10" t="s">
        <v>6</v>
      </c>
      <c r="B13" s="11">
        <f t="shared" ref="B13:K13" si="3">+B11+B12</f>
        <v>8971</v>
      </c>
      <c r="C13" s="11">
        <f t="shared" si="3"/>
        <v>9341</v>
      </c>
      <c r="D13" s="11">
        <f t="shared" si="3"/>
        <v>8846</v>
      </c>
      <c r="E13" s="11">
        <f t="shared" si="3"/>
        <v>9036</v>
      </c>
      <c r="F13" s="11">
        <f t="shared" si="3"/>
        <v>8999</v>
      </c>
      <c r="G13" s="11">
        <f t="shared" si="3"/>
        <v>9171</v>
      </c>
      <c r="H13" s="11">
        <f t="shared" si="3"/>
        <v>9517</v>
      </c>
      <c r="I13" s="11">
        <f t="shared" si="3"/>
        <v>9705</v>
      </c>
      <c r="J13" s="11">
        <f t="shared" si="3"/>
        <v>9900</v>
      </c>
      <c r="K13" s="11">
        <f t="shared" si="3"/>
        <v>9638</v>
      </c>
      <c r="L13" s="11">
        <f t="shared" ref="L13:Q13" si="4">+L11+L12</f>
        <v>9238</v>
      </c>
      <c r="M13" s="152">
        <f t="shared" si="4"/>
        <v>9072</v>
      </c>
      <c r="N13" s="152">
        <f t="shared" si="4"/>
        <v>9175</v>
      </c>
      <c r="O13" s="309">
        <f t="shared" si="4"/>
        <v>9137</v>
      </c>
      <c r="P13" s="309">
        <f t="shared" si="4"/>
        <v>9415</v>
      </c>
      <c r="Q13" s="309">
        <f t="shared" si="4"/>
        <v>9396</v>
      </c>
      <c r="R13" s="309">
        <f>+R11+R12</f>
        <v>9302</v>
      </c>
      <c r="S13" s="309">
        <f>+S11+S12</f>
        <v>8673</v>
      </c>
      <c r="T13" s="309">
        <f>+T11+T12</f>
        <v>8776</v>
      </c>
      <c r="U13" s="10">
        <f>U11+U12</f>
        <v>8587</v>
      </c>
    </row>
    <row r="14" spans="1:22" s="4" customFormat="1" ht="15.75" thickTop="1" x14ac:dyDescent="0.25">
      <c r="A14" s="139" t="s">
        <v>7</v>
      </c>
      <c r="B14" s="140">
        <f t="shared" ref="B14:K14" si="5">SUM(B12/3.5)+B11</f>
        <v>6853.1428571428569</v>
      </c>
      <c r="C14" s="140">
        <f t="shared" si="5"/>
        <v>7156</v>
      </c>
      <c r="D14" s="140">
        <f t="shared" si="5"/>
        <v>6748.1428571428569</v>
      </c>
      <c r="E14" s="140">
        <f t="shared" si="5"/>
        <v>6760.2857142857147</v>
      </c>
      <c r="F14" s="140">
        <f t="shared" si="5"/>
        <v>6800.4285714285716</v>
      </c>
      <c r="G14" s="140">
        <f t="shared" si="5"/>
        <v>6921.7142857142853</v>
      </c>
      <c r="H14" s="140">
        <f t="shared" si="5"/>
        <v>7126.2857142857147</v>
      </c>
      <c r="I14" s="140">
        <f t="shared" si="5"/>
        <v>7245.7142857142853</v>
      </c>
      <c r="J14" s="140">
        <f t="shared" si="5"/>
        <v>6949.2857142857138</v>
      </c>
      <c r="K14" s="140">
        <f t="shared" si="5"/>
        <v>6830.8571428571431</v>
      </c>
      <c r="L14" s="140">
        <f>SUM(L11+(L12/3.5))</f>
        <v>7403</v>
      </c>
      <c r="M14" s="153">
        <v>7402</v>
      </c>
      <c r="N14" s="153">
        <v>7505.7142589999994</v>
      </c>
      <c r="O14" s="306">
        <v>7611</v>
      </c>
      <c r="P14" s="306">
        <v>7911</v>
      </c>
      <c r="Q14" s="306">
        <v>7782.4285399999999</v>
      </c>
      <c r="R14" s="306">
        <v>7817</v>
      </c>
      <c r="S14" s="306">
        <v>7334.4285439999903</v>
      </c>
      <c r="T14" s="306">
        <v>7430.999973</v>
      </c>
      <c r="U14" s="184">
        <v>7276</v>
      </c>
    </row>
    <row r="15" spans="1:22" s="4" customFormat="1" ht="15" x14ac:dyDescent="0.25">
      <c r="A15" s="7" t="s">
        <v>11</v>
      </c>
      <c r="B15" s="8"/>
      <c r="C15" s="8"/>
      <c r="D15" s="8"/>
      <c r="E15" s="8"/>
      <c r="F15" s="8"/>
      <c r="G15" s="8"/>
      <c r="H15" s="8"/>
      <c r="I15" s="8"/>
      <c r="J15" s="8"/>
      <c r="K15" s="8"/>
      <c r="L15" s="8"/>
      <c r="M15" s="8"/>
      <c r="N15" s="8"/>
    </row>
    <row r="16" spans="1:22" s="4" customFormat="1" ht="15" x14ac:dyDescent="0.25">
      <c r="A16" s="4" t="s">
        <v>4</v>
      </c>
      <c r="B16" s="9">
        <v>2306</v>
      </c>
      <c r="C16" s="9">
        <v>2197</v>
      </c>
      <c r="D16" s="9">
        <v>2177</v>
      </c>
      <c r="E16" s="9">
        <v>2111</v>
      </c>
      <c r="F16" s="9">
        <v>2078</v>
      </c>
      <c r="G16" s="9">
        <v>2111</v>
      </c>
      <c r="H16" s="9">
        <v>2101</v>
      </c>
      <c r="I16" s="9">
        <v>1994</v>
      </c>
      <c r="J16" s="9">
        <v>1955</v>
      </c>
      <c r="K16" s="9">
        <v>1939</v>
      </c>
      <c r="L16" s="9">
        <v>2163</v>
      </c>
      <c r="M16" s="9">
        <v>2277</v>
      </c>
      <c r="N16" s="9">
        <v>2431</v>
      </c>
      <c r="O16" s="307">
        <v>2506</v>
      </c>
      <c r="P16" s="307">
        <v>2470</v>
      </c>
      <c r="Q16" s="307">
        <v>2450</v>
      </c>
      <c r="R16" s="4">
        <v>2354</v>
      </c>
      <c r="S16" s="4">
        <v>2173</v>
      </c>
      <c r="T16" s="4">
        <v>2277</v>
      </c>
      <c r="U16" s="4">
        <v>2285</v>
      </c>
      <c r="V16" s="289"/>
    </row>
    <row r="17" spans="1:21" s="4" customFormat="1" ht="15" x14ac:dyDescent="0.25">
      <c r="A17" s="4" t="s">
        <v>5</v>
      </c>
      <c r="B17" s="9">
        <v>1095</v>
      </c>
      <c r="C17" s="9">
        <v>994</v>
      </c>
      <c r="D17" s="9">
        <v>909</v>
      </c>
      <c r="E17" s="9">
        <v>873</v>
      </c>
      <c r="F17" s="9">
        <v>963</v>
      </c>
      <c r="G17" s="9">
        <v>921</v>
      </c>
      <c r="H17" s="9">
        <v>800</v>
      </c>
      <c r="I17" s="9">
        <v>740</v>
      </c>
      <c r="J17" s="9">
        <v>785</v>
      </c>
      <c r="K17" s="9">
        <v>732</v>
      </c>
      <c r="L17" s="9">
        <v>568</v>
      </c>
      <c r="M17" s="9">
        <v>484</v>
      </c>
      <c r="N17" s="9">
        <v>590</v>
      </c>
      <c r="O17" s="307">
        <v>570</v>
      </c>
      <c r="P17" s="307">
        <v>562</v>
      </c>
      <c r="Q17" s="307">
        <v>485</v>
      </c>
      <c r="R17" s="4">
        <v>470</v>
      </c>
      <c r="S17" s="4">
        <v>430</v>
      </c>
      <c r="T17" s="4">
        <v>410</v>
      </c>
      <c r="U17" s="4">
        <v>351</v>
      </c>
    </row>
    <row r="18" spans="1:21" s="4" customFormat="1" ht="15.75" thickBot="1" x14ac:dyDescent="0.3">
      <c r="A18" s="10" t="s">
        <v>6</v>
      </c>
      <c r="B18" s="11">
        <f t="shared" ref="B18:P18" si="6">SUM(B16:B17)</f>
        <v>3401</v>
      </c>
      <c r="C18" s="11">
        <f t="shared" si="6"/>
        <v>3191</v>
      </c>
      <c r="D18" s="11">
        <f t="shared" si="6"/>
        <v>3086</v>
      </c>
      <c r="E18" s="11">
        <f t="shared" si="6"/>
        <v>2984</v>
      </c>
      <c r="F18" s="11">
        <f t="shared" si="6"/>
        <v>3041</v>
      </c>
      <c r="G18" s="11">
        <f t="shared" si="6"/>
        <v>3032</v>
      </c>
      <c r="H18" s="11">
        <f t="shared" si="6"/>
        <v>2901</v>
      </c>
      <c r="I18" s="11">
        <f t="shared" si="6"/>
        <v>2734</v>
      </c>
      <c r="J18" s="11">
        <f t="shared" si="6"/>
        <v>2740</v>
      </c>
      <c r="K18" s="11">
        <f t="shared" si="6"/>
        <v>2671</v>
      </c>
      <c r="L18" s="11">
        <f t="shared" si="6"/>
        <v>2731</v>
      </c>
      <c r="M18" s="11">
        <f t="shared" si="6"/>
        <v>2761</v>
      </c>
      <c r="N18" s="11">
        <f t="shared" si="6"/>
        <v>3021</v>
      </c>
      <c r="O18" s="308">
        <f t="shared" si="6"/>
        <v>3076</v>
      </c>
      <c r="P18" s="308">
        <f t="shared" si="6"/>
        <v>3032</v>
      </c>
      <c r="Q18" s="308">
        <f>SUM(Q16:Q17)</f>
        <v>2935</v>
      </c>
      <c r="R18" s="308">
        <f>SUM(R16:R17)</f>
        <v>2824</v>
      </c>
      <c r="S18" s="152">
        <f>S17+S16</f>
        <v>2603</v>
      </c>
      <c r="T18" s="152">
        <f>T17+T16</f>
        <v>2687</v>
      </c>
      <c r="U18" s="10">
        <f>U16+U17</f>
        <v>2636</v>
      </c>
    </row>
    <row r="19" spans="1:21" s="4" customFormat="1" ht="15.75" thickTop="1" x14ac:dyDescent="0.25">
      <c r="A19" s="139" t="s">
        <v>7</v>
      </c>
      <c r="B19" s="140">
        <f t="shared" ref="B19:K19" si="7">SUM(B17/3.5)+B16</f>
        <v>2618.8571428571427</v>
      </c>
      <c r="C19" s="140">
        <f t="shared" si="7"/>
        <v>2481</v>
      </c>
      <c r="D19" s="140">
        <f t="shared" si="7"/>
        <v>2436.7142857142858</v>
      </c>
      <c r="E19" s="140">
        <f t="shared" si="7"/>
        <v>2360.4285714285716</v>
      </c>
      <c r="F19" s="140">
        <f t="shared" si="7"/>
        <v>2353.1428571428573</v>
      </c>
      <c r="G19" s="140">
        <f t="shared" si="7"/>
        <v>2374.1428571428573</v>
      </c>
      <c r="H19" s="140">
        <f t="shared" si="7"/>
        <v>2329.5714285714284</v>
      </c>
      <c r="I19" s="140">
        <f t="shared" si="7"/>
        <v>2205.4285714285716</v>
      </c>
      <c r="J19" s="140">
        <f t="shared" si="7"/>
        <v>2179.2857142857142</v>
      </c>
      <c r="K19" s="140">
        <f t="shared" si="7"/>
        <v>2148.1428571428573</v>
      </c>
      <c r="L19" s="140">
        <v>2325.2857142857142</v>
      </c>
      <c r="M19" s="140">
        <v>2415.2857142857142</v>
      </c>
      <c r="N19" s="140">
        <f>SUM(N17/3.5)+N16</f>
        <v>2599.5714285714284</v>
      </c>
      <c r="O19" s="306">
        <v>2669</v>
      </c>
      <c r="P19" s="306">
        <v>2631</v>
      </c>
      <c r="Q19" s="306">
        <v>2588.5714285714275</v>
      </c>
      <c r="R19" s="306">
        <v>2488.2857142857124</v>
      </c>
      <c r="S19" s="153">
        <v>2295.8571428571399</v>
      </c>
      <c r="T19" s="153">
        <v>2394.1428571428501</v>
      </c>
      <c r="U19" s="184">
        <v>2383</v>
      </c>
    </row>
    <row r="20" spans="1:21" s="4" customFormat="1" ht="15" x14ac:dyDescent="0.25">
      <c r="A20" s="7" t="s">
        <v>16</v>
      </c>
      <c r="B20" s="8"/>
      <c r="C20" s="8"/>
      <c r="D20" s="8"/>
      <c r="E20" s="8"/>
      <c r="F20" s="8"/>
      <c r="G20" s="8"/>
      <c r="H20" s="8"/>
      <c r="I20" s="8"/>
      <c r="J20" s="8"/>
      <c r="K20" s="8"/>
      <c r="L20" s="8"/>
      <c r="M20" s="8"/>
      <c r="N20" s="8"/>
    </row>
    <row r="21" spans="1:21" s="4" customFormat="1" ht="15" x14ac:dyDescent="0.25">
      <c r="A21" s="4" t="s">
        <v>4</v>
      </c>
      <c r="B21" s="9">
        <v>511</v>
      </c>
      <c r="C21" s="9">
        <v>508</v>
      </c>
      <c r="D21" s="9">
        <v>505</v>
      </c>
      <c r="E21" s="9">
        <v>480</v>
      </c>
      <c r="F21" s="9">
        <v>464</v>
      </c>
      <c r="G21" s="9">
        <v>458</v>
      </c>
      <c r="H21" s="9">
        <v>486</v>
      </c>
      <c r="I21" s="9">
        <v>504</v>
      </c>
      <c r="J21" s="9">
        <v>589</v>
      </c>
      <c r="K21" s="9">
        <v>657</v>
      </c>
      <c r="L21" s="9">
        <v>742</v>
      </c>
      <c r="M21" s="9">
        <v>660</v>
      </c>
      <c r="N21" s="9">
        <v>788</v>
      </c>
      <c r="O21" s="4">
        <v>882</v>
      </c>
      <c r="P21" s="4">
        <v>814</v>
      </c>
      <c r="Q21" s="4">
        <v>855</v>
      </c>
      <c r="R21" s="4">
        <v>831</v>
      </c>
      <c r="S21">
        <v>822</v>
      </c>
      <c r="T21">
        <v>796</v>
      </c>
      <c r="U21" s="4">
        <v>841</v>
      </c>
    </row>
    <row r="22" spans="1:21" s="4" customFormat="1" ht="15" x14ac:dyDescent="0.25">
      <c r="A22" s="4" t="s">
        <v>5</v>
      </c>
      <c r="B22" s="9">
        <v>376</v>
      </c>
      <c r="C22" s="9">
        <v>326</v>
      </c>
      <c r="D22" s="9">
        <v>332</v>
      </c>
      <c r="E22" s="9">
        <v>342</v>
      </c>
      <c r="F22" s="9">
        <v>395</v>
      </c>
      <c r="G22" s="9">
        <v>391</v>
      </c>
      <c r="H22" s="9">
        <v>327</v>
      </c>
      <c r="I22" s="9">
        <v>341</v>
      </c>
      <c r="J22" s="9">
        <v>292</v>
      </c>
      <c r="K22" s="9">
        <v>366</v>
      </c>
      <c r="L22" s="9">
        <v>376</v>
      </c>
      <c r="M22" s="9">
        <v>402</v>
      </c>
      <c r="N22" s="9">
        <v>258</v>
      </c>
      <c r="O22" s="4">
        <v>199</v>
      </c>
      <c r="P22" s="4">
        <v>255</v>
      </c>
      <c r="Q22" s="4">
        <v>220</v>
      </c>
      <c r="R22" s="4">
        <v>220</v>
      </c>
      <c r="S22">
        <v>184</v>
      </c>
      <c r="T22" s="4">
        <v>157</v>
      </c>
      <c r="U22" s="4">
        <v>180</v>
      </c>
    </row>
    <row r="23" spans="1:21" s="4" customFormat="1" ht="15.75" thickBot="1" x14ac:dyDescent="0.3">
      <c r="A23" s="10" t="s">
        <v>6</v>
      </c>
      <c r="B23" s="11">
        <f t="shared" ref="B23:N23" si="8">+B21+B22</f>
        <v>887</v>
      </c>
      <c r="C23" s="11">
        <f t="shared" si="8"/>
        <v>834</v>
      </c>
      <c r="D23" s="11">
        <f t="shared" si="8"/>
        <v>837</v>
      </c>
      <c r="E23" s="11">
        <f t="shared" si="8"/>
        <v>822</v>
      </c>
      <c r="F23" s="11">
        <f t="shared" si="8"/>
        <v>859</v>
      </c>
      <c r="G23" s="11">
        <f t="shared" si="8"/>
        <v>849</v>
      </c>
      <c r="H23" s="11">
        <f t="shared" si="8"/>
        <v>813</v>
      </c>
      <c r="I23" s="11">
        <f t="shared" si="8"/>
        <v>845</v>
      </c>
      <c r="J23" s="11">
        <f t="shared" si="8"/>
        <v>881</v>
      </c>
      <c r="K23" s="11">
        <f t="shared" si="8"/>
        <v>1023</v>
      </c>
      <c r="L23" s="11">
        <f t="shared" si="8"/>
        <v>1118</v>
      </c>
      <c r="M23" s="11">
        <f t="shared" si="8"/>
        <v>1062</v>
      </c>
      <c r="N23" s="11">
        <f t="shared" si="8"/>
        <v>1046</v>
      </c>
      <c r="O23" s="11">
        <f t="shared" ref="O23:T23" si="9">+O21+O22</f>
        <v>1081</v>
      </c>
      <c r="P23" s="11">
        <f t="shared" si="9"/>
        <v>1069</v>
      </c>
      <c r="Q23" s="11">
        <f t="shared" si="9"/>
        <v>1075</v>
      </c>
      <c r="R23" s="11">
        <f t="shared" si="9"/>
        <v>1051</v>
      </c>
      <c r="S23" s="11">
        <f t="shared" si="9"/>
        <v>1006</v>
      </c>
      <c r="T23" s="11">
        <f t="shared" si="9"/>
        <v>953</v>
      </c>
      <c r="U23" s="10">
        <f>U21+U22</f>
        <v>1021</v>
      </c>
    </row>
    <row r="24" spans="1:21" s="4" customFormat="1" ht="15.75" thickTop="1" x14ac:dyDescent="0.25">
      <c r="A24" s="139" t="s">
        <v>7</v>
      </c>
      <c r="B24" s="140">
        <f t="shared" ref="B24:K24" si="10">SUM(B22/3.5)+B21</f>
        <v>618.42857142857144</v>
      </c>
      <c r="C24" s="140">
        <f t="shared" si="10"/>
        <v>601.14285714285711</v>
      </c>
      <c r="D24" s="140">
        <f t="shared" si="10"/>
        <v>599.85714285714289</v>
      </c>
      <c r="E24" s="140">
        <f t="shared" si="10"/>
        <v>577.71428571428567</v>
      </c>
      <c r="F24" s="140">
        <f t="shared" si="10"/>
        <v>576.85714285714289</v>
      </c>
      <c r="G24" s="140">
        <f t="shared" si="10"/>
        <v>569.71428571428567</v>
      </c>
      <c r="H24" s="140">
        <f t="shared" si="10"/>
        <v>579.42857142857144</v>
      </c>
      <c r="I24" s="140">
        <f t="shared" si="10"/>
        <v>601.42857142857144</v>
      </c>
      <c r="J24" s="140">
        <f t="shared" si="10"/>
        <v>672.42857142857144</v>
      </c>
      <c r="K24" s="140">
        <f t="shared" si="10"/>
        <v>761.57142857142856</v>
      </c>
      <c r="L24" s="140">
        <v>849.42857142857144</v>
      </c>
      <c r="M24" s="140">
        <v>774.85714285714289</v>
      </c>
      <c r="N24" s="140">
        <v>862</v>
      </c>
      <c r="O24" s="184">
        <v>938</v>
      </c>
      <c r="P24" s="184">
        <v>887</v>
      </c>
      <c r="Q24" s="212">
        <v>918</v>
      </c>
      <c r="R24" s="212">
        <v>893.85714285714289</v>
      </c>
      <c r="S24" s="212">
        <v>874.57142857142799</v>
      </c>
      <c r="T24" s="212">
        <v>840.857142857143</v>
      </c>
      <c r="U24" s="84">
        <v>892</v>
      </c>
    </row>
    <row r="25" spans="1:21" s="4" customFormat="1" ht="15" x14ac:dyDescent="0.25">
      <c r="A25" s="7" t="s">
        <v>151</v>
      </c>
      <c r="B25" s="8"/>
      <c r="C25" s="8"/>
      <c r="D25" s="8"/>
      <c r="E25" s="8"/>
      <c r="F25" s="8"/>
      <c r="G25" s="8"/>
      <c r="H25" s="8"/>
      <c r="I25" s="8"/>
      <c r="J25" s="8"/>
      <c r="K25" s="8"/>
      <c r="L25" s="8"/>
      <c r="M25" s="8"/>
      <c r="N25" s="8"/>
    </row>
    <row r="26" spans="1:21" s="4" customFormat="1" ht="15" x14ac:dyDescent="0.25">
      <c r="A26" s="4" t="s">
        <v>4</v>
      </c>
      <c r="B26" s="12">
        <v>35</v>
      </c>
      <c r="C26" s="12">
        <v>127</v>
      </c>
      <c r="D26" s="12">
        <v>108</v>
      </c>
      <c r="E26" s="12">
        <v>247</v>
      </c>
      <c r="F26" s="12">
        <v>225</v>
      </c>
      <c r="G26" s="12">
        <v>294</v>
      </c>
      <c r="H26" s="12">
        <v>232</v>
      </c>
      <c r="I26" s="12">
        <v>433</v>
      </c>
      <c r="J26" s="12">
        <v>359</v>
      </c>
      <c r="K26" s="12">
        <v>477</v>
      </c>
      <c r="L26" s="12">
        <v>614</v>
      </c>
      <c r="M26" s="12">
        <v>526</v>
      </c>
      <c r="N26" s="154">
        <v>523</v>
      </c>
      <c r="O26" s="4">
        <v>498</v>
      </c>
      <c r="P26" s="4">
        <v>412</v>
      </c>
      <c r="Q26" s="4">
        <v>476</v>
      </c>
      <c r="R26" s="4">
        <v>379</v>
      </c>
      <c r="S26" s="4">
        <v>281</v>
      </c>
      <c r="T26" s="4">
        <v>285</v>
      </c>
      <c r="U26" s="4">
        <v>382</v>
      </c>
    </row>
    <row r="27" spans="1:21" s="4" customFormat="1" ht="15" x14ac:dyDescent="0.25">
      <c r="A27" s="4" t="s">
        <v>5</v>
      </c>
      <c r="B27" s="12">
        <v>62</v>
      </c>
      <c r="C27" s="12">
        <v>157</v>
      </c>
      <c r="D27" s="12">
        <v>221</v>
      </c>
      <c r="E27" s="12">
        <v>117</v>
      </c>
      <c r="F27" s="12">
        <v>179</v>
      </c>
      <c r="G27" s="12">
        <v>179</v>
      </c>
      <c r="H27" s="12">
        <v>285</v>
      </c>
      <c r="I27" s="12">
        <v>110</v>
      </c>
      <c r="J27" s="12">
        <v>369</v>
      </c>
      <c r="K27" s="12">
        <v>285</v>
      </c>
      <c r="L27" s="12">
        <v>153</v>
      </c>
      <c r="M27" s="12">
        <v>181</v>
      </c>
      <c r="N27" s="154">
        <v>89</v>
      </c>
      <c r="O27" s="4">
        <v>56</v>
      </c>
      <c r="P27" s="4">
        <v>166</v>
      </c>
      <c r="Q27" s="4">
        <v>106</v>
      </c>
      <c r="R27" s="4">
        <v>124</v>
      </c>
      <c r="S27" s="4">
        <v>70</v>
      </c>
      <c r="T27" s="4">
        <v>137</v>
      </c>
      <c r="U27" s="4">
        <v>80</v>
      </c>
    </row>
    <row r="28" spans="1:21" s="4" customFormat="1" ht="15.75" thickBot="1" x14ac:dyDescent="0.3">
      <c r="A28" s="10" t="s">
        <v>6</v>
      </c>
      <c r="B28" s="13">
        <f>+B26+B27</f>
        <v>97</v>
      </c>
      <c r="C28" s="13">
        <f>+C26+C27</f>
        <v>284</v>
      </c>
      <c r="D28" s="13">
        <f>SUM(D26:D27)</f>
        <v>329</v>
      </c>
      <c r="E28" s="13">
        <f>SUM(E26:E27)</f>
        <v>364</v>
      </c>
      <c r="F28" s="13">
        <f>SUM(F26:F27)</f>
        <v>404</v>
      </c>
      <c r="G28" s="13">
        <f>+G26+G27</f>
        <v>473</v>
      </c>
      <c r="H28" s="13">
        <f>+H26+H27</f>
        <v>517</v>
      </c>
      <c r="I28" s="13">
        <f>+I26+I27</f>
        <v>543</v>
      </c>
      <c r="J28" s="13">
        <f>+J26+J27</f>
        <v>728</v>
      </c>
      <c r="K28" s="13">
        <f>+K26+K27</f>
        <v>762</v>
      </c>
      <c r="L28" s="13">
        <v>767</v>
      </c>
      <c r="M28" s="13">
        <v>707</v>
      </c>
      <c r="N28" s="152">
        <f t="shared" ref="N28:T28" si="11">N27+N26</f>
        <v>612</v>
      </c>
      <c r="O28" s="152">
        <f t="shared" si="11"/>
        <v>554</v>
      </c>
      <c r="P28" s="152">
        <f t="shared" si="11"/>
        <v>578</v>
      </c>
      <c r="Q28" s="152">
        <f t="shared" si="11"/>
        <v>582</v>
      </c>
      <c r="R28" s="152">
        <f t="shared" si="11"/>
        <v>503</v>
      </c>
      <c r="S28" s="152">
        <f t="shared" si="11"/>
        <v>351</v>
      </c>
      <c r="T28" s="152">
        <f t="shared" si="11"/>
        <v>422</v>
      </c>
      <c r="U28" s="10">
        <f>U26+U27</f>
        <v>462</v>
      </c>
    </row>
    <row r="29" spans="1:21" s="4" customFormat="1" ht="15.75" thickTop="1" x14ac:dyDescent="0.25">
      <c r="A29" s="139" t="s">
        <v>7</v>
      </c>
      <c r="B29" s="140">
        <f t="shared" ref="B29:G29" si="12">SUM(B27/3.5)+B26</f>
        <v>52.714285714285715</v>
      </c>
      <c r="C29" s="140">
        <f t="shared" si="12"/>
        <v>171.85714285714286</v>
      </c>
      <c r="D29" s="140">
        <f t="shared" si="12"/>
        <v>171.14285714285714</v>
      </c>
      <c r="E29" s="140">
        <f t="shared" si="12"/>
        <v>280.42857142857144</v>
      </c>
      <c r="F29" s="140">
        <f t="shared" si="12"/>
        <v>276.14285714285717</v>
      </c>
      <c r="G29" s="140">
        <f t="shared" si="12"/>
        <v>345.14285714285717</v>
      </c>
      <c r="H29" s="140">
        <f>SUM(H27/3.5)+H26</f>
        <v>313.42857142857144</v>
      </c>
      <c r="I29" s="140">
        <f>SUM(I27/3.5)+I26</f>
        <v>464.42857142857144</v>
      </c>
      <c r="J29" s="140">
        <f>SUM(J27/3.5)+J26</f>
        <v>464.42857142857144</v>
      </c>
      <c r="K29" s="140">
        <f>SUM(K27/3.5)+K26</f>
        <v>558.42857142857144</v>
      </c>
      <c r="L29" s="140">
        <v>657.71428571428567</v>
      </c>
      <c r="M29" s="140">
        <v>577.71428571428567</v>
      </c>
      <c r="N29" s="153">
        <v>314</v>
      </c>
      <c r="P29" s="184"/>
      <c r="Q29" s="212">
        <v>510.28513999999996</v>
      </c>
      <c r="R29" s="289">
        <v>421.57078999999999</v>
      </c>
      <c r="S29" s="289">
        <v>301</v>
      </c>
      <c r="T29" s="289">
        <v>320.14227</v>
      </c>
      <c r="U29" s="84">
        <v>416</v>
      </c>
    </row>
    <row r="30" spans="1:21" s="4" customFormat="1" ht="15" x14ac:dyDescent="0.25">
      <c r="A30" s="128" t="s">
        <v>12</v>
      </c>
      <c r="B30" s="129"/>
      <c r="C30" s="129"/>
      <c r="D30" s="129"/>
      <c r="E30" s="129"/>
      <c r="F30" s="129"/>
      <c r="G30" s="129"/>
      <c r="H30" s="129"/>
      <c r="I30" s="129"/>
      <c r="J30" s="129"/>
      <c r="K30" s="129"/>
      <c r="L30" s="129"/>
      <c r="M30" s="129"/>
      <c r="N30" s="129"/>
      <c r="O30" s="129"/>
      <c r="P30" s="129"/>
      <c r="Q30" s="129"/>
      <c r="R30" s="129"/>
      <c r="S30" s="129"/>
      <c r="T30" s="129"/>
    </row>
    <row r="31" spans="1:21" s="4" customFormat="1" ht="15" x14ac:dyDescent="0.25">
      <c r="A31" s="130" t="s">
        <v>4</v>
      </c>
      <c r="B31" s="131">
        <f>+B6+B11+B16+B21+B26</f>
        <v>27798</v>
      </c>
      <c r="C31" s="131">
        <f t="shared" ref="C31:K31" si="13">+C6+C11+C16+C21+C26</f>
        <v>27581</v>
      </c>
      <c r="D31" s="131">
        <f t="shared" si="13"/>
        <v>27466</v>
      </c>
      <c r="E31" s="131">
        <f t="shared" si="13"/>
        <v>27033</v>
      </c>
      <c r="F31" s="131">
        <f t="shared" si="13"/>
        <v>27862</v>
      </c>
      <c r="G31" s="131">
        <f t="shared" si="13"/>
        <v>28407</v>
      </c>
      <c r="H31" s="131">
        <f t="shared" si="13"/>
        <v>28865</v>
      </c>
      <c r="I31" s="131">
        <f t="shared" si="13"/>
        <v>29556</v>
      </c>
      <c r="J31" s="131">
        <f t="shared" si="13"/>
        <v>29491</v>
      </c>
      <c r="K31" s="131">
        <f t="shared" si="13"/>
        <v>29670</v>
      </c>
      <c r="L31" s="131">
        <f t="shared" ref="L31:N32" si="14">+L6+L11+L16+L21+L26</f>
        <v>31195</v>
      </c>
      <c r="M31" s="131">
        <f t="shared" si="14"/>
        <v>31405</v>
      </c>
      <c r="N31" s="131">
        <f t="shared" si="14"/>
        <v>31517</v>
      </c>
      <c r="O31" s="131">
        <f t="shared" ref="O31:Q32" si="15">+O6+O11+O16+O21+O26</f>
        <v>32210</v>
      </c>
      <c r="P31" s="131">
        <f t="shared" si="15"/>
        <v>32903</v>
      </c>
      <c r="Q31" s="131">
        <f t="shared" si="15"/>
        <v>32964</v>
      </c>
      <c r="R31" s="131">
        <f t="shared" ref="R31:S32" si="16">+R6+R11+R16+R21+R26</f>
        <v>32364</v>
      </c>
      <c r="S31" s="131">
        <f t="shared" si="16"/>
        <v>31648</v>
      </c>
      <c r="T31" s="131">
        <f>+T6+T11+T16+T21+T26</f>
        <v>32773</v>
      </c>
      <c r="U31" s="4">
        <f>+U6+U11+U16+U21+U26</f>
        <v>33415</v>
      </c>
    </row>
    <row r="32" spans="1:21" s="4" customFormat="1" ht="15" x14ac:dyDescent="0.25">
      <c r="A32" s="130" t="s">
        <v>5</v>
      </c>
      <c r="B32" s="131">
        <f>+B7+B12+B17+B22+B27</f>
        <v>9187</v>
      </c>
      <c r="C32" s="131">
        <f t="shared" ref="C32:K32" si="17">+C7+C12+C17+C22+C27</f>
        <v>9293</v>
      </c>
      <c r="D32" s="131">
        <f t="shared" si="17"/>
        <v>8676</v>
      </c>
      <c r="E32" s="131">
        <f t="shared" si="17"/>
        <v>8717</v>
      </c>
      <c r="F32" s="131">
        <f t="shared" si="17"/>
        <v>9095</v>
      </c>
      <c r="G32" s="131">
        <f t="shared" si="17"/>
        <v>9047</v>
      </c>
      <c r="H32" s="131">
        <f t="shared" si="17"/>
        <v>9230</v>
      </c>
      <c r="I32" s="131">
        <f t="shared" si="17"/>
        <v>9267</v>
      </c>
      <c r="J32" s="131">
        <f t="shared" si="17"/>
        <v>10121</v>
      </c>
      <c r="K32" s="131">
        <f t="shared" si="17"/>
        <v>9722</v>
      </c>
      <c r="L32" s="131">
        <f t="shared" si="14"/>
        <v>8119</v>
      </c>
      <c r="M32" s="131">
        <f t="shared" si="14"/>
        <v>7808</v>
      </c>
      <c r="N32" s="131">
        <f t="shared" si="14"/>
        <v>7402</v>
      </c>
      <c r="O32" s="131">
        <f t="shared" si="15"/>
        <v>6773</v>
      </c>
      <c r="P32" s="131">
        <f t="shared" si="15"/>
        <v>6901</v>
      </c>
      <c r="Q32" s="131">
        <f t="shared" si="15"/>
        <v>7451</v>
      </c>
      <c r="R32" s="131">
        <f t="shared" si="16"/>
        <v>7632</v>
      </c>
      <c r="S32" s="131">
        <f t="shared" si="16"/>
        <v>6157</v>
      </c>
      <c r="T32" s="131">
        <f>+T7+T12+T17+T22+T27</f>
        <v>6033</v>
      </c>
      <c r="U32" s="4">
        <f>U7+U12+U17+U22+U27</f>
        <v>5759</v>
      </c>
    </row>
    <row r="33" spans="1:21" s="4" customFormat="1" ht="15.75" thickBot="1" x14ac:dyDescent="0.3">
      <c r="A33" s="132" t="s">
        <v>6</v>
      </c>
      <c r="B33" s="133">
        <f>+B31+B32</f>
        <v>36985</v>
      </c>
      <c r="C33" s="133">
        <f t="shared" ref="C33:K33" si="18">+C31+C32</f>
        <v>36874</v>
      </c>
      <c r="D33" s="133">
        <f t="shared" si="18"/>
        <v>36142</v>
      </c>
      <c r="E33" s="133">
        <f t="shared" si="18"/>
        <v>35750</v>
      </c>
      <c r="F33" s="133">
        <f t="shared" si="18"/>
        <v>36957</v>
      </c>
      <c r="G33" s="133">
        <f t="shared" si="18"/>
        <v>37454</v>
      </c>
      <c r="H33" s="133">
        <f t="shared" si="18"/>
        <v>38095</v>
      </c>
      <c r="I33" s="133">
        <f t="shared" si="18"/>
        <v>38823</v>
      </c>
      <c r="J33" s="133">
        <f t="shared" si="18"/>
        <v>39612</v>
      </c>
      <c r="K33" s="133">
        <f t="shared" si="18"/>
        <v>39392</v>
      </c>
      <c r="L33" s="133">
        <f t="shared" ref="L33:Q33" si="19">+L31+L32</f>
        <v>39314</v>
      </c>
      <c r="M33" s="133">
        <f t="shared" si="19"/>
        <v>39213</v>
      </c>
      <c r="N33" s="133">
        <f t="shared" si="19"/>
        <v>38919</v>
      </c>
      <c r="O33" s="133">
        <f t="shared" si="19"/>
        <v>38983</v>
      </c>
      <c r="P33" s="133">
        <f t="shared" si="19"/>
        <v>39804</v>
      </c>
      <c r="Q33" s="133">
        <f t="shared" si="19"/>
        <v>40415</v>
      </c>
      <c r="R33" s="133">
        <f>+R31+R32</f>
        <v>39996</v>
      </c>
      <c r="S33" s="133">
        <f>+S31+S32</f>
        <v>37805</v>
      </c>
      <c r="T33" s="133">
        <f>+T31+T32</f>
        <v>38806</v>
      </c>
      <c r="U33" s="10">
        <f>U31+U32</f>
        <v>39174</v>
      </c>
    </row>
    <row r="34" spans="1:21" s="4" customFormat="1" ht="15.75" thickTop="1" x14ac:dyDescent="0.25">
      <c r="A34" s="141" t="s">
        <v>7</v>
      </c>
      <c r="B34" s="142">
        <f>+B9+B14+B19+B24+B29</f>
        <v>30422.857142857145</v>
      </c>
      <c r="C34" s="142">
        <f t="shared" ref="C34:K34" si="20">+C9+C14+C19+C24+C29</f>
        <v>30236.142857142859</v>
      </c>
      <c r="D34" s="142">
        <f t="shared" si="20"/>
        <v>29944.857142857141</v>
      </c>
      <c r="E34" s="142">
        <f t="shared" si="20"/>
        <v>29523.571428571431</v>
      </c>
      <c r="F34" s="142">
        <f t="shared" si="20"/>
        <v>30460.571428571431</v>
      </c>
      <c r="G34" s="142">
        <f t="shared" si="20"/>
        <v>30991.857142857149</v>
      </c>
      <c r="H34" s="142">
        <f t="shared" si="20"/>
        <v>31502.142857142859</v>
      </c>
      <c r="I34" s="142">
        <f t="shared" si="20"/>
        <v>32203.71428571429</v>
      </c>
      <c r="J34" s="142">
        <f t="shared" si="20"/>
        <v>32382.714285714286</v>
      </c>
      <c r="K34" s="142">
        <f t="shared" si="20"/>
        <v>32447.714285714286</v>
      </c>
      <c r="L34" s="142">
        <f t="shared" ref="L34:Q34" si="21">+L9+L14+L19+L24+L29</f>
        <v>33514.714285714283</v>
      </c>
      <c r="M34" s="142">
        <f t="shared" si="21"/>
        <v>33635.857142857138</v>
      </c>
      <c r="N34" s="142">
        <f t="shared" si="21"/>
        <v>33397.715687571428</v>
      </c>
      <c r="O34" s="142">
        <f t="shared" si="21"/>
        <v>33630.857142857145</v>
      </c>
      <c r="P34" s="142">
        <f t="shared" si="21"/>
        <v>34415.428571428565</v>
      </c>
      <c r="Q34" s="142">
        <f t="shared" si="21"/>
        <v>35096.999394285718</v>
      </c>
      <c r="R34" s="142">
        <f>+R9+R14+R19+R24+R29</f>
        <v>34753.142218571418</v>
      </c>
      <c r="S34" s="142">
        <f>+S9+S14+S19+S24+S29</f>
        <v>33407.142829714263</v>
      </c>
      <c r="T34" s="142">
        <f>+T9+T14+T19+T24+T29</f>
        <v>34492.713671571386</v>
      </c>
      <c r="U34" s="84">
        <f>U9+U14+U19+U24+U29</f>
        <v>35069</v>
      </c>
    </row>
  </sheetData>
  <phoneticPr fontId="50" type="noConversion"/>
  <pageMargins left="0.7" right="0.7" top="0.75" bottom="0.75" header="0.3" footer="0.3"/>
  <pageSetup scale="91" orientation="portrait" r:id="rId1"/>
  <ignoredErrors>
    <ignoredError sqref="B33:L3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25"/>
  <sheetViews>
    <sheetView tabSelected="1" zoomScale="85" zoomScaleNormal="85" workbookViewId="0">
      <pane xSplit="1" ySplit="6" topLeftCell="AB58" activePane="bottomRight" state="frozen"/>
      <selection pane="topRight" activeCell="B1" sqref="B1"/>
      <selection pane="bottomLeft" activeCell="A7" sqref="A7"/>
      <selection pane="bottomRight" activeCell="AI60" sqref="AI60"/>
    </sheetView>
  </sheetViews>
  <sheetFormatPr defaultColWidth="9.140625" defaultRowHeight="12.75" x14ac:dyDescent="0.2"/>
  <cols>
    <col min="1" max="1" width="52.42578125" style="16" customWidth="1"/>
    <col min="2" max="11" width="8" style="2" customWidth="1"/>
    <col min="12" max="12" width="9.140625" style="2" customWidth="1"/>
    <col min="13" max="14" width="8" style="2" hidden="1" customWidth="1"/>
    <col min="15" max="16" width="9.140625" style="2" hidden="1" customWidth="1"/>
    <col min="17" max="17" width="9" style="2" hidden="1" customWidth="1"/>
    <col min="18" max="19" width="9.140625" style="2" hidden="1" customWidth="1"/>
    <col min="20" max="20" width="11" style="2" hidden="1" customWidth="1"/>
    <col min="21" max="22" width="9.140625" style="2"/>
    <col min="23" max="23" width="11.42578125" style="2" customWidth="1"/>
    <col min="24" max="25" width="9.140625" style="2"/>
    <col min="26" max="29" width="13" style="2" customWidth="1"/>
    <col min="30" max="31" width="9.140625" style="2"/>
    <col min="32" max="32" width="11.42578125" style="2" customWidth="1"/>
    <col min="33" max="16384" width="9.140625" style="2"/>
  </cols>
  <sheetData>
    <row r="1" spans="1:35" x14ac:dyDescent="0.2">
      <c r="A1" s="14" t="s">
        <v>138</v>
      </c>
    </row>
    <row r="2" spans="1:35" s="4" customFormat="1" ht="15" x14ac:dyDescent="0.25">
      <c r="A2" s="7"/>
    </row>
    <row r="3" spans="1:35" s="4" customFormat="1" ht="15.75" x14ac:dyDescent="0.25">
      <c r="A3" s="44" t="s">
        <v>184</v>
      </c>
    </row>
    <row r="4" spans="1:35" s="4" customFormat="1" ht="16.5" thickBot="1" x14ac:dyDescent="0.3">
      <c r="A4" s="44"/>
    </row>
    <row r="5" spans="1:35" s="4" customFormat="1" ht="13.5" customHeight="1" x14ac:dyDescent="0.25">
      <c r="A5" s="394" t="s">
        <v>152</v>
      </c>
      <c r="B5" s="391" t="s">
        <v>15</v>
      </c>
      <c r="C5" s="392"/>
      <c r="D5" s="391" t="s">
        <v>19</v>
      </c>
      <c r="E5" s="392"/>
      <c r="F5" s="391" t="s">
        <v>20</v>
      </c>
      <c r="G5" s="393"/>
      <c r="H5" s="376" t="s">
        <v>183</v>
      </c>
      <c r="I5" s="378"/>
      <c r="J5" s="376" t="s">
        <v>189</v>
      </c>
      <c r="K5" s="378"/>
      <c r="L5" s="376" t="s">
        <v>195</v>
      </c>
      <c r="M5" s="377"/>
      <c r="N5" s="378"/>
      <c r="O5" s="376" t="s">
        <v>235</v>
      </c>
      <c r="P5" s="377"/>
      <c r="Q5" s="378"/>
      <c r="R5" s="376" t="s">
        <v>256</v>
      </c>
      <c r="S5" s="377"/>
      <c r="T5" s="378"/>
      <c r="U5" s="376" t="s">
        <v>261</v>
      </c>
      <c r="V5" s="377"/>
      <c r="W5" s="378"/>
      <c r="X5" s="376" t="s">
        <v>273</v>
      </c>
      <c r="Y5" s="377"/>
      <c r="Z5" s="378"/>
      <c r="AA5" s="376" t="s">
        <v>280</v>
      </c>
      <c r="AB5" s="377"/>
      <c r="AC5" s="378"/>
      <c r="AD5" s="376" t="s">
        <v>290</v>
      </c>
      <c r="AE5" s="377"/>
      <c r="AF5" s="378"/>
      <c r="AG5" s="376" t="s">
        <v>291</v>
      </c>
      <c r="AH5" s="377"/>
      <c r="AI5" s="378"/>
    </row>
    <row r="6" spans="1:35" s="4" customFormat="1" ht="48" customHeight="1" thickBot="1" x14ac:dyDescent="0.3">
      <c r="A6" s="395"/>
      <c r="B6" s="22" t="s">
        <v>65</v>
      </c>
      <c r="C6" s="23" t="s">
        <v>66</v>
      </c>
      <c r="D6" s="22" t="s">
        <v>65</v>
      </c>
      <c r="E6" s="23" t="s">
        <v>66</v>
      </c>
      <c r="F6" s="22" t="s">
        <v>65</v>
      </c>
      <c r="G6" s="24" t="s">
        <v>66</v>
      </c>
      <c r="H6" s="37" t="s">
        <v>65</v>
      </c>
      <c r="I6" s="38" t="s">
        <v>66</v>
      </c>
      <c r="J6" s="37" t="s">
        <v>65</v>
      </c>
      <c r="K6" s="38" t="s">
        <v>66</v>
      </c>
      <c r="L6" s="37" t="s">
        <v>65</v>
      </c>
      <c r="M6" s="23" t="s">
        <v>66</v>
      </c>
      <c r="N6" s="38" t="s">
        <v>233</v>
      </c>
      <c r="O6" s="37" t="s">
        <v>65</v>
      </c>
      <c r="P6" s="23" t="s">
        <v>66</v>
      </c>
      <c r="Q6" s="38" t="s">
        <v>233</v>
      </c>
      <c r="R6" s="37" t="s">
        <v>65</v>
      </c>
      <c r="S6" s="23" t="s">
        <v>66</v>
      </c>
      <c r="T6" s="238" t="s">
        <v>233</v>
      </c>
      <c r="U6" s="37" t="s">
        <v>65</v>
      </c>
      <c r="V6" s="23" t="s">
        <v>66</v>
      </c>
      <c r="W6" s="238" t="s">
        <v>233</v>
      </c>
      <c r="X6" s="350" t="s">
        <v>65</v>
      </c>
      <c r="Y6" s="90" t="s">
        <v>66</v>
      </c>
      <c r="Z6" s="351" t="s">
        <v>233</v>
      </c>
      <c r="AA6" s="350" t="s">
        <v>65</v>
      </c>
      <c r="AB6" s="90" t="s">
        <v>66</v>
      </c>
      <c r="AC6" s="351" t="s">
        <v>233</v>
      </c>
      <c r="AD6" s="350" t="s">
        <v>65</v>
      </c>
      <c r="AE6" s="90" t="s">
        <v>66</v>
      </c>
      <c r="AF6" s="351" t="s">
        <v>233</v>
      </c>
      <c r="AG6" s="350" t="s">
        <v>65</v>
      </c>
      <c r="AH6" s="90" t="s">
        <v>66</v>
      </c>
      <c r="AI6" s="351" t="s">
        <v>233</v>
      </c>
    </row>
    <row r="7" spans="1:35" s="4" customFormat="1" ht="15.75" thickTop="1" x14ac:dyDescent="0.25">
      <c r="A7" s="39" t="s">
        <v>21</v>
      </c>
      <c r="B7" s="9">
        <v>173</v>
      </c>
      <c r="C7" s="26">
        <v>162</v>
      </c>
      <c r="D7" s="9">
        <v>230</v>
      </c>
      <c r="E7" s="26">
        <v>203</v>
      </c>
      <c r="F7" s="9">
        <v>471</v>
      </c>
      <c r="G7" s="26">
        <v>244</v>
      </c>
      <c r="H7" s="9">
        <v>492</v>
      </c>
      <c r="I7" s="26">
        <v>298</v>
      </c>
      <c r="J7" s="9">
        <v>488</v>
      </c>
      <c r="K7" s="26">
        <v>279</v>
      </c>
      <c r="L7" s="9">
        <v>484</v>
      </c>
      <c r="M7" s="240">
        <v>259</v>
      </c>
      <c r="N7" s="163"/>
      <c r="O7" s="202">
        <v>460</v>
      </c>
      <c r="P7" s="203">
        <v>251</v>
      </c>
      <c r="Q7" s="204"/>
      <c r="R7" s="263">
        <v>412</v>
      </c>
      <c r="S7" s="264">
        <v>245</v>
      </c>
      <c r="T7" s="265">
        <v>0</v>
      </c>
      <c r="U7" s="263">
        <v>412</v>
      </c>
      <c r="V7" s="264">
        <v>251</v>
      </c>
      <c r="W7" s="265">
        <v>0</v>
      </c>
      <c r="X7" s="352">
        <v>462</v>
      </c>
      <c r="Y7" s="353">
        <v>270</v>
      </c>
      <c r="Z7" s="354">
        <v>0</v>
      </c>
      <c r="AA7" s="359">
        <v>458</v>
      </c>
      <c r="AB7" s="360">
        <v>274</v>
      </c>
      <c r="AC7" s="361">
        <v>0</v>
      </c>
      <c r="AD7" s="359">
        <v>428</v>
      </c>
      <c r="AE7" s="360">
        <v>258</v>
      </c>
      <c r="AF7" s="361">
        <v>2</v>
      </c>
      <c r="AG7" s="359">
        <v>435</v>
      </c>
      <c r="AH7" s="360">
        <v>257</v>
      </c>
      <c r="AI7" s="361">
        <v>6</v>
      </c>
    </row>
    <row r="8" spans="1:35" s="4" customFormat="1" ht="15" x14ac:dyDescent="0.25">
      <c r="A8" s="40" t="s">
        <v>292</v>
      </c>
      <c r="B8" s="9"/>
      <c r="C8" s="27"/>
      <c r="D8" s="9"/>
      <c r="E8" s="27"/>
      <c r="F8" s="9"/>
      <c r="G8" s="27"/>
      <c r="H8" s="9"/>
      <c r="I8" s="27"/>
      <c r="J8" s="9"/>
      <c r="K8" s="27"/>
      <c r="L8" s="9"/>
      <c r="M8" s="241"/>
      <c r="N8" s="164"/>
      <c r="O8" s="205"/>
      <c r="P8" s="206"/>
      <c r="Q8" s="207"/>
      <c r="R8" s="266"/>
      <c r="S8" s="267"/>
      <c r="T8" s="268"/>
      <c r="U8" s="266"/>
      <c r="V8" s="267"/>
      <c r="W8" s="268"/>
      <c r="X8" s="355"/>
      <c r="Z8" s="356"/>
      <c r="AA8" s="362"/>
      <c r="AB8"/>
      <c r="AC8" s="363"/>
      <c r="AD8" s="362"/>
      <c r="AE8"/>
      <c r="AF8" s="363"/>
      <c r="AG8">
        <v>35</v>
      </c>
      <c r="AH8">
        <v>85</v>
      </c>
      <c r="AI8">
        <v>0</v>
      </c>
    </row>
    <row r="9" spans="1:35" s="4" customFormat="1" ht="15" x14ac:dyDescent="0.25">
      <c r="A9" s="40" t="s">
        <v>221</v>
      </c>
      <c r="B9" s="9">
        <v>46</v>
      </c>
      <c r="C9" s="27">
        <v>138</v>
      </c>
      <c r="D9" s="9">
        <v>38</v>
      </c>
      <c r="E9" s="27">
        <v>136</v>
      </c>
      <c r="F9" s="9">
        <v>39</v>
      </c>
      <c r="G9" s="27">
        <v>134</v>
      </c>
      <c r="H9" s="9">
        <v>54</v>
      </c>
      <c r="I9" s="27">
        <v>114</v>
      </c>
      <c r="J9" s="9">
        <v>54</v>
      </c>
      <c r="K9" s="27">
        <v>119</v>
      </c>
      <c r="L9" s="9">
        <v>48</v>
      </c>
      <c r="M9" s="241">
        <v>101</v>
      </c>
      <c r="N9" s="164"/>
      <c r="O9" s="205">
        <v>45</v>
      </c>
      <c r="P9" s="206">
        <v>109</v>
      </c>
      <c r="Q9" s="207"/>
      <c r="R9" s="266">
        <v>46</v>
      </c>
      <c r="S9" s="267">
        <v>108</v>
      </c>
      <c r="T9" s="268">
        <v>0</v>
      </c>
      <c r="U9" s="266">
        <v>47</v>
      </c>
      <c r="V9" s="267">
        <v>88</v>
      </c>
      <c r="W9" s="268">
        <v>0</v>
      </c>
      <c r="X9" s="355">
        <v>30</v>
      </c>
      <c r="Y9" s="4">
        <v>69</v>
      </c>
      <c r="Z9" s="356">
        <v>0</v>
      </c>
      <c r="AA9" s="362">
        <v>17</v>
      </c>
      <c r="AB9">
        <v>86</v>
      </c>
      <c r="AC9" s="363">
        <v>0</v>
      </c>
      <c r="AD9" s="362">
        <v>30</v>
      </c>
      <c r="AE9">
        <v>93</v>
      </c>
      <c r="AF9" s="363">
        <v>0</v>
      </c>
      <c r="AG9" s="362"/>
      <c r="AH9"/>
      <c r="AI9" s="363"/>
    </row>
    <row r="10" spans="1:35" s="4" customFormat="1" ht="15" x14ac:dyDescent="0.25">
      <c r="A10" s="40" t="s">
        <v>22</v>
      </c>
      <c r="B10" s="9">
        <v>173</v>
      </c>
      <c r="C10" s="27">
        <v>135</v>
      </c>
      <c r="D10" s="9">
        <v>169</v>
      </c>
      <c r="E10" s="27">
        <v>134</v>
      </c>
      <c r="F10" s="9">
        <v>166</v>
      </c>
      <c r="G10" s="27">
        <v>117</v>
      </c>
      <c r="H10" s="9">
        <v>174</v>
      </c>
      <c r="I10" s="27">
        <v>132</v>
      </c>
      <c r="J10" s="9">
        <v>192</v>
      </c>
      <c r="K10" s="27">
        <v>126</v>
      </c>
      <c r="L10" s="9">
        <v>185</v>
      </c>
      <c r="M10" s="241">
        <v>120</v>
      </c>
      <c r="N10" s="164"/>
      <c r="O10" s="205">
        <v>192</v>
      </c>
      <c r="P10" s="206">
        <v>115</v>
      </c>
      <c r="Q10" s="207"/>
      <c r="R10" s="266">
        <v>190</v>
      </c>
      <c r="S10" s="267">
        <v>113</v>
      </c>
      <c r="T10" s="268">
        <v>0</v>
      </c>
      <c r="U10" s="266">
        <v>187</v>
      </c>
      <c r="V10" s="267">
        <v>98</v>
      </c>
      <c r="W10" s="268">
        <v>0</v>
      </c>
      <c r="X10" s="355">
        <v>190</v>
      </c>
      <c r="Y10" s="4">
        <v>96</v>
      </c>
      <c r="Z10" s="356">
        <v>0</v>
      </c>
      <c r="AA10" s="362">
        <v>181</v>
      </c>
      <c r="AB10">
        <v>94</v>
      </c>
      <c r="AC10" s="363">
        <v>1</v>
      </c>
      <c r="AD10" s="362">
        <v>172</v>
      </c>
      <c r="AE10">
        <v>105</v>
      </c>
      <c r="AF10" s="363">
        <v>1</v>
      </c>
      <c r="AG10" s="362">
        <v>182</v>
      </c>
      <c r="AH10">
        <v>117</v>
      </c>
      <c r="AI10" s="363">
        <v>2</v>
      </c>
    </row>
    <row r="11" spans="1:35" s="4" customFormat="1" ht="15" x14ac:dyDescent="0.25">
      <c r="A11" s="40" t="s">
        <v>23</v>
      </c>
      <c r="B11" s="9">
        <v>239</v>
      </c>
      <c r="C11" s="27">
        <v>81</v>
      </c>
      <c r="D11" s="9">
        <v>229</v>
      </c>
      <c r="E11" s="27">
        <v>78</v>
      </c>
      <c r="F11" s="9">
        <v>224</v>
      </c>
      <c r="G11" s="27">
        <v>80</v>
      </c>
      <c r="H11" s="9">
        <v>228</v>
      </c>
      <c r="I11" s="27">
        <v>100</v>
      </c>
      <c r="J11" s="9">
        <v>227</v>
      </c>
      <c r="K11" s="27">
        <v>79</v>
      </c>
      <c r="L11" s="9">
        <v>235</v>
      </c>
      <c r="M11" s="241">
        <v>65</v>
      </c>
      <c r="N11" s="164"/>
      <c r="O11" s="205">
        <v>235</v>
      </c>
      <c r="P11" s="206">
        <v>69</v>
      </c>
      <c r="Q11" s="207"/>
      <c r="R11" s="266">
        <v>248</v>
      </c>
      <c r="S11" s="267">
        <v>76</v>
      </c>
      <c r="T11" s="268">
        <v>2</v>
      </c>
      <c r="U11" s="266">
        <v>248</v>
      </c>
      <c r="V11" s="267">
        <v>73</v>
      </c>
      <c r="W11" s="268">
        <v>5</v>
      </c>
      <c r="X11" s="355">
        <v>228</v>
      </c>
      <c r="Y11" s="4">
        <v>64</v>
      </c>
      <c r="Z11" s="356">
        <v>7</v>
      </c>
      <c r="AA11" s="362">
        <v>227</v>
      </c>
      <c r="AB11">
        <v>60</v>
      </c>
      <c r="AC11" s="363">
        <v>9</v>
      </c>
      <c r="AD11" s="362">
        <v>239</v>
      </c>
      <c r="AE11">
        <v>53</v>
      </c>
      <c r="AF11" s="363">
        <v>10</v>
      </c>
      <c r="AG11" s="362">
        <v>223</v>
      </c>
      <c r="AH11">
        <v>50</v>
      </c>
      <c r="AI11" s="363">
        <v>19</v>
      </c>
    </row>
    <row r="12" spans="1:35" s="4" customFormat="1" ht="15" x14ac:dyDescent="0.25">
      <c r="A12" s="40" t="s">
        <v>24</v>
      </c>
      <c r="B12" s="9">
        <v>2201</v>
      </c>
      <c r="C12" s="27">
        <v>1508</v>
      </c>
      <c r="D12" s="9">
        <v>2419</v>
      </c>
      <c r="E12" s="27">
        <v>1731</v>
      </c>
      <c r="F12" s="9">
        <v>2564</v>
      </c>
      <c r="G12" s="27">
        <v>1806</v>
      </c>
      <c r="H12" s="9">
        <v>2601</v>
      </c>
      <c r="I12" s="27">
        <v>1968</v>
      </c>
      <c r="J12" s="9">
        <v>2551</v>
      </c>
      <c r="K12" s="27">
        <v>1851</v>
      </c>
      <c r="L12" s="9">
        <v>2458</v>
      </c>
      <c r="M12" s="241">
        <v>1836</v>
      </c>
      <c r="N12" s="164"/>
      <c r="O12" s="205">
        <v>2404</v>
      </c>
      <c r="P12" s="206">
        <v>1849</v>
      </c>
      <c r="Q12" s="291"/>
      <c r="R12" s="266">
        <v>2533</v>
      </c>
      <c r="S12" s="267">
        <v>1865</v>
      </c>
      <c r="T12" s="268">
        <v>6</v>
      </c>
      <c r="U12" s="266">
        <v>2757</v>
      </c>
      <c r="V12" s="267">
        <v>2001</v>
      </c>
      <c r="W12" s="268">
        <v>7</v>
      </c>
      <c r="X12" s="355">
        <v>2917</v>
      </c>
      <c r="Y12" s="4">
        <v>2089</v>
      </c>
      <c r="Z12" s="356">
        <v>18</v>
      </c>
      <c r="AA12" s="362">
        <v>2724</v>
      </c>
      <c r="AB12">
        <v>1898</v>
      </c>
      <c r="AC12" s="363">
        <v>29</v>
      </c>
      <c r="AD12" s="362">
        <v>2656</v>
      </c>
      <c r="AE12">
        <v>1746</v>
      </c>
      <c r="AF12" s="363">
        <v>51</v>
      </c>
      <c r="AG12" s="362">
        <v>2654</v>
      </c>
      <c r="AH12">
        <v>1717</v>
      </c>
      <c r="AI12" s="363">
        <v>68</v>
      </c>
    </row>
    <row r="13" spans="1:35" s="4" customFormat="1" ht="17.25" x14ac:dyDescent="0.25">
      <c r="A13" s="40" t="s">
        <v>153</v>
      </c>
      <c r="B13" s="9">
        <v>794</v>
      </c>
      <c r="C13" s="27">
        <v>948</v>
      </c>
      <c r="D13" s="9">
        <v>841</v>
      </c>
      <c r="E13" s="27">
        <v>911</v>
      </c>
      <c r="F13" s="9">
        <v>832</v>
      </c>
      <c r="G13" s="27">
        <v>921</v>
      </c>
      <c r="H13" s="9">
        <v>841</v>
      </c>
      <c r="I13" s="27">
        <v>911</v>
      </c>
      <c r="J13" s="9">
        <v>808</v>
      </c>
      <c r="K13" s="27">
        <v>930</v>
      </c>
      <c r="L13" s="9">
        <v>784</v>
      </c>
      <c r="M13" s="241">
        <v>948</v>
      </c>
      <c r="N13" s="164"/>
      <c r="O13" s="205">
        <v>770</v>
      </c>
      <c r="P13" s="206">
        <v>947</v>
      </c>
      <c r="Q13" s="207"/>
      <c r="R13" s="266">
        <v>769</v>
      </c>
      <c r="S13" s="267">
        <v>985</v>
      </c>
      <c r="T13" s="268">
        <v>0</v>
      </c>
      <c r="U13" s="266">
        <v>828</v>
      </c>
      <c r="V13" s="267">
        <v>1035</v>
      </c>
      <c r="W13" s="268">
        <v>0</v>
      </c>
      <c r="X13" s="355">
        <v>824</v>
      </c>
      <c r="Y13" s="4">
        <v>1041</v>
      </c>
      <c r="Z13" s="356">
        <v>1</v>
      </c>
      <c r="AA13" s="362">
        <v>853</v>
      </c>
      <c r="AB13">
        <v>1106</v>
      </c>
      <c r="AC13" s="363">
        <v>3</v>
      </c>
      <c r="AD13" s="362">
        <v>893</v>
      </c>
      <c r="AE13">
        <v>1157</v>
      </c>
      <c r="AF13" s="363">
        <v>3</v>
      </c>
      <c r="AG13" s="362">
        <v>903</v>
      </c>
      <c r="AH13">
        <v>1198</v>
      </c>
      <c r="AI13" s="363">
        <v>2</v>
      </c>
    </row>
    <row r="14" spans="1:35" s="4" customFormat="1" ht="15" x14ac:dyDescent="0.25">
      <c r="A14" s="40" t="s">
        <v>227</v>
      </c>
      <c r="B14" s="9">
        <v>49</v>
      </c>
      <c r="C14" s="27">
        <v>8</v>
      </c>
      <c r="D14" s="9">
        <v>59</v>
      </c>
      <c r="E14" s="27">
        <v>6</v>
      </c>
      <c r="F14" s="9">
        <v>53</v>
      </c>
      <c r="G14" s="27">
        <v>5</v>
      </c>
      <c r="H14" s="9">
        <v>50</v>
      </c>
      <c r="I14" s="27">
        <v>9</v>
      </c>
      <c r="J14" s="9">
        <v>52</v>
      </c>
      <c r="K14" s="27">
        <v>6</v>
      </c>
      <c r="L14" s="9">
        <v>55</v>
      </c>
      <c r="M14" s="241">
        <v>4</v>
      </c>
      <c r="N14" s="164"/>
      <c r="O14" s="205">
        <v>58</v>
      </c>
      <c r="P14" s="206">
        <v>4</v>
      </c>
      <c r="Q14" s="207"/>
      <c r="R14" s="266">
        <v>58</v>
      </c>
      <c r="S14" s="267">
        <v>6</v>
      </c>
      <c r="T14" s="268">
        <v>0</v>
      </c>
      <c r="U14" s="266">
        <v>53</v>
      </c>
      <c r="V14" s="267">
        <v>6</v>
      </c>
      <c r="W14" s="268">
        <v>0</v>
      </c>
      <c r="X14" s="355">
        <v>52</v>
      </c>
      <c r="Y14" s="4">
        <v>7</v>
      </c>
      <c r="Z14" s="356">
        <v>0</v>
      </c>
      <c r="AA14" s="362">
        <v>52</v>
      </c>
      <c r="AB14">
        <v>8</v>
      </c>
      <c r="AC14" s="363">
        <v>0</v>
      </c>
      <c r="AD14" s="362">
        <v>49</v>
      </c>
      <c r="AE14">
        <v>8</v>
      </c>
      <c r="AF14" s="363">
        <v>0</v>
      </c>
      <c r="AG14" s="362">
        <v>57</v>
      </c>
      <c r="AH14">
        <v>6</v>
      </c>
      <c r="AI14" s="363">
        <v>0</v>
      </c>
    </row>
    <row r="15" spans="1:35" s="4" customFormat="1" ht="15" x14ac:dyDescent="0.25">
      <c r="A15" s="40" t="s">
        <v>226</v>
      </c>
      <c r="B15" s="9">
        <v>70</v>
      </c>
      <c r="C15" s="27">
        <v>81</v>
      </c>
      <c r="D15" s="9">
        <v>70</v>
      </c>
      <c r="E15" s="27">
        <v>85</v>
      </c>
      <c r="F15" s="9">
        <v>66</v>
      </c>
      <c r="G15" s="27">
        <v>85</v>
      </c>
      <c r="H15" s="9">
        <v>71</v>
      </c>
      <c r="I15" s="27">
        <v>80</v>
      </c>
      <c r="J15" s="9">
        <v>78</v>
      </c>
      <c r="K15" s="27">
        <v>67</v>
      </c>
      <c r="L15" s="9">
        <v>74</v>
      </c>
      <c r="M15" s="241">
        <v>65</v>
      </c>
      <c r="N15" s="164"/>
      <c r="O15" s="205">
        <v>71</v>
      </c>
      <c r="P15" s="206">
        <v>77</v>
      </c>
      <c r="Q15" s="207"/>
      <c r="R15" s="266">
        <v>67</v>
      </c>
      <c r="S15" s="267">
        <v>80</v>
      </c>
      <c r="T15" s="268">
        <v>0</v>
      </c>
      <c r="U15" s="266">
        <v>66</v>
      </c>
      <c r="V15" s="267">
        <v>61</v>
      </c>
      <c r="W15" s="268">
        <v>0</v>
      </c>
      <c r="X15" s="355">
        <v>67</v>
      </c>
      <c r="Y15" s="4">
        <v>61</v>
      </c>
      <c r="Z15" s="356">
        <v>0</v>
      </c>
      <c r="AA15" s="362">
        <v>67</v>
      </c>
      <c r="AB15">
        <v>57</v>
      </c>
      <c r="AC15" s="363">
        <v>0</v>
      </c>
      <c r="AD15" s="362">
        <v>66</v>
      </c>
      <c r="AE15">
        <v>55</v>
      </c>
      <c r="AF15" s="363">
        <v>1</v>
      </c>
      <c r="AG15" s="362">
        <v>61</v>
      </c>
      <c r="AH15">
        <v>61</v>
      </c>
      <c r="AI15" s="363">
        <v>1</v>
      </c>
    </row>
    <row r="16" spans="1:35" s="4" customFormat="1" ht="17.25" x14ac:dyDescent="0.25">
      <c r="A16" s="40" t="s">
        <v>154</v>
      </c>
      <c r="B16" s="9">
        <v>620</v>
      </c>
      <c r="C16" s="27">
        <v>229</v>
      </c>
      <c r="D16" s="9">
        <v>564</v>
      </c>
      <c r="E16" s="27">
        <v>231</v>
      </c>
      <c r="F16" s="9">
        <v>548</v>
      </c>
      <c r="G16" s="27">
        <v>244</v>
      </c>
      <c r="H16" s="9">
        <v>522</v>
      </c>
      <c r="I16" s="27">
        <v>404</v>
      </c>
      <c r="J16" s="9">
        <v>442</v>
      </c>
      <c r="K16" s="27">
        <v>194</v>
      </c>
      <c r="L16" s="9">
        <v>504</v>
      </c>
      <c r="M16" s="241">
        <v>187</v>
      </c>
      <c r="N16" s="164"/>
      <c r="O16" s="205">
        <v>412</v>
      </c>
      <c r="P16" s="206">
        <v>178</v>
      </c>
      <c r="Q16" s="207"/>
      <c r="R16" s="266">
        <v>474</v>
      </c>
      <c r="S16" s="267">
        <v>173</v>
      </c>
      <c r="T16" s="268">
        <v>0</v>
      </c>
      <c r="U16" s="266">
        <v>497</v>
      </c>
      <c r="V16" s="267">
        <v>191</v>
      </c>
      <c r="W16" s="268">
        <v>2</v>
      </c>
      <c r="X16" s="355">
        <v>451</v>
      </c>
      <c r="Y16" s="4">
        <v>206</v>
      </c>
      <c r="Z16" s="356">
        <v>1</v>
      </c>
      <c r="AA16" s="362">
        <v>417</v>
      </c>
      <c r="AB16">
        <v>174</v>
      </c>
      <c r="AC16" s="363">
        <v>1</v>
      </c>
      <c r="AD16" s="362">
        <v>402</v>
      </c>
      <c r="AE16">
        <v>149</v>
      </c>
      <c r="AF16" s="363">
        <v>3</v>
      </c>
      <c r="AG16" s="362">
        <v>385</v>
      </c>
      <c r="AH16">
        <v>167</v>
      </c>
      <c r="AI16" s="363">
        <v>4</v>
      </c>
    </row>
    <row r="17" spans="1:35" s="4" customFormat="1" ht="15" x14ac:dyDescent="0.25">
      <c r="A17" s="40" t="s">
        <v>27</v>
      </c>
      <c r="B17" s="9">
        <v>265</v>
      </c>
      <c r="C17" s="27">
        <v>1232</v>
      </c>
      <c r="D17" s="9">
        <v>301</v>
      </c>
      <c r="E17" s="27">
        <v>1343</v>
      </c>
      <c r="F17" s="9">
        <v>305</v>
      </c>
      <c r="G17" s="27">
        <v>1348</v>
      </c>
      <c r="H17" s="9">
        <v>317</v>
      </c>
      <c r="I17" s="27">
        <v>1321</v>
      </c>
      <c r="J17" s="9">
        <v>351</v>
      </c>
      <c r="K17" s="27">
        <v>1434</v>
      </c>
      <c r="L17" s="9">
        <v>366</v>
      </c>
      <c r="M17" s="241">
        <v>1411</v>
      </c>
      <c r="N17" s="164"/>
      <c r="O17" s="205">
        <v>380</v>
      </c>
      <c r="P17" s="206">
        <v>1427</v>
      </c>
      <c r="Q17" s="207"/>
      <c r="R17" s="266">
        <v>400</v>
      </c>
      <c r="S17" s="267">
        <v>1428</v>
      </c>
      <c r="T17" s="268">
        <v>0</v>
      </c>
      <c r="U17" s="266">
        <v>433</v>
      </c>
      <c r="V17" s="267">
        <v>1451</v>
      </c>
      <c r="W17" s="268">
        <v>1</v>
      </c>
      <c r="X17" s="355">
        <v>419</v>
      </c>
      <c r="Y17" s="4">
        <v>1456</v>
      </c>
      <c r="Z17" s="356">
        <v>2</v>
      </c>
      <c r="AA17" s="362">
        <v>406</v>
      </c>
      <c r="AB17">
        <v>1411</v>
      </c>
      <c r="AC17" s="363">
        <v>2</v>
      </c>
      <c r="AD17" s="362">
        <v>423</v>
      </c>
      <c r="AE17">
        <v>1424</v>
      </c>
      <c r="AF17" s="363">
        <v>4</v>
      </c>
      <c r="AG17" s="362">
        <v>462</v>
      </c>
      <c r="AH17">
        <v>1469</v>
      </c>
      <c r="AI17" s="363">
        <v>6</v>
      </c>
    </row>
    <row r="18" spans="1:35" s="4" customFormat="1" ht="15" x14ac:dyDescent="0.25">
      <c r="A18" s="40" t="s">
        <v>214</v>
      </c>
      <c r="B18" s="9">
        <v>219</v>
      </c>
      <c r="C18" s="27">
        <v>269</v>
      </c>
      <c r="D18" s="9">
        <v>232</v>
      </c>
      <c r="E18" s="27">
        <v>239</v>
      </c>
      <c r="F18" s="9">
        <v>224</v>
      </c>
      <c r="G18" s="27">
        <v>245</v>
      </c>
      <c r="H18" s="9">
        <v>237</v>
      </c>
      <c r="I18" s="27">
        <v>255</v>
      </c>
      <c r="J18" s="9">
        <v>213</v>
      </c>
      <c r="K18" s="27">
        <v>261</v>
      </c>
      <c r="L18" s="9">
        <v>213</v>
      </c>
      <c r="M18" s="241">
        <v>225</v>
      </c>
      <c r="N18" s="164"/>
      <c r="O18" s="205">
        <v>218</v>
      </c>
      <c r="P18" s="206">
        <v>227</v>
      </c>
      <c r="Q18" s="207"/>
      <c r="R18" s="266">
        <v>222</v>
      </c>
      <c r="S18" s="267">
        <v>193</v>
      </c>
      <c r="T18" s="268">
        <v>0</v>
      </c>
      <c r="U18" s="266">
        <v>262</v>
      </c>
      <c r="V18" s="267">
        <v>207</v>
      </c>
      <c r="W18" s="268">
        <v>0</v>
      </c>
      <c r="X18" s="355">
        <v>248</v>
      </c>
      <c r="Y18" s="4">
        <v>204</v>
      </c>
      <c r="Z18" s="356">
        <v>1</v>
      </c>
      <c r="AA18" s="362">
        <v>218</v>
      </c>
      <c r="AB18">
        <v>203</v>
      </c>
      <c r="AC18" s="363">
        <v>2</v>
      </c>
      <c r="AD18" s="362">
        <v>204</v>
      </c>
      <c r="AE18">
        <v>197</v>
      </c>
      <c r="AF18" s="363">
        <v>4</v>
      </c>
      <c r="AG18" s="362">
        <v>183</v>
      </c>
      <c r="AH18">
        <v>209</v>
      </c>
      <c r="AI18" s="363">
        <v>11</v>
      </c>
    </row>
    <row r="19" spans="1:35" s="4" customFormat="1" ht="14.25" customHeight="1" x14ac:dyDescent="0.25">
      <c r="A19" s="41" t="s">
        <v>155</v>
      </c>
      <c r="B19" s="9">
        <v>607</v>
      </c>
      <c r="C19" s="27">
        <v>410</v>
      </c>
      <c r="D19" s="9">
        <v>657</v>
      </c>
      <c r="E19" s="27">
        <v>381</v>
      </c>
      <c r="F19" s="9">
        <v>637</v>
      </c>
      <c r="G19" s="27">
        <v>402</v>
      </c>
      <c r="H19" s="9">
        <v>567</v>
      </c>
      <c r="I19" s="27">
        <v>530</v>
      </c>
      <c r="J19" s="9">
        <v>567</v>
      </c>
      <c r="K19" s="27">
        <v>375</v>
      </c>
      <c r="L19">
        <v>489</v>
      </c>
      <c r="M19" s="241">
        <v>341</v>
      </c>
      <c r="N19" s="164"/>
      <c r="O19" s="205">
        <v>535</v>
      </c>
      <c r="P19" s="206">
        <v>344</v>
      </c>
      <c r="Q19" s="207"/>
      <c r="R19" s="266">
        <v>547</v>
      </c>
      <c r="S19" s="267">
        <v>298</v>
      </c>
      <c r="T19" s="268">
        <v>3</v>
      </c>
      <c r="U19" s="266">
        <v>530</v>
      </c>
      <c r="V19" s="267">
        <v>243</v>
      </c>
      <c r="W19" s="268">
        <v>10</v>
      </c>
      <c r="X19" s="355">
        <v>394</v>
      </c>
      <c r="Y19" s="4">
        <v>233</v>
      </c>
      <c r="Z19" s="356">
        <v>5</v>
      </c>
      <c r="AA19" s="362">
        <v>441</v>
      </c>
      <c r="AB19">
        <v>222</v>
      </c>
      <c r="AC19" s="363">
        <v>5</v>
      </c>
      <c r="AD19" s="362">
        <v>398</v>
      </c>
      <c r="AE19">
        <v>246</v>
      </c>
      <c r="AF19" s="363">
        <v>6</v>
      </c>
      <c r="AG19" s="362">
        <v>360</v>
      </c>
      <c r="AH19">
        <v>246</v>
      </c>
      <c r="AI19" s="363">
        <v>5</v>
      </c>
    </row>
    <row r="20" spans="1:35" s="4" customFormat="1" ht="15" x14ac:dyDescent="0.25">
      <c r="A20" s="162" t="s">
        <v>215</v>
      </c>
      <c r="B20" s="9">
        <v>433</v>
      </c>
      <c r="C20" s="27">
        <v>38</v>
      </c>
      <c r="D20" s="9">
        <v>467</v>
      </c>
      <c r="E20" s="27">
        <v>47</v>
      </c>
      <c r="F20" s="9">
        <v>235</v>
      </c>
      <c r="G20" s="27">
        <v>20</v>
      </c>
      <c r="H20" s="9">
        <v>26</v>
      </c>
      <c r="I20" s="27">
        <v>8</v>
      </c>
      <c r="J20" s="9">
        <v>29</v>
      </c>
      <c r="K20" s="27">
        <v>8</v>
      </c>
      <c r="L20" s="9">
        <v>54</v>
      </c>
      <c r="M20" s="241">
        <v>24</v>
      </c>
      <c r="N20" s="164"/>
      <c r="O20" s="205">
        <v>93</v>
      </c>
      <c r="P20" s="206">
        <v>39</v>
      </c>
      <c r="Q20" s="207"/>
      <c r="R20" s="266">
        <v>123</v>
      </c>
      <c r="S20" s="267">
        <v>41</v>
      </c>
      <c r="T20" s="268">
        <v>0</v>
      </c>
      <c r="U20" s="266">
        <v>143</v>
      </c>
      <c r="V20" s="267">
        <v>45</v>
      </c>
      <c r="W20" s="268">
        <v>0</v>
      </c>
      <c r="X20" s="355">
        <v>155</v>
      </c>
      <c r="Y20" s="4">
        <v>45</v>
      </c>
      <c r="Z20" s="356">
        <v>0</v>
      </c>
      <c r="AA20" s="362">
        <v>171</v>
      </c>
      <c r="AB20">
        <v>44</v>
      </c>
      <c r="AC20" s="363">
        <v>1</v>
      </c>
      <c r="AD20" s="362">
        <v>147</v>
      </c>
      <c r="AE20">
        <v>46</v>
      </c>
      <c r="AF20" s="363">
        <v>1</v>
      </c>
      <c r="AG20" s="362">
        <v>159</v>
      </c>
      <c r="AH20">
        <v>48</v>
      </c>
      <c r="AI20" s="363">
        <v>1</v>
      </c>
    </row>
    <row r="21" spans="1:35" s="4" customFormat="1" ht="17.25" x14ac:dyDescent="0.25">
      <c r="A21" s="40" t="s">
        <v>156</v>
      </c>
      <c r="B21" s="9">
        <v>266</v>
      </c>
      <c r="C21" s="27">
        <v>229</v>
      </c>
      <c r="D21" s="9">
        <v>262</v>
      </c>
      <c r="E21" s="27">
        <v>231</v>
      </c>
      <c r="F21" s="9">
        <v>283</v>
      </c>
      <c r="G21" s="27">
        <v>204</v>
      </c>
      <c r="H21" s="9">
        <v>273</v>
      </c>
      <c r="I21" s="27">
        <v>209</v>
      </c>
      <c r="J21" s="9">
        <v>256</v>
      </c>
      <c r="K21" s="27">
        <v>206</v>
      </c>
      <c r="L21">
        <v>260</v>
      </c>
      <c r="M21" s="241">
        <v>204</v>
      </c>
      <c r="N21" s="164"/>
      <c r="O21" s="205">
        <v>247</v>
      </c>
      <c r="P21" s="206">
        <v>215</v>
      </c>
      <c r="Q21" s="207"/>
      <c r="R21" s="266">
        <v>252</v>
      </c>
      <c r="S21" s="267">
        <v>217</v>
      </c>
      <c r="T21" s="268">
        <v>0</v>
      </c>
      <c r="U21" s="266">
        <v>283</v>
      </c>
      <c r="V21" s="267">
        <v>212</v>
      </c>
      <c r="W21" s="268">
        <v>0</v>
      </c>
      <c r="X21" s="355">
        <v>321</v>
      </c>
      <c r="Y21" s="4">
        <v>202</v>
      </c>
      <c r="Z21" s="356">
        <v>0</v>
      </c>
      <c r="AA21" s="362">
        <v>310</v>
      </c>
      <c r="AB21">
        <v>217</v>
      </c>
      <c r="AC21" s="363">
        <v>0</v>
      </c>
      <c r="AD21" s="362">
        <v>303</v>
      </c>
      <c r="AE21">
        <v>217</v>
      </c>
      <c r="AF21" s="363">
        <v>1</v>
      </c>
      <c r="AG21" s="362">
        <v>288</v>
      </c>
      <c r="AH21">
        <v>234</v>
      </c>
      <c r="AI21" s="363">
        <v>0</v>
      </c>
    </row>
    <row r="22" spans="1:35" s="4" customFormat="1" ht="15" x14ac:dyDescent="0.25">
      <c r="A22" s="40" t="s">
        <v>28</v>
      </c>
      <c r="B22" s="9">
        <v>147</v>
      </c>
      <c r="C22" s="27">
        <v>172</v>
      </c>
      <c r="D22" s="9">
        <v>146</v>
      </c>
      <c r="E22" s="27">
        <v>172</v>
      </c>
      <c r="F22" s="9">
        <v>138</v>
      </c>
      <c r="G22" s="27">
        <v>172</v>
      </c>
      <c r="H22" s="9">
        <v>153</v>
      </c>
      <c r="I22" s="27">
        <v>170</v>
      </c>
      <c r="J22" s="9">
        <v>154</v>
      </c>
      <c r="K22" s="27">
        <v>152</v>
      </c>
      <c r="L22" s="9">
        <v>161</v>
      </c>
      <c r="M22" s="241">
        <v>157</v>
      </c>
      <c r="N22" s="164"/>
      <c r="O22" s="205">
        <v>169</v>
      </c>
      <c r="P22" s="206">
        <v>156</v>
      </c>
      <c r="Q22" s="207"/>
      <c r="R22" s="266">
        <v>171</v>
      </c>
      <c r="S22" s="267">
        <v>148</v>
      </c>
      <c r="T22" s="268">
        <v>1</v>
      </c>
      <c r="U22" s="266">
        <v>170</v>
      </c>
      <c r="V22" s="267">
        <v>151</v>
      </c>
      <c r="W22" s="268">
        <v>2</v>
      </c>
      <c r="X22" s="355">
        <v>169</v>
      </c>
      <c r="Y22" s="4">
        <v>149</v>
      </c>
      <c r="Z22" s="356">
        <v>3</v>
      </c>
      <c r="AA22" s="362">
        <v>164</v>
      </c>
      <c r="AB22">
        <v>156</v>
      </c>
      <c r="AC22" s="363">
        <v>5</v>
      </c>
      <c r="AD22" s="362">
        <v>171</v>
      </c>
      <c r="AE22">
        <v>143</v>
      </c>
      <c r="AF22" s="363">
        <v>7</v>
      </c>
      <c r="AG22" s="362">
        <v>171</v>
      </c>
      <c r="AH22">
        <v>141</v>
      </c>
      <c r="AI22" s="363">
        <v>7</v>
      </c>
    </row>
    <row r="23" spans="1:35" s="4" customFormat="1" ht="15" x14ac:dyDescent="0.25">
      <c r="A23" s="40" t="s">
        <v>223</v>
      </c>
      <c r="B23" s="9">
        <v>254</v>
      </c>
      <c r="C23" s="27">
        <v>305</v>
      </c>
      <c r="D23" s="9">
        <v>244</v>
      </c>
      <c r="E23" s="27">
        <v>317</v>
      </c>
      <c r="F23" s="9">
        <v>249</v>
      </c>
      <c r="G23" s="27">
        <v>319</v>
      </c>
      <c r="H23" s="9">
        <v>423</v>
      </c>
      <c r="I23" s="27">
        <v>371</v>
      </c>
      <c r="J23" s="9">
        <v>433</v>
      </c>
      <c r="K23" s="27">
        <v>344</v>
      </c>
      <c r="L23" s="9">
        <v>423</v>
      </c>
      <c r="M23" s="241">
        <v>336</v>
      </c>
      <c r="N23" s="164"/>
      <c r="O23" s="205">
        <v>421</v>
      </c>
      <c r="P23" s="206">
        <v>357</v>
      </c>
      <c r="Q23" s="207"/>
      <c r="R23" s="266">
        <v>395</v>
      </c>
      <c r="S23" s="267">
        <v>335</v>
      </c>
      <c r="T23" s="268">
        <v>0</v>
      </c>
      <c r="U23" s="266">
        <v>266</v>
      </c>
      <c r="V23" s="267">
        <v>227</v>
      </c>
      <c r="W23" s="268">
        <v>1</v>
      </c>
      <c r="X23" s="355">
        <v>239</v>
      </c>
      <c r="Y23" s="4">
        <v>228</v>
      </c>
      <c r="Z23" s="356">
        <v>5</v>
      </c>
      <c r="AA23" s="362">
        <v>237</v>
      </c>
      <c r="AB23">
        <v>213</v>
      </c>
      <c r="AC23" s="363">
        <v>5</v>
      </c>
      <c r="AD23" s="362">
        <v>248</v>
      </c>
      <c r="AE23">
        <v>210</v>
      </c>
      <c r="AF23" s="363">
        <v>7</v>
      </c>
      <c r="AG23" s="362">
        <v>257</v>
      </c>
      <c r="AH23">
        <v>213</v>
      </c>
      <c r="AI23" s="363">
        <v>11</v>
      </c>
    </row>
    <row r="24" spans="1:35" s="4" customFormat="1" ht="15" x14ac:dyDescent="0.25">
      <c r="A24" s="40" t="s">
        <v>222</v>
      </c>
      <c r="B24" s="9">
        <v>64</v>
      </c>
      <c r="C24" s="27">
        <v>31</v>
      </c>
      <c r="D24" s="9">
        <v>30</v>
      </c>
      <c r="E24" s="27">
        <v>14</v>
      </c>
      <c r="F24" s="9">
        <v>31</v>
      </c>
      <c r="G24" s="27">
        <v>17</v>
      </c>
      <c r="H24" s="9">
        <v>32</v>
      </c>
      <c r="I24" s="27">
        <v>18</v>
      </c>
      <c r="J24" s="9">
        <v>29</v>
      </c>
      <c r="K24" s="27">
        <v>19</v>
      </c>
      <c r="L24" s="9">
        <v>26</v>
      </c>
      <c r="M24" s="241">
        <v>19</v>
      </c>
      <c r="N24" s="164"/>
      <c r="O24" s="205">
        <v>28</v>
      </c>
      <c r="P24" s="206">
        <v>17</v>
      </c>
      <c r="Q24" s="207"/>
      <c r="R24" s="266">
        <v>33</v>
      </c>
      <c r="S24" s="267">
        <v>14</v>
      </c>
      <c r="T24" s="268">
        <v>0</v>
      </c>
      <c r="U24" s="266">
        <v>34</v>
      </c>
      <c r="V24" s="267">
        <v>14</v>
      </c>
      <c r="W24" s="268">
        <v>0</v>
      </c>
      <c r="X24" s="355">
        <v>32</v>
      </c>
      <c r="Y24" s="4">
        <v>18</v>
      </c>
      <c r="Z24" s="356">
        <v>0</v>
      </c>
      <c r="AA24" s="362">
        <v>33</v>
      </c>
      <c r="AB24">
        <v>16</v>
      </c>
      <c r="AC24" s="363">
        <v>0</v>
      </c>
      <c r="AD24" s="362">
        <v>36</v>
      </c>
      <c r="AE24">
        <v>15</v>
      </c>
      <c r="AF24" s="363">
        <v>0</v>
      </c>
      <c r="AG24" s="362">
        <v>43</v>
      </c>
      <c r="AH24">
        <v>12</v>
      </c>
      <c r="AI24" s="363">
        <v>0</v>
      </c>
    </row>
    <row r="25" spans="1:35" s="4" customFormat="1" ht="17.25" x14ac:dyDescent="0.25">
      <c r="A25" s="40" t="s">
        <v>157</v>
      </c>
      <c r="B25" s="9">
        <v>115</v>
      </c>
      <c r="C25" s="27">
        <v>121</v>
      </c>
      <c r="D25" s="9">
        <v>126</v>
      </c>
      <c r="E25" s="27">
        <v>125</v>
      </c>
      <c r="F25" s="9">
        <v>117</v>
      </c>
      <c r="G25" s="27">
        <v>127</v>
      </c>
      <c r="H25" s="9">
        <v>118</v>
      </c>
      <c r="I25" s="27">
        <v>125</v>
      </c>
      <c r="J25" s="9">
        <v>108</v>
      </c>
      <c r="K25" s="27">
        <v>102</v>
      </c>
      <c r="L25" s="9">
        <v>109</v>
      </c>
      <c r="M25" s="241">
        <v>109</v>
      </c>
      <c r="N25" s="164"/>
      <c r="O25" s="205">
        <v>106</v>
      </c>
      <c r="P25" s="206">
        <v>95</v>
      </c>
      <c r="Q25" s="207"/>
      <c r="R25" s="266">
        <v>103</v>
      </c>
      <c r="S25" s="267">
        <v>97</v>
      </c>
      <c r="T25" s="268">
        <v>0</v>
      </c>
      <c r="U25" s="266">
        <v>105</v>
      </c>
      <c r="V25" s="267">
        <v>110</v>
      </c>
      <c r="W25" s="268">
        <v>0</v>
      </c>
      <c r="X25" s="355">
        <v>114</v>
      </c>
      <c r="Y25" s="4">
        <v>97</v>
      </c>
      <c r="Z25" s="356">
        <v>1</v>
      </c>
      <c r="AA25" s="362">
        <v>96</v>
      </c>
      <c r="AB25">
        <v>88</v>
      </c>
      <c r="AC25" s="363">
        <v>4</v>
      </c>
      <c r="AD25" s="362">
        <v>93</v>
      </c>
      <c r="AE25">
        <v>88</v>
      </c>
      <c r="AF25" s="363">
        <v>6</v>
      </c>
      <c r="AG25" s="362">
        <v>86</v>
      </c>
      <c r="AH25">
        <v>98</v>
      </c>
      <c r="AI25" s="363">
        <v>9</v>
      </c>
    </row>
    <row r="26" spans="1:35" s="4" customFormat="1" ht="15" x14ac:dyDescent="0.25">
      <c r="A26" s="40" t="s">
        <v>224</v>
      </c>
      <c r="B26" s="9">
        <v>841</v>
      </c>
      <c r="C26" s="27">
        <v>124</v>
      </c>
      <c r="D26" s="9">
        <v>774</v>
      </c>
      <c r="E26" s="27">
        <v>109</v>
      </c>
      <c r="F26" s="9">
        <v>695</v>
      </c>
      <c r="G26" s="27">
        <v>112</v>
      </c>
      <c r="H26" s="9">
        <v>625</v>
      </c>
      <c r="I26" s="27">
        <v>146</v>
      </c>
      <c r="J26" s="9">
        <v>612</v>
      </c>
      <c r="K26" s="27">
        <v>105</v>
      </c>
      <c r="L26" s="9">
        <v>564</v>
      </c>
      <c r="M26" s="241">
        <v>99</v>
      </c>
      <c r="N26" s="164"/>
      <c r="O26" s="205">
        <v>628</v>
      </c>
      <c r="P26" s="206">
        <v>122</v>
      </c>
      <c r="Q26" s="207"/>
      <c r="R26" s="266">
        <v>613</v>
      </c>
      <c r="S26" s="267">
        <v>128</v>
      </c>
      <c r="T26" s="268">
        <v>0</v>
      </c>
      <c r="U26" s="266">
        <v>606</v>
      </c>
      <c r="V26" s="267">
        <v>141</v>
      </c>
      <c r="W26" s="268">
        <v>1</v>
      </c>
      <c r="X26" s="355">
        <v>654</v>
      </c>
      <c r="Y26" s="4">
        <v>170</v>
      </c>
      <c r="Z26" s="356">
        <v>5</v>
      </c>
      <c r="AA26" s="362">
        <v>675</v>
      </c>
      <c r="AB26">
        <v>159</v>
      </c>
      <c r="AC26" s="363">
        <v>6</v>
      </c>
      <c r="AD26" s="362">
        <v>757</v>
      </c>
      <c r="AE26">
        <v>185</v>
      </c>
      <c r="AF26" s="363">
        <v>6</v>
      </c>
      <c r="AG26" s="362">
        <v>797</v>
      </c>
      <c r="AH26">
        <v>199</v>
      </c>
      <c r="AI26" s="363">
        <v>2</v>
      </c>
    </row>
    <row r="27" spans="1:35" s="4" customFormat="1" ht="15" x14ac:dyDescent="0.25">
      <c r="A27" s="40" t="s">
        <v>225</v>
      </c>
      <c r="B27" s="9">
        <v>122</v>
      </c>
      <c r="C27" s="27">
        <v>93</v>
      </c>
      <c r="D27" s="9">
        <v>124</v>
      </c>
      <c r="E27" s="27">
        <v>89</v>
      </c>
      <c r="F27" s="9">
        <v>128</v>
      </c>
      <c r="G27" s="27">
        <v>83</v>
      </c>
      <c r="H27" s="9">
        <v>132</v>
      </c>
      <c r="I27" s="27">
        <v>74</v>
      </c>
      <c r="J27" s="9">
        <v>133</v>
      </c>
      <c r="K27" s="27">
        <v>73</v>
      </c>
      <c r="L27" s="9">
        <v>129</v>
      </c>
      <c r="M27" s="241">
        <v>77</v>
      </c>
      <c r="N27" s="164"/>
      <c r="O27" s="205">
        <v>130</v>
      </c>
      <c r="P27" s="206">
        <v>75</v>
      </c>
      <c r="Q27" s="207"/>
      <c r="R27" s="266">
        <v>97</v>
      </c>
      <c r="S27" s="267">
        <v>52</v>
      </c>
      <c r="T27" s="268">
        <v>0</v>
      </c>
      <c r="U27" s="266">
        <v>91</v>
      </c>
      <c r="V27" s="267">
        <v>52</v>
      </c>
      <c r="W27" s="268">
        <v>0</v>
      </c>
      <c r="X27" s="355">
        <v>93</v>
      </c>
      <c r="Y27" s="4">
        <v>41</v>
      </c>
      <c r="Z27" s="356">
        <v>0</v>
      </c>
      <c r="AA27" s="362">
        <v>131</v>
      </c>
      <c r="AB27">
        <v>58</v>
      </c>
      <c r="AC27" s="363">
        <v>0</v>
      </c>
      <c r="AD27" s="362">
        <v>122</v>
      </c>
      <c r="AE27">
        <v>69</v>
      </c>
      <c r="AF27" s="363">
        <v>1</v>
      </c>
      <c r="AG27" s="362">
        <v>138</v>
      </c>
      <c r="AH27">
        <v>70</v>
      </c>
      <c r="AI27" s="363">
        <v>1</v>
      </c>
    </row>
    <row r="28" spans="1:35" s="4" customFormat="1" ht="15" x14ac:dyDescent="0.25">
      <c r="A28" s="40" t="s">
        <v>32</v>
      </c>
      <c r="B28" s="9">
        <v>1723</v>
      </c>
      <c r="C28" s="27">
        <v>1885</v>
      </c>
      <c r="D28" s="9">
        <v>1924</v>
      </c>
      <c r="E28" s="27">
        <v>2158</v>
      </c>
      <c r="F28" s="9">
        <v>2032</v>
      </c>
      <c r="G28" s="27">
        <v>2342</v>
      </c>
      <c r="H28" s="9">
        <v>2264</v>
      </c>
      <c r="I28" s="27">
        <v>2454</v>
      </c>
      <c r="J28" s="9">
        <v>2441</v>
      </c>
      <c r="K28" s="27">
        <v>2649</v>
      </c>
      <c r="L28" s="9">
        <v>2463</v>
      </c>
      <c r="M28" s="241">
        <v>2700</v>
      </c>
      <c r="N28" s="164"/>
      <c r="O28" s="205">
        <v>2504</v>
      </c>
      <c r="P28" s="206">
        <v>2786</v>
      </c>
      <c r="Q28" s="207"/>
      <c r="R28" s="266">
        <v>2665</v>
      </c>
      <c r="S28" s="267">
        <v>2981</v>
      </c>
      <c r="T28" s="268">
        <v>7</v>
      </c>
      <c r="U28" s="266">
        <v>2960</v>
      </c>
      <c r="V28" s="267">
        <v>3210</v>
      </c>
      <c r="W28" s="268">
        <v>10</v>
      </c>
      <c r="X28" s="355">
        <v>3130</v>
      </c>
      <c r="Y28" s="4">
        <v>3321</v>
      </c>
      <c r="Z28" s="356">
        <v>16</v>
      </c>
      <c r="AA28" s="362">
        <v>3050</v>
      </c>
      <c r="AB28">
        <v>3212</v>
      </c>
      <c r="AC28" s="363">
        <v>19</v>
      </c>
      <c r="AD28" s="362">
        <v>3083</v>
      </c>
      <c r="AE28">
        <v>3414</v>
      </c>
      <c r="AF28" s="363">
        <v>30</v>
      </c>
      <c r="AG28" s="362">
        <v>3192</v>
      </c>
      <c r="AH28">
        <v>3547</v>
      </c>
      <c r="AI28" s="363">
        <v>41</v>
      </c>
    </row>
    <row r="29" spans="1:35" s="4" customFormat="1" ht="15" x14ac:dyDescent="0.25">
      <c r="A29" s="40" t="s">
        <v>33</v>
      </c>
      <c r="B29" s="9">
        <v>649</v>
      </c>
      <c r="C29" s="27">
        <v>111</v>
      </c>
      <c r="D29" s="9">
        <v>664</v>
      </c>
      <c r="E29" s="27">
        <v>114</v>
      </c>
      <c r="F29" s="9">
        <v>673</v>
      </c>
      <c r="G29" s="27">
        <v>118</v>
      </c>
      <c r="H29" s="9">
        <v>671</v>
      </c>
      <c r="I29" s="27">
        <v>363</v>
      </c>
      <c r="J29" s="9">
        <v>695</v>
      </c>
      <c r="K29" s="27">
        <v>97</v>
      </c>
      <c r="L29" s="9">
        <v>650</v>
      </c>
      <c r="M29" s="241">
        <v>104</v>
      </c>
      <c r="N29" s="164"/>
      <c r="O29" s="205">
        <v>614</v>
      </c>
      <c r="P29" s="206">
        <v>104</v>
      </c>
      <c r="Q29" s="207"/>
      <c r="R29" s="266">
        <v>608</v>
      </c>
      <c r="S29" s="267">
        <v>96</v>
      </c>
      <c r="T29" s="268">
        <v>1</v>
      </c>
      <c r="U29" s="266">
        <v>579</v>
      </c>
      <c r="V29" s="267">
        <v>93</v>
      </c>
      <c r="W29" s="268">
        <v>5</v>
      </c>
      <c r="X29" s="355">
        <v>593</v>
      </c>
      <c r="Y29" s="4">
        <v>110</v>
      </c>
      <c r="Z29" s="356">
        <v>5</v>
      </c>
      <c r="AA29" s="362">
        <v>570</v>
      </c>
      <c r="AB29">
        <v>81</v>
      </c>
      <c r="AC29" s="363">
        <v>8</v>
      </c>
      <c r="AD29" s="362">
        <v>529</v>
      </c>
      <c r="AE29">
        <v>88</v>
      </c>
      <c r="AF29" s="363">
        <v>9</v>
      </c>
      <c r="AG29" s="362">
        <v>543</v>
      </c>
      <c r="AH29">
        <v>89</v>
      </c>
      <c r="AI29" s="363">
        <v>9</v>
      </c>
    </row>
    <row r="30" spans="1:35" s="4" customFormat="1" ht="15.75" thickBot="1" x14ac:dyDescent="0.3">
      <c r="A30" s="42" t="s">
        <v>34</v>
      </c>
      <c r="B30" s="28">
        <v>3628</v>
      </c>
      <c r="C30" s="29">
        <v>2988</v>
      </c>
      <c r="D30" s="28">
        <v>3272</v>
      </c>
      <c r="E30" s="29">
        <v>2667</v>
      </c>
      <c r="F30" s="28">
        <v>2905</v>
      </c>
      <c r="G30" s="29">
        <v>2538</v>
      </c>
      <c r="H30" s="28">
        <v>2787</v>
      </c>
      <c r="I30" s="29">
        <v>2549</v>
      </c>
      <c r="J30" s="28">
        <v>2706</v>
      </c>
      <c r="K30" s="29">
        <v>2516</v>
      </c>
      <c r="L30" s="28">
        <v>2569</v>
      </c>
      <c r="M30" s="242">
        <v>2371</v>
      </c>
      <c r="N30" s="239"/>
      <c r="O30" s="208">
        <v>2579</v>
      </c>
      <c r="P30" s="209">
        <v>2273</v>
      </c>
      <c r="Q30" s="210"/>
      <c r="R30" s="269">
        <v>2628</v>
      </c>
      <c r="S30" s="270">
        <v>2351</v>
      </c>
      <c r="T30" s="271">
        <v>6</v>
      </c>
      <c r="U30" s="269">
        <v>2621</v>
      </c>
      <c r="V30" s="270">
        <v>2237</v>
      </c>
      <c r="W30" s="271">
        <v>8</v>
      </c>
      <c r="X30" s="357">
        <v>2301</v>
      </c>
      <c r="Y30" s="89">
        <v>1959</v>
      </c>
      <c r="Z30" s="358">
        <v>27</v>
      </c>
      <c r="AA30" s="364">
        <v>1969</v>
      </c>
      <c r="AB30" s="365">
        <v>1729</v>
      </c>
      <c r="AC30" s="366">
        <v>39</v>
      </c>
      <c r="AD30" s="364">
        <v>2327</v>
      </c>
      <c r="AE30" s="365">
        <v>2018</v>
      </c>
      <c r="AF30" s="366">
        <v>55</v>
      </c>
      <c r="AG30" s="364">
        <v>2405</v>
      </c>
      <c r="AH30" s="365">
        <v>1959</v>
      </c>
      <c r="AI30" s="366">
        <v>52</v>
      </c>
    </row>
    <row r="31" spans="1:35" s="4" customFormat="1" ht="15.75" thickBot="1" x14ac:dyDescent="0.3">
      <c r="A31" s="43" t="s">
        <v>68</v>
      </c>
      <c r="B31" s="385">
        <f>Table_2!I8</f>
        <v>24996</v>
      </c>
      <c r="C31" s="387"/>
      <c r="D31" s="385">
        <f>Table_2!J8</f>
        <v>25363</v>
      </c>
      <c r="E31" s="387"/>
      <c r="F31" s="385">
        <f>Table_2!K8</f>
        <v>25298</v>
      </c>
      <c r="G31" s="387"/>
      <c r="H31" s="385">
        <f>Table_2!L8</f>
        <v>25460</v>
      </c>
      <c r="I31" s="387"/>
      <c r="J31" s="385">
        <f>SUM(J7:K30)</f>
        <v>25611</v>
      </c>
      <c r="K31" s="387"/>
      <c r="L31" s="385">
        <f>SUM(L7:M30)</f>
        <v>25065</v>
      </c>
      <c r="M31" s="386"/>
      <c r="N31" s="387"/>
      <c r="O31" s="385">
        <f>SUM(O7:P30)</f>
        <v>25135</v>
      </c>
      <c r="P31" s="386"/>
      <c r="Q31" s="387"/>
      <c r="R31" s="398">
        <f>SUM(R7:T30)</f>
        <v>25710</v>
      </c>
      <c r="S31" s="399"/>
      <c r="T31" s="400"/>
      <c r="U31" s="398">
        <f>SUM(U7:W30)</f>
        <v>26427</v>
      </c>
      <c r="V31" s="399"/>
      <c r="W31" s="400"/>
      <c r="X31" s="382">
        <f>SUM(X7:Z30)</f>
        <v>26316</v>
      </c>
      <c r="Y31" s="383"/>
      <c r="Z31" s="384"/>
      <c r="AA31" s="382">
        <f>SUM(AA7:AC30)</f>
        <v>25172</v>
      </c>
      <c r="AB31" s="383"/>
      <c r="AC31" s="384"/>
      <c r="AD31" s="382">
        <f>SUM(AD7:AF30)</f>
        <v>25968</v>
      </c>
      <c r="AE31" s="383"/>
      <c r="AF31" s="384"/>
      <c r="AG31" s="382">
        <f>SUM(AG7:AI30)</f>
        <v>26468</v>
      </c>
      <c r="AH31" s="383"/>
      <c r="AI31" s="384"/>
    </row>
    <row r="32" spans="1:35" s="4" customFormat="1" ht="15" x14ac:dyDescent="0.25">
      <c r="A32" s="30"/>
      <c r="B32" s="9"/>
      <c r="C32" s="9"/>
      <c r="D32" s="9"/>
      <c r="E32" s="9"/>
      <c r="F32" s="9"/>
      <c r="G32" s="9"/>
      <c r="H32" s="9"/>
      <c r="I32" s="9"/>
      <c r="J32" s="9"/>
      <c r="K32" s="9"/>
      <c r="L32" s="9">
        <f>SUM(L7:L30)</f>
        <v>13303</v>
      </c>
      <c r="M32" s="9">
        <f>SUM(M7:M30)</f>
        <v>11762</v>
      </c>
      <c r="N32" s="9"/>
      <c r="O32" s="9">
        <f>SUM(O7:O30)</f>
        <v>13299</v>
      </c>
      <c r="P32" s="9">
        <f>SUM(P7:P30)</f>
        <v>11836</v>
      </c>
      <c r="R32" s="9">
        <f t="shared" ref="R32:W32" si="0">SUM(R7:R30)</f>
        <v>13654</v>
      </c>
      <c r="S32" s="9">
        <f t="shared" si="0"/>
        <v>12030</v>
      </c>
      <c r="T32" s="9">
        <f t="shared" si="0"/>
        <v>26</v>
      </c>
      <c r="U32" s="9">
        <f t="shared" si="0"/>
        <v>14178</v>
      </c>
      <c r="V32" s="9">
        <f t="shared" si="0"/>
        <v>12197</v>
      </c>
      <c r="W32" s="9">
        <f t="shared" si="0"/>
        <v>52</v>
      </c>
      <c r="X32" s="9">
        <f t="shared" ref="X32:AB32" si="1">SUM(X7:X30)</f>
        <v>14083</v>
      </c>
      <c r="Y32" s="9">
        <f t="shared" si="1"/>
        <v>12136</v>
      </c>
      <c r="Z32" s="9">
        <f t="shared" si="1"/>
        <v>97</v>
      </c>
      <c r="AA32" s="9">
        <f t="shared" si="1"/>
        <v>13467</v>
      </c>
      <c r="AB32" s="9">
        <f t="shared" si="1"/>
        <v>11566</v>
      </c>
      <c r="AC32" s="9">
        <f t="shared" ref="AC32:AI32" si="2">SUM(AC7:AC30)</f>
        <v>139</v>
      </c>
      <c r="AD32" s="9">
        <f t="shared" si="2"/>
        <v>13776</v>
      </c>
      <c r="AE32" s="9">
        <f t="shared" si="2"/>
        <v>11984</v>
      </c>
      <c r="AF32" s="9">
        <f t="shared" si="2"/>
        <v>208</v>
      </c>
      <c r="AG32" s="4">
        <f>SUM(AG7:AG30)</f>
        <v>14019</v>
      </c>
      <c r="AH32" s="4">
        <f>SUM(AH7:AH30)</f>
        <v>12192</v>
      </c>
      <c r="AI32" s="4">
        <f t="shared" si="2"/>
        <v>257</v>
      </c>
    </row>
    <row r="33" spans="1:35" s="4" customFormat="1" ht="18" customHeight="1" x14ac:dyDescent="0.25">
      <c r="A33" s="31"/>
    </row>
    <row r="34" spans="1:35" s="4" customFormat="1" ht="15.75" thickBot="1" x14ac:dyDescent="0.3">
      <c r="A34" s="31"/>
    </row>
    <row r="35" spans="1:35" s="4" customFormat="1" ht="15" x14ac:dyDescent="0.25">
      <c r="A35" s="396" t="s">
        <v>10</v>
      </c>
      <c r="B35" s="376" t="s">
        <v>15</v>
      </c>
      <c r="C35" s="378"/>
      <c r="D35" s="376" t="s">
        <v>19</v>
      </c>
      <c r="E35" s="378"/>
      <c r="F35" s="376" t="s">
        <v>20</v>
      </c>
      <c r="G35" s="378"/>
      <c r="H35" s="376" t="s">
        <v>67</v>
      </c>
      <c r="I35" s="378"/>
      <c r="J35" s="376" t="s">
        <v>189</v>
      </c>
      <c r="K35" s="378"/>
      <c r="L35" s="376" t="s">
        <v>195</v>
      </c>
      <c r="M35" s="377"/>
      <c r="N35" s="378"/>
      <c r="O35" s="376" t="s">
        <v>235</v>
      </c>
      <c r="P35" s="377"/>
      <c r="Q35" s="378"/>
      <c r="R35" s="376" t="s">
        <v>256</v>
      </c>
      <c r="S35" s="377"/>
      <c r="T35" s="378"/>
      <c r="U35" s="376" t="s">
        <v>260</v>
      </c>
      <c r="V35" s="377"/>
      <c r="W35" s="378"/>
      <c r="X35" s="376" t="s">
        <v>275</v>
      </c>
      <c r="Y35" s="377"/>
      <c r="Z35" s="378"/>
      <c r="AA35" s="376" t="s">
        <v>280</v>
      </c>
      <c r="AB35" s="377"/>
      <c r="AC35" s="378"/>
      <c r="AD35" s="376" t="s">
        <v>290</v>
      </c>
      <c r="AE35" s="377"/>
      <c r="AF35" s="378"/>
      <c r="AG35" s="376" t="s">
        <v>291</v>
      </c>
      <c r="AH35" s="377"/>
      <c r="AI35" s="378"/>
    </row>
    <row r="36" spans="1:35" s="4" customFormat="1" ht="60.75" thickBot="1" x14ac:dyDescent="0.3">
      <c r="A36" s="397"/>
      <c r="B36" s="37" t="s">
        <v>65</v>
      </c>
      <c r="C36" s="38" t="s">
        <v>66</v>
      </c>
      <c r="D36" s="37" t="s">
        <v>65</v>
      </c>
      <c r="E36" s="38" t="s">
        <v>66</v>
      </c>
      <c r="F36" s="37" t="s">
        <v>65</v>
      </c>
      <c r="G36" s="38" t="s">
        <v>66</v>
      </c>
      <c r="H36" s="37" t="s">
        <v>65</v>
      </c>
      <c r="I36" s="38" t="s">
        <v>66</v>
      </c>
      <c r="J36" s="37" t="s">
        <v>65</v>
      </c>
      <c r="K36" s="38" t="s">
        <v>66</v>
      </c>
      <c r="L36" s="37" t="s">
        <v>65</v>
      </c>
      <c r="M36" s="23" t="s">
        <v>66</v>
      </c>
      <c r="N36" s="38" t="s">
        <v>233</v>
      </c>
      <c r="O36" s="37" t="s">
        <v>65</v>
      </c>
      <c r="P36" s="23" t="s">
        <v>66</v>
      </c>
      <c r="Q36" s="38" t="s">
        <v>233</v>
      </c>
      <c r="R36" s="37" t="s">
        <v>65</v>
      </c>
      <c r="S36" s="23" t="s">
        <v>66</v>
      </c>
      <c r="T36" s="238" t="s">
        <v>233</v>
      </c>
      <c r="U36" s="37" t="s">
        <v>65</v>
      </c>
      <c r="V36" s="23" t="s">
        <v>66</v>
      </c>
      <c r="W36" s="238" t="s">
        <v>233</v>
      </c>
      <c r="X36" s="37" t="s">
        <v>65</v>
      </c>
      <c r="Y36" s="23" t="s">
        <v>66</v>
      </c>
      <c r="Z36" s="238" t="s">
        <v>233</v>
      </c>
      <c r="AA36" s="37" t="s">
        <v>65</v>
      </c>
      <c r="AB36" s="23" t="s">
        <v>66</v>
      </c>
      <c r="AC36" s="238" t="s">
        <v>233</v>
      </c>
      <c r="AD36" s="37" t="s">
        <v>65</v>
      </c>
      <c r="AE36" s="23" t="s">
        <v>66</v>
      </c>
      <c r="AF36" s="238" t="s">
        <v>233</v>
      </c>
      <c r="AG36" s="37" t="s">
        <v>65</v>
      </c>
      <c r="AH36" s="23" t="s">
        <v>66</v>
      </c>
      <c r="AI36" s="238" t="s">
        <v>233</v>
      </c>
    </row>
    <row r="37" spans="1:35" s="4" customFormat="1" ht="15" customHeight="1" thickTop="1" x14ac:dyDescent="0.25">
      <c r="A37" s="32" t="s">
        <v>24</v>
      </c>
      <c r="B37" s="36">
        <v>2929</v>
      </c>
      <c r="C37" s="26">
        <v>1317</v>
      </c>
      <c r="D37" s="36">
        <v>2467</v>
      </c>
      <c r="E37" s="26">
        <v>1475</v>
      </c>
      <c r="F37" s="36">
        <v>2584</v>
      </c>
      <c r="G37" s="26">
        <v>1476</v>
      </c>
      <c r="H37" s="36">
        <v>1985</v>
      </c>
      <c r="I37" s="26">
        <v>1126</v>
      </c>
      <c r="J37" s="125">
        <v>1954</v>
      </c>
      <c r="K37" s="126">
        <v>1078</v>
      </c>
      <c r="L37" s="125">
        <v>2087</v>
      </c>
      <c r="M37" s="243">
        <v>1121</v>
      </c>
      <c r="N37" s="163">
        <v>41</v>
      </c>
      <c r="O37" s="202">
        <v>2114</v>
      </c>
      <c r="P37" s="203">
        <v>986</v>
      </c>
      <c r="Q37" s="246">
        <v>34</v>
      </c>
      <c r="R37" s="189">
        <v>2078</v>
      </c>
      <c r="S37" s="190">
        <v>1044</v>
      </c>
      <c r="T37" s="191">
        <v>37</v>
      </c>
      <c r="U37" s="4">
        <v>2032</v>
      </c>
      <c r="V37" s="4">
        <v>956</v>
      </c>
      <c r="W37" s="4">
        <v>46</v>
      </c>
      <c r="X37" s="4">
        <v>1871</v>
      </c>
      <c r="Y37" s="4">
        <v>888</v>
      </c>
      <c r="Z37" s="4">
        <v>56</v>
      </c>
      <c r="AA37" s="4">
        <v>1765</v>
      </c>
      <c r="AB37" s="4">
        <v>804</v>
      </c>
      <c r="AC37" s="4">
        <v>104</v>
      </c>
      <c r="AD37" s="4">
        <v>1775</v>
      </c>
      <c r="AE37" s="4">
        <v>821</v>
      </c>
      <c r="AF37" s="4">
        <v>120</v>
      </c>
      <c r="AG37" s="4">
        <v>1668</v>
      </c>
      <c r="AH37" s="4">
        <v>761</v>
      </c>
      <c r="AI37" s="4">
        <v>110</v>
      </c>
    </row>
    <row r="38" spans="1:35" s="4" customFormat="1" ht="15" x14ac:dyDescent="0.25">
      <c r="A38" s="32" t="s">
        <v>197</v>
      </c>
      <c r="B38" s="46">
        <v>431</v>
      </c>
      <c r="C38" s="33">
        <v>432</v>
      </c>
      <c r="D38" s="46">
        <v>299</v>
      </c>
      <c r="E38" s="33">
        <v>277</v>
      </c>
      <c r="F38" s="46">
        <v>373</v>
      </c>
      <c r="G38" s="33">
        <v>394</v>
      </c>
      <c r="H38" s="46">
        <v>486</v>
      </c>
      <c r="I38" s="33">
        <v>576</v>
      </c>
      <c r="J38" s="125">
        <v>549</v>
      </c>
      <c r="K38" s="127">
        <v>579</v>
      </c>
      <c r="L38" s="125">
        <v>556</v>
      </c>
      <c r="M38" s="244">
        <v>594</v>
      </c>
      <c r="N38" s="164">
        <v>29</v>
      </c>
      <c r="O38" s="205">
        <v>570</v>
      </c>
      <c r="P38" s="206">
        <v>643</v>
      </c>
      <c r="Q38" s="247">
        <v>20</v>
      </c>
      <c r="R38" s="192">
        <v>603</v>
      </c>
      <c r="S38" s="193">
        <v>748</v>
      </c>
      <c r="T38" s="194">
        <v>19</v>
      </c>
      <c r="U38" s="4">
        <v>623</v>
      </c>
      <c r="V38" s="4">
        <v>725</v>
      </c>
      <c r="W38" s="4">
        <v>11</v>
      </c>
      <c r="X38" s="4">
        <v>618</v>
      </c>
      <c r="Y38" s="4">
        <v>713</v>
      </c>
      <c r="Z38" s="4">
        <v>6</v>
      </c>
      <c r="AA38" s="4">
        <v>569</v>
      </c>
      <c r="AB38" s="4">
        <v>634</v>
      </c>
      <c r="AC38" s="4">
        <v>6</v>
      </c>
      <c r="AD38" s="4">
        <v>537</v>
      </c>
      <c r="AE38" s="4">
        <v>648</v>
      </c>
      <c r="AF38" s="4">
        <v>9</v>
      </c>
      <c r="AG38" s="4">
        <v>511</v>
      </c>
      <c r="AH38" s="4">
        <v>649</v>
      </c>
      <c r="AI38" s="4">
        <v>5</v>
      </c>
    </row>
    <row r="39" spans="1:35" s="4" customFormat="1" ht="15" x14ac:dyDescent="0.25">
      <c r="A39" s="32" t="s">
        <v>46</v>
      </c>
      <c r="B39" s="36">
        <v>363</v>
      </c>
      <c r="C39" s="27">
        <v>139</v>
      </c>
      <c r="D39" s="36">
        <v>1327</v>
      </c>
      <c r="E39" s="27">
        <v>389</v>
      </c>
      <c r="F39" s="36">
        <v>1304</v>
      </c>
      <c r="G39" s="27">
        <v>398</v>
      </c>
      <c r="H39" s="36">
        <v>1278</v>
      </c>
      <c r="I39" s="27">
        <v>408</v>
      </c>
      <c r="J39" s="125">
        <v>1264</v>
      </c>
      <c r="K39" s="127">
        <v>375</v>
      </c>
      <c r="L39" s="125">
        <v>1168</v>
      </c>
      <c r="M39" s="244">
        <v>375</v>
      </c>
      <c r="N39" s="164">
        <v>43</v>
      </c>
      <c r="O39" s="205">
        <v>1162</v>
      </c>
      <c r="P39" s="206">
        <v>394</v>
      </c>
      <c r="Q39" s="247">
        <v>34</v>
      </c>
      <c r="R39" s="192">
        <v>1218</v>
      </c>
      <c r="S39" s="193">
        <v>413</v>
      </c>
      <c r="T39" s="194">
        <v>25</v>
      </c>
      <c r="U39" s="4">
        <v>1294</v>
      </c>
      <c r="V39" s="4">
        <v>410</v>
      </c>
      <c r="W39" s="4">
        <v>32</v>
      </c>
      <c r="X39" s="4">
        <v>1359</v>
      </c>
      <c r="Y39" s="4">
        <v>445</v>
      </c>
      <c r="Z39" s="4">
        <v>32</v>
      </c>
      <c r="AA39" s="4">
        <v>1266</v>
      </c>
      <c r="AB39" s="4">
        <v>430</v>
      </c>
      <c r="AC39" s="4">
        <v>28</v>
      </c>
      <c r="AD39" s="4">
        <v>1270</v>
      </c>
      <c r="AE39" s="4">
        <v>411</v>
      </c>
      <c r="AF39" s="4">
        <v>26</v>
      </c>
      <c r="AG39" s="4">
        <v>1357</v>
      </c>
      <c r="AH39" s="4">
        <v>426</v>
      </c>
      <c r="AI39" s="4">
        <v>32</v>
      </c>
    </row>
    <row r="40" spans="1:35" s="4" customFormat="1" ht="15" x14ac:dyDescent="0.25">
      <c r="A40" s="32" t="s">
        <v>47</v>
      </c>
      <c r="B40" s="36">
        <v>0</v>
      </c>
      <c r="C40" s="27">
        <v>0</v>
      </c>
      <c r="D40" s="36">
        <v>96</v>
      </c>
      <c r="E40" s="27">
        <v>56</v>
      </c>
      <c r="F40" s="36">
        <v>176</v>
      </c>
      <c r="G40" s="27">
        <v>133</v>
      </c>
      <c r="H40" s="36">
        <v>230</v>
      </c>
      <c r="I40" s="27">
        <v>162</v>
      </c>
      <c r="J40" s="125">
        <v>288</v>
      </c>
      <c r="K40" s="127">
        <v>223</v>
      </c>
      <c r="L40" s="125">
        <v>329</v>
      </c>
      <c r="M40" s="244">
        <v>243</v>
      </c>
      <c r="N40" s="164">
        <v>5</v>
      </c>
      <c r="O40" s="205">
        <v>308</v>
      </c>
      <c r="P40" s="206">
        <v>266</v>
      </c>
      <c r="Q40" s="247">
        <v>3</v>
      </c>
      <c r="R40" s="192">
        <v>321</v>
      </c>
      <c r="S40" s="193">
        <v>244</v>
      </c>
      <c r="T40" s="194">
        <v>2</v>
      </c>
      <c r="U40" s="4">
        <v>316</v>
      </c>
      <c r="V40" s="4">
        <v>245</v>
      </c>
      <c r="W40" s="4">
        <v>4</v>
      </c>
      <c r="X40" s="4">
        <v>305</v>
      </c>
      <c r="Y40" s="4">
        <v>232</v>
      </c>
      <c r="Z40" s="4">
        <v>2</v>
      </c>
      <c r="AA40" s="4">
        <v>276</v>
      </c>
      <c r="AB40" s="4">
        <v>213</v>
      </c>
      <c r="AC40" s="4">
        <v>2</v>
      </c>
      <c r="AD40" s="4">
        <v>265</v>
      </c>
      <c r="AE40" s="4">
        <v>184</v>
      </c>
      <c r="AF40" s="4">
        <v>1</v>
      </c>
      <c r="AG40" s="4">
        <v>250</v>
      </c>
      <c r="AH40" s="4">
        <v>197</v>
      </c>
      <c r="AI40" s="4">
        <v>1</v>
      </c>
    </row>
    <row r="41" spans="1:35" s="4" customFormat="1" ht="15" x14ac:dyDescent="0.25">
      <c r="A41" s="32" t="s">
        <v>293</v>
      </c>
      <c r="B41" s="36"/>
      <c r="C41" s="27"/>
      <c r="D41" s="36"/>
      <c r="E41" s="27"/>
      <c r="F41" s="36"/>
      <c r="G41" s="27"/>
      <c r="H41" s="36"/>
      <c r="I41" s="27"/>
      <c r="J41" s="125"/>
      <c r="K41" s="127"/>
      <c r="L41" s="125"/>
      <c r="M41" s="244"/>
      <c r="N41" s="164"/>
      <c r="O41" s="205"/>
      <c r="P41" s="206"/>
      <c r="Q41" s="247"/>
      <c r="R41" s="192"/>
      <c r="S41" s="193"/>
      <c r="T41" s="194"/>
      <c r="AG41" s="4">
        <v>10</v>
      </c>
      <c r="AH41" s="4">
        <v>9</v>
      </c>
      <c r="AI41" s="4">
        <v>1</v>
      </c>
    </row>
    <row r="42" spans="1:35" s="4" customFormat="1" ht="15" x14ac:dyDescent="0.25">
      <c r="A42" s="32" t="s">
        <v>294</v>
      </c>
      <c r="B42" s="36"/>
      <c r="C42" s="27"/>
      <c r="D42" s="36"/>
      <c r="E42" s="27"/>
      <c r="F42" s="36"/>
      <c r="G42" s="27"/>
      <c r="H42" s="36"/>
      <c r="I42" s="27"/>
      <c r="J42" s="125"/>
      <c r="K42" s="127"/>
      <c r="L42" s="125"/>
      <c r="M42" s="244"/>
      <c r="N42" s="164"/>
      <c r="O42" s="205"/>
      <c r="P42" s="206"/>
      <c r="Q42" s="247"/>
      <c r="R42" s="192"/>
      <c r="S42" s="193"/>
      <c r="T42" s="194"/>
      <c r="AG42" s="4">
        <v>325</v>
      </c>
      <c r="AH42" s="4">
        <v>106</v>
      </c>
      <c r="AI42" s="4">
        <v>44</v>
      </c>
    </row>
    <row r="43" spans="1:35" s="4" customFormat="1" ht="15" x14ac:dyDescent="0.25">
      <c r="A43" s="32" t="s">
        <v>32</v>
      </c>
      <c r="B43" s="36">
        <v>760</v>
      </c>
      <c r="C43" s="27">
        <v>631</v>
      </c>
      <c r="D43" s="36">
        <v>746</v>
      </c>
      <c r="E43" s="27">
        <v>638</v>
      </c>
      <c r="F43" s="36">
        <v>836</v>
      </c>
      <c r="G43" s="27">
        <v>667</v>
      </c>
      <c r="H43" s="36">
        <v>849</v>
      </c>
      <c r="I43" s="27">
        <v>665</v>
      </c>
      <c r="J43" s="125">
        <v>877</v>
      </c>
      <c r="K43" s="127">
        <v>732</v>
      </c>
      <c r="L43" s="125">
        <v>925</v>
      </c>
      <c r="M43" s="244">
        <v>700</v>
      </c>
      <c r="N43" s="164">
        <v>15</v>
      </c>
      <c r="O43" s="205">
        <v>979</v>
      </c>
      <c r="P43" s="206">
        <v>784</v>
      </c>
      <c r="Q43" s="247">
        <v>14</v>
      </c>
      <c r="R43" s="192">
        <v>1113</v>
      </c>
      <c r="S43" s="193">
        <v>891</v>
      </c>
      <c r="T43" s="194">
        <v>15</v>
      </c>
      <c r="U43" s="4">
        <v>1195</v>
      </c>
      <c r="V43" s="4">
        <v>924</v>
      </c>
      <c r="W43" s="4">
        <v>17</v>
      </c>
      <c r="X43" s="4">
        <v>1197</v>
      </c>
      <c r="Y43" s="4">
        <v>925</v>
      </c>
      <c r="Z43" s="4">
        <v>25</v>
      </c>
      <c r="AA43" s="4">
        <v>1079</v>
      </c>
      <c r="AB43" s="4">
        <v>884</v>
      </c>
      <c r="AC43" s="4">
        <v>28</v>
      </c>
      <c r="AD43" s="4">
        <v>1056</v>
      </c>
      <c r="AE43" s="4">
        <v>941</v>
      </c>
      <c r="AF43" s="4">
        <v>32</v>
      </c>
      <c r="AG43" s="4">
        <v>1032</v>
      </c>
      <c r="AH43" s="4">
        <v>954</v>
      </c>
      <c r="AI43" s="4">
        <v>25</v>
      </c>
    </row>
    <row r="44" spans="1:35" s="4" customFormat="1" ht="15" x14ac:dyDescent="0.25">
      <c r="A44" s="32" t="s">
        <v>48</v>
      </c>
      <c r="B44" s="36">
        <v>1782</v>
      </c>
      <c r="C44" s="27">
        <v>921</v>
      </c>
      <c r="D44" s="36">
        <v>1220</v>
      </c>
      <c r="E44" s="27">
        <v>683</v>
      </c>
      <c r="F44" s="36">
        <v>664</v>
      </c>
      <c r="G44" s="27">
        <v>424</v>
      </c>
      <c r="H44" s="36">
        <v>870</v>
      </c>
      <c r="I44" s="27">
        <v>446</v>
      </c>
      <c r="J44" s="125">
        <v>672</v>
      </c>
      <c r="K44" s="127">
        <v>341</v>
      </c>
      <c r="L44" s="125">
        <v>643</v>
      </c>
      <c r="M44" s="245">
        <v>289</v>
      </c>
      <c r="N44" s="164">
        <v>12</v>
      </c>
      <c r="O44" s="208">
        <v>566</v>
      </c>
      <c r="P44" s="209">
        <v>247</v>
      </c>
      <c r="Q44" s="248">
        <v>13</v>
      </c>
      <c r="R44" s="195">
        <v>467</v>
      </c>
      <c r="S44" s="196">
        <v>170</v>
      </c>
      <c r="T44" s="197">
        <v>7</v>
      </c>
      <c r="U44" s="4">
        <v>382</v>
      </c>
      <c r="V44" s="4">
        <v>147</v>
      </c>
      <c r="W44" s="4">
        <v>37</v>
      </c>
      <c r="X44" s="4">
        <v>394</v>
      </c>
      <c r="Y44" s="4">
        <v>180</v>
      </c>
      <c r="Z44" s="4">
        <v>54</v>
      </c>
      <c r="AA44" s="4">
        <v>373</v>
      </c>
      <c r="AB44" s="4">
        <v>153</v>
      </c>
      <c r="AC44" s="4">
        <v>59</v>
      </c>
      <c r="AD44" s="4">
        <v>445</v>
      </c>
      <c r="AE44" s="4">
        <v>171</v>
      </c>
      <c r="AF44" s="4">
        <v>64</v>
      </c>
      <c r="AG44" s="4">
        <v>67</v>
      </c>
      <c r="AH44" s="4">
        <v>42</v>
      </c>
      <c r="AI44" s="4">
        <v>5</v>
      </c>
    </row>
    <row r="45" spans="1:35" s="4" customFormat="1" ht="15.75" thickBot="1" x14ac:dyDescent="0.3">
      <c r="A45" s="43" t="s">
        <v>69</v>
      </c>
      <c r="B45" s="385">
        <f>Table_2!I13</f>
        <v>9705</v>
      </c>
      <c r="C45" s="387"/>
      <c r="D45" s="385">
        <f>Table_2!J13</f>
        <v>9900</v>
      </c>
      <c r="E45" s="387"/>
      <c r="F45" s="385">
        <f>Table_2!K13</f>
        <v>9638</v>
      </c>
      <c r="G45" s="387"/>
      <c r="H45" s="385">
        <f>Table_2!L13</f>
        <v>9238</v>
      </c>
      <c r="I45" s="387"/>
      <c r="J45" s="385">
        <f>Table_2!M13</f>
        <v>9072</v>
      </c>
      <c r="K45" s="387"/>
      <c r="L45" s="385">
        <f>Table_2!N13</f>
        <v>9175</v>
      </c>
      <c r="M45" s="386"/>
      <c r="N45" s="387"/>
      <c r="O45" s="385">
        <f>SUM(O37:Q44)</f>
        <v>9137</v>
      </c>
      <c r="P45" s="386"/>
      <c r="Q45" s="387"/>
      <c r="R45" s="385">
        <f>SUM(R37:T44)</f>
        <v>9415</v>
      </c>
      <c r="S45" s="386"/>
      <c r="T45" s="387"/>
      <c r="U45" s="385">
        <f>SUM(U37:W44)</f>
        <v>9396</v>
      </c>
      <c r="V45" s="386"/>
      <c r="W45" s="387"/>
      <c r="X45" s="385">
        <f>SUM(X37:Z44)</f>
        <v>9302</v>
      </c>
      <c r="Y45" s="386"/>
      <c r="Z45" s="387"/>
      <c r="AA45" s="385">
        <f>SUM(AA37:AC44)</f>
        <v>8673</v>
      </c>
      <c r="AB45" s="386"/>
      <c r="AC45" s="387"/>
      <c r="AD45" s="385">
        <f>SUM(AD37:AF44)</f>
        <v>8776</v>
      </c>
      <c r="AE45" s="386"/>
      <c r="AF45" s="387"/>
      <c r="AG45" s="385">
        <f>SUM(AG37:AI44)</f>
        <v>8587</v>
      </c>
      <c r="AH45" s="386"/>
      <c r="AI45" s="387"/>
    </row>
    <row r="46" spans="1:35" s="4" customFormat="1" ht="15" x14ac:dyDescent="0.25">
      <c r="A46" s="31" t="s">
        <v>287</v>
      </c>
      <c r="L46" s="9">
        <f t="shared" ref="L46:T46" si="3">SUM(L37:L44)</f>
        <v>5708</v>
      </c>
      <c r="M46" s="9">
        <f t="shared" si="3"/>
        <v>3322</v>
      </c>
      <c r="N46" s="9">
        <f t="shared" si="3"/>
        <v>145</v>
      </c>
      <c r="O46" s="9">
        <f t="shared" si="3"/>
        <v>5699</v>
      </c>
      <c r="P46" s="9">
        <f t="shared" si="3"/>
        <v>3320</v>
      </c>
      <c r="Q46" s="9">
        <f t="shared" si="3"/>
        <v>118</v>
      </c>
      <c r="R46" s="9">
        <f t="shared" si="3"/>
        <v>5800</v>
      </c>
      <c r="S46" s="9">
        <f t="shared" si="3"/>
        <v>3510</v>
      </c>
      <c r="T46" s="9">
        <f t="shared" si="3"/>
        <v>105</v>
      </c>
      <c r="U46" s="9">
        <f t="shared" ref="U46:AF46" si="4">SUM(U37:U44)</f>
        <v>5842</v>
      </c>
      <c r="V46" s="9">
        <f t="shared" si="4"/>
        <v>3407</v>
      </c>
      <c r="W46" s="9">
        <f t="shared" si="4"/>
        <v>147</v>
      </c>
      <c r="X46" s="9">
        <f t="shared" si="4"/>
        <v>5744</v>
      </c>
      <c r="Y46" s="9">
        <f t="shared" si="4"/>
        <v>3383</v>
      </c>
      <c r="Z46" s="9">
        <f t="shared" si="4"/>
        <v>175</v>
      </c>
      <c r="AA46" s="9">
        <f t="shared" si="4"/>
        <v>5328</v>
      </c>
      <c r="AB46" s="9">
        <f t="shared" si="4"/>
        <v>3118</v>
      </c>
      <c r="AC46" s="9">
        <f t="shared" si="4"/>
        <v>227</v>
      </c>
      <c r="AD46" s="9">
        <f>SUM(AD37:AD44)</f>
        <v>5348</v>
      </c>
      <c r="AE46" s="9">
        <f t="shared" si="4"/>
        <v>3176</v>
      </c>
      <c r="AF46" s="9">
        <f t="shared" si="4"/>
        <v>252</v>
      </c>
      <c r="AG46" s="9">
        <f>SUM(AG37:AG44)</f>
        <v>5220</v>
      </c>
      <c r="AH46" s="9">
        <f>SUM(AH37:AH44)</f>
        <v>3144</v>
      </c>
      <c r="AI46" s="9">
        <f>SUM(AI37:AI44)</f>
        <v>223</v>
      </c>
    </row>
    <row r="47" spans="1:35" s="4" customFormat="1" ht="18" customHeight="1" x14ac:dyDescent="0.25">
      <c r="H47" s="9"/>
      <c r="I47" s="9"/>
      <c r="J47" s="9"/>
      <c r="K47" s="9"/>
      <c r="L47" s="9"/>
      <c r="M47" s="9"/>
      <c r="N47" s="9"/>
    </row>
    <row r="48" spans="1:35" s="4" customFormat="1" ht="15.75" thickBot="1" x14ac:dyDescent="0.3"/>
    <row r="49" spans="1:35" s="4" customFormat="1" ht="15" x14ac:dyDescent="0.25">
      <c r="A49" s="396" t="s">
        <v>11</v>
      </c>
      <c r="B49" s="376" t="s">
        <v>15</v>
      </c>
      <c r="C49" s="378"/>
      <c r="D49" s="376" t="s">
        <v>19</v>
      </c>
      <c r="E49" s="378"/>
      <c r="F49" s="376" t="s">
        <v>20</v>
      </c>
      <c r="G49" s="378"/>
      <c r="H49" s="376" t="s">
        <v>67</v>
      </c>
      <c r="I49" s="378"/>
      <c r="J49" s="376" t="s">
        <v>189</v>
      </c>
      <c r="K49" s="378"/>
      <c r="L49" s="376" t="s">
        <v>195</v>
      </c>
      <c r="M49" s="377"/>
      <c r="N49" s="378"/>
      <c r="O49" s="376" t="s">
        <v>235</v>
      </c>
      <c r="P49" s="377"/>
      <c r="Q49" s="378"/>
      <c r="R49" s="376" t="s">
        <v>256</v>
      </c>
      <c r="S49" s="377"/>
      <c r="T49" s="378"/>
      <c r="U49" s="376" t="s">
        <v>261</v>
      </c>
      <c r="V49" s="377"/>
      <c r="W49" s="378"/>
      <c r="X49" s="376" t="s">
        <v>273</v>
      </c>
      <c r="Y49" s="377"/>
      <c r="Z49" s="378"/>
      <c r="AA49" s="376" t="s">
        <v>280</v>
      </c>
      <c r="AB49" s="377"/>
      <c r="AC49" s="378"/>
      <c r="AD49" s="376" t="s">
        <v>290</v>
      </c>
      <c r="AE49" s="377"/>
      <c r="AF49" s="378"/>
      <c r="AG49" s="376" t="s">
        <v>291</v>
      </c>
      <c r="AH49" s="377"/>
      <c r="AI49" s="378"/>
    </row>
    <row r="50" spans="1:35" s="4" customFormat="1" ht="60.75" thickBot="1" x14ac:dyDescent="0.3">
      <c r="A50" s="397"/>
      <c r="B50" s="37" t="s">
        <v>65</v>
      </c>
      <c r="C50" s="38" t="s">
        <v>66</v>
      </c>
      <c r="D50" s="37" t="s">
        <v>65</v>
      </c>
      <c r="E50" s="38" t="s">
        <v>66</v>
      </c>
      <c r="F50" s="37" t="s">
        <v>65</v>
      </c>
      <c r="G50" s="38" t="s">
        <v>66</v>
      </c>
      <c r="H50" s="37" t="s">
        <v>65</v>
      </c>
      <c r="I50" s="38" t="s">
        <v>66</v>
      </c>
      <c r="J50" s="37" t="s">
        <v>65</v>
      </c>
      <c r="K50" s="38" t="s">
        <v>66</v>
      </c>
      <c r="L50" s="37" t="s">
        <v>65</v>
      </c>
      <c r="M50" s="23" t="s">
        <v>66</v>
      </c>
      <c r="N50" s="38" t="s">
        <v>233</v>
      </c>
      <c r="O50" s="37" t="s">
        <v>65</v>
      </c>
      <c r="P50" s="23" t="s">
        <v>66</v>
      </c>
      <c r="Q50" s="38" t="s">
        <v>233</v>
      </c>
      <c r="R50" s="37" t="s">
        <v>65</v>
      </c>
      <c r="S50" s="23" t="s">
        <v>66</v>
      </c>
      <c r="T50" s="238" t="s">
        <v>233</v>
      </c>
      <c r="U50" s="37" t="s">
        <v>65</v>
      </c>
      <c r="V50" s="23" t="s">
        <v>66</v>
      </c>
      <c r="W50" s="238" t="s">
        <v>233</v>
      </c>
      <c r="X50" s="37" t="s">
        <v>65</v>
      </c>
      <c r="Y50" s="23" t="s">
        <v>66</v>
      </c>
      <c r="Z50" s="238" t="s">
        <v>233</v>
      </c>
      <c r="AA50" s="37" t="s">
        <v>65</v>
      </c>
      <c r="AB50" s="23" t="s">
        <v>66</v>
      </c>
      <c r="AC50" s="238" t="s">
        <v>233</v>
      </c>
      <c r="AD50" s="37" t="s">
        <v>65</v>
      </c>
      <c r="AE50" s="23" t="s">
        <v>66</v>
      </c>
      <c r="AF50" s="238" t="s">
        <v>233</v>
      </c>
      <c r="AG50" s="37" t="s">
        <v>65</v>
      </c>
      <c r="AH50" s="23" t="s">
        <v>66</v>
      </c>
      <c r="AI50" s="238" t="s">
        <v>233</v>
      </c>
    </row>
    <row r="51" spans="1:35" s="4" customFormat="1" ht="15" customHeight="1" thickTop="1" x14ac:dyDescent="0.25">
      <c r="A51" s="32" t="s">
        <v>24</v>
      </c>
      <c r="B51" s="36">
        <v>693</v>
      </c>
      <c r="C51" s="26">
        <v>327</v>
      </c>
      <c r="D51" s="36">
        <v>663</v>
      </c>
      <c r="E51" s="26">
        <v>313</v>
      </c>
      <c r="F51" s="36">
        <v>654</v>
      </c>
      <c r="G51" s="26">
        <v>286</v>
      </c>
      <c r="H51" s="36">
        <v>632</v>
      </c>
      <c r="I51" s="26">
        <v>259</v>
      </c>
      <c r="J51" s="36">
        <v>645</v>
      </c>
      <c r="K51" s="26">
        <v>302</v>
      </c>
      <c r="L51" s="249">
        <v>674</v>
      </c>
      <c r="M51" s="240">
        <v>327</v>
      </c>
      <c r="N51" s="26">
        <v>4</v>
      </c>
      <c r="O51" s="189">
        <v>726</v>
      </c>
      <c r="P51" s="190">
        <v>324</v>
      </c>
      <c r="Q51" s="191">
        <v>3</v>
      </c>
      <c r="R51" s="189">
        <v>675</v>
      </c>
      <c r="S51" s="190">
        <v>298</v>
      </c>
      <c r="T51" s="191">
        <v>9</v>
      </c>
      <c r="U51" s="189">
        <v>706</v>
      </c>
      <c r="V51" s="190">
        <v>290</v>
      </c>
      <c r="W51" s="191">
        <v>10</v>
      </c>
      <c r="X51" s="189">
        <v>683</v>
      </c>
      <c r="Y51" s="190">
        <v>279</v>
      </c>
      <c r="Z51" s="191">
        <v>8</v>
      </c>
      <c r="AA51">
        <v>625</v>
      </c>
      <c r="AB51">
        <v>265</v>
      </c>
      <c r="AC51">
        <v>17</v>
      </c>
      <c r="AD51" s="189">
        <v>640</v>
      </c>
      <c r="AE51" s="190">
        <v>272</v>
      </c>
      <c r="AF51" s="191">
        <v>16</v>
      </c>
      <c r="AG51" s="189">
        <v>605</v>
      </c>
      <c r="AH51" s="190">
        <v>277</v>
      </c>
      <c r="AI51" s="191">
        <v>16</v>
      </c>
    </row>
    <row r="52" spans="1:35" s="4" customFormat="1" ht="15" x14ac:dyDescent="0.25">
      <c r="A52" s="32" t="s">
        <v>32</v>
      </c>
      <c r="B52" s="46">
        <v>277</v>
      </c>
      <c r="C52" s="33">
        <v>253</v>
      </c>
      <c r="D52" s="46">
        <v>284</v>
      </c>
      <c r="E52" s="33">
        <v>248</v>
      </c>
      <c r="F52" s="46">
        <v>281</v>
      </c>
      <c r="G52" s="33">
        <v>265</v>
      </c>
      <c r="H52" s="46">
        <v>299</v>
      </c>
      <c r="I52" s="33">
        <v>290</v>
      </c>
      <c r="J52" s="46">
        <v>302</v>
      </c>
      <c r="K52" s="33">
        <v>288</v>
      </c>
      <c r="L52" s="250">
        <v>347</v>
      </c>
      <c r="M52" s="251">
        <v>295</v>
      </c>
      <c r="N52" s="27">
        <v>1</v>
      </c>
      <c r="O52" s="192">
        <v>397</v>
      </c>
      <c r="P52" s="193">
        <v>302</v>
      </c>
      <c r="Q52" s="194">
        <v>1</v>
      </c>
      <c r="R52" s="192">
        <v>386</v>
      </c>
      <c r="S52" s="193">
        <v>302</v>
      </c>
      <c r="T52" s="194">
        <v>4</v>
      </c>
      <c r="U52" s="192">
        <v>339</v>
      </c>
      <c r="V52" s="193">
        <v>289</v>
      </c>
      <c r="W52" s="194">
        <v>6</v>
      </c>
      <c r="X52" s="192">
        <v>351</v>
      </c>
      <c r="Y52" s="193">
        <v>278</v>
      </c>
      <c r="Z52" s="194">
        <v>8</v>
      </c>
      <c r="AA52">
        <v>330</v>
      </c>
      <c r="AB52">
        <v>279</v>
      </c>
      <c r="AC52">
        <v>6</v>
      </c>
      <c r="AD52" s="192">
        <v>354</v>
      </c>
      <c r="AE52" s="193">
        <v>279</v>
      </c>
      <c r="AF52" s="194">
        <v>11</v>
      </c>
      <c r="AG52" s="192">
        <v>333</v>
      </c>
      <c r="AH52" s="193">
        <v>283</v>
      </c>
      <c r="AI52" s="194">
        <v>10</v>
      </c>
    </row>
    <row r="53" spans="1:35" s="4" customFormat="1" ht="15" x14ac:dyDescent="0.25">
      <c r="A53" s="32" t="s">
        <v>46</v>
      </c>
      <c r="B53" s="36">
        <v>233</v>
      </c>
      <c r="C53" s="27">
        <v>124</v>
      </c>
      <c r="D53" s="36">
        <v>230</v>
      </c>
      <c r="E53" s="27">
        <v>114</v>
      </c>
      <c r="F53" s="36">
        <v>176</v>
      </c>
      <c r="G53" s="27">
        <v>117</v>
      </c>
      <c r="H53" s="36">
        <v>186</v>
      </c>
      <c r="I53" s="27">
        <v>124</v>
      </c>
      <c r="J53" s="36">
        <v>185</v>
      </c>
      <c r="K53" s="27">
        <v>126</v>
      </c>
      <c r="L53" s="252">
        <v>262</v>
      </c>
      <c r="M53" s="241">
        <v>148</v>
      </c>
      <c r="N53" s="27">
        <v>0</v>
      </c>
      <c r="O53" s="192">
        <v>248</v>
      </c>
      <c r="P53" s="193">
        <v>142</v>
      </c>
      <c r="Q53" s="194">
        <v>0</v>
      </c>
      <c r="R53" s="192">
        <v>260</v>
      </c>
      <c r="S53" s="193">
        <v>158</v>
      </c>
      <c r="T53" s="194">
        <v>1</v>
      </c>
      <c r="U53" s="192">
        <v>228</v>
      </c>
      <c r="V53" s="193">
        <v>167</v>
      </c>
      <c r="W53" s="194">
        <v>1</v>
      </c>
      <c r="X53" s="192">
        <v>227</v>
      </c>
      <c r="Y53" s="193">
        <v>152</v>
      </c>
      <c r="Z53" s="194">
        <v>2</v>
      </c>
      <c r="AA53">
        <v>189</v>
      </c>
      <c r="AB53">
        <v>140</v>
      </c>
      <c r="AC53">
        <v>3</v>
      </c>
      <c r="AD53" s="192">
        <v>190</v>
      </c>
      <c r="AE53" s="193">
        <v>130</v>
      </c>
      <c r="AF53" s="194">
        <v>1</v>
      </c>
      <c r="AG53" s="192">
        <v>198</v>
      </c>
      <c r="AH53" s="193">
        <v>110</v>
      </c>
      <c r="AI53" s="194">
        <v>2</v>
      </c>
    </row>
    <row r="54" spans="1:35" s="4" customFormat="1" ht="15" x14ac:dyDescent="0.25">
      <c r="A54" s="32" t="s">
        <v>50</v>
      </c>
      <c r="B54" s="36">
        <v>58</v>
      </c>
      <c r="C54" s="27">
        <v>76</v>
      </c>
      <c r="D54" s="36">
        <v>65</v>
      </c>
      <c r="E54" s="27">
        <v>79</v>
      </c>
      <c r="F54" s="36">
        <v>74</v>
      </c>
      <c r="G54" s="27">
        <v>67</v>
      </c>
      <c r="H54" s="36">
        <v>77</v>
      </c>
      <c r="I54" s="27">
        <v>63</v>
      </c>
      <c r="J54" s="36">
        <v>82</v>
      </c>
      <c r="K54" s="27">
        <v>59</v>
      </c>
      <c r="L54" s="252">
        <v>88</v>
      </c>
      <c r="M54" s="241">
        <v>58</v>
      </c>
      <c r="N54" s="27">
        <v>1</v>
      </c>
      <c r="O54" s="192">
        <v>79</v>
      </c>
      <c r="P54" s="193">
        <v>54</v>
      </c>
      <c r="Q54" s="194">
        <v>2</v>
      </c>
      <c r="R54" s="192">
        <v>76</v>
      </c>
      <c r="S54" s="193">
        <v>60</v>
      </c>
      <c r="T54" s="194">
        <v>2</v>
      </c>
      <c r="U54" s="192">
        <v>84</v>
      </c>
      <c r="V54" s="193">
        <v>63</v>
      </c>
      <c r="W54" s="194">
        <v>1</v>
      </c>
      <c r="X54" s="192">
        <v>68</v>
      </c>
      <c r="Y54" s="193">
        <v>68</v>
      </c>
      <c r="Z54" s="194">
        <v>3</v>
      </c>
      <c r="AA54">
        <v>47</v>
      </c>
      <c r="AB54">
        <v>58</v>
      </c>
      <c r="AC54">
        <v>4</v>
      </c>
      <c r="AD54" s="192">
        <v>51</v>
      </c>
      <c r="AE54" s="193">
        <v>57</v>
      </c>
      <c r="AF54" s="194">
        <v>6</v>
      </c>
      <c r="AG54" s="192">
        <v>44</v>
      </c>
      <c r="AH54" s="193">
        <v>57</v>
      </c>
      <c r="AI54" s="194">
        <v>8</v>
      </c>
    </row>
    <row r="55" spans="1:35" s="4" customFormat="1" ht="15" x14ac:dyDescent="0.25">
      <c r="A55" s="32" t="s">
        <v>51</v>
      </c>
      <c r="B55" s="36">
        <v>2</v>
      </c>
      <c r="C55" s="27">
        <v>1</v>
      </c>
      <c r="D55" s="36">
        <v>0</v>
      </c>
      <c r="E55" s="27">
        <v>0</v>
      </c>
      <c r="F55" s="36">
        <v>0</v>
      </c>
      <c r="G55" s="27">
        <v>0</v>
      </c>
      <c r="H55" s="36">
        <v>0</v>
      </c>
      <c r="I55" s="27">
        <v>0</v>
      </c>
      <c r="J55" s="36">
        <v>1</v>
      </c>
      <c r="K55" s="27">
        <v>0</v>
      </c>
      <c r="L55" s="252">
        <v>0</v>
      </c>
      <c r="M55" s="241">
        <v>0</v>
      </c>
      <c r="N55" s="27">
        <v>0</v>
      </c>
      <c r="O55" s="192">
        <v>0</v>
      </c>
      <c r="P55" s="193">
        <v>0</v>
      </c>
      <c r="Q55" s="194">
        <v>0</v>
      </c>
      <c r="R55" s="192">
        <v>0</v>
      </c>
      <c r="S55" s="193">
        <v>0</v>
      </c>
      <c r="T55" s="194">
        <v>0</v>
      </c>
      <c r="U55" s="192">
        <v>0</v>
      </c>
      <c r="V55" s="193">
        <v>0</v>
      </c>
      <c r="W55" s="194">
        <v>0</v>
      </c>
      <c r="X55" s="192">
        <v>0</v>
      </c>
      <c r="Y55" s="193">
        <v>0</v>
      </c>
      <c r="Z55" s="194">
        <v>0</v>
      </c>
      <c r="AA55" s="192">
        <v>0</v>
      </c>
      <c r="AB55" s="193">
        <v>0</v>
      </c>
      <c r="AC55" s="194">
        <v>0</v>
      </c>
      <c r="AD55" s="192"/>
      <c r="AE55" s="193"/>
      <c r="AF55" s="194"/>
      <c r="AG55" s="192"/>
      <c r="AH55" s="193"/>
      <c r="AI55" s="194"/>
    </row>
    <row r="56" spans="1:35" s="4" customFormat="1" ht="15" x14ac:dyDescent="0.25">
      <c r="A56" s="32" t="s">
        <v>53</v>
      </c>
      <c r="B56" s="36">
        <v>637</v>
      </c>
      <c r="C56" s="27">
        <v>53</v>
      </c>
      <c r="D56" s="36">
        <v>677</v>
      </c>
      <c r="E56" s="27">
        <v>65</v>
      </c>
      <c r="F56" s="36">
        <v>669</v>
      </c>
      <c r="G56" s="27">
        <v>82</v>
      </c>
      <c r="H56" s="36">
        <v>706</v>
      </c>
      <c r="I56" s="27">
        <v>95</v>
      </c>
      <c r="J56" s="36">
        <v>670</v>
      </c>
      <c r="K56" s="27">
        <v>95</v>
      </c>
      <c r="L56" s="252">
        <v>712</v>
      </c>
      <c r="M56" s="241">
        <v>102</v>
      </c>
      <c r="N56" s="27">
        <v>2</v>
      </c>
      <c r="O56" s="192">
        <v>700</v>
      </c>
      <c r="P56" s="193">
        <v>97</v>
      </c>
      <c r="Q56" s="194">
        <v>1</v>
      </c>
      <c r="R56" s="192">
        <v>703</v>
      </c>
      <c r="S56" s="193">
        <v>91</v>
      </c>
      <c r="T56" s="194">
        <v>2</v>
      </c>
      <c r="U56" s="192">
        <v>655</v>
      </c>
      <c r="V56" s="193">
        <v>90</v>
      </c>
      <c r="W56" s="194">
        <v>1</v>
      </c>
      <c r="X56" s="192">
        <v>617</v>
      </c>
      <c r="Y56" s="193">
        <v>70</v>
      </c>
      <c r="Z56" s="194">
        <v>5</v>
      </c>
      <c r="AA56">
        <v>574</v>
      </c>
      <c r="AB56">
        <v>60</v>
      </c>
      <c r="AC56">
        <v>5</v>
      </c>
      <c r="AD56" s="192">
        <v>593</v>
      </c>
      <c r="AE56" s="193">
        <v>82</v>
      </c>
      <c r="AF56" s="194">
        <v>4</v>
      </c>
      <c r="AG56" s="192">
        <v>572</v>
      </c>
      <c r="AH56" s="193">
        <v>83</v>
      </c>
      <c r="AI56" s="194">
        <v>2</v>
      </c>
    </row>
    <row r="57" spans="1:35" s="4" customFormat="1" ht="15" x14ac:dyDescent="0.25">
      <c r="A57" s="35" t="s">
        <v>71</v>
      </c>
      <c r="B57" s="36">
        <v>0</v>
      </c>
      <c r="C57" s="27">
        <v>0</v>
      </c>
      <c r="D57" s="36">
        <v>1</v>
      </c>
      <c r="E57" s="27">
        <v>0</v>
      </c>
      <c r="F57" s="36">
        <v>0</v>
      </c>
      <c r="G57" s="27">
        <v>0</v>
      </c>
      <c r="H57" s="36">
        <v>0</v>
      </c>
      <c r="I57" s="27">
        <v>0</v>
      </c>
      <c r="J57" s="36">
        <v>0</v>
      </c>
      <c r="K57" s="27">
        <v>0</v>
      </c>
      <c r="L57" s="252">
        <v>0</v>
      </c>
      <c r="M57" s="241">
        <v>0</v>
      </c>
      <c r="N57" s="27">
        <v>0</v>
      </c>
      <c r="O57" s="192">
        <v>0</v>
      </c>
      <c r="P57" s="193">
        <v>0</v>
      </c>
      <c r="Q57" s="194">
        <v>0</v>
      </c>
      <c r="R57" s="192">
        <v>0</v>
      </c>
      <c r="S57" s="193">
        <v>0</v>
      </c>
      <c r="T57" s="194">
        <v>0</v>
      </c>
      <c r="U57" s="192">
        <v>0</v>
      </c>
      <c r="V57" s="193">
        <v>0</v>
      </c>
      <c r="W57" s="194">
        <v>0</v>
      </c>
      <c r="X57" s="192">
        <v>0</v>
      </c>
      <c r="Y57" s="193">
        <v>0</v>
      </c>
      <c r="Z57" s="194">
        <v>0</v>
      </c>
      <c r="AA57" s="192">
        <v>0</v>
      </c>
      <c r="AB57" s="193">
        <v>0</v>
      </c>
      <c r="AC57" s="194">
        <v>0</v>
      </c>
      <c r="AD57" s="192"/>
      <c r="AE57" s="193"/>
      <c r="AF57" s="194"/>
      <c r="AG57" s="192"/>
      <c r="AH57" s="193"/>
      <c r="AI57" s="194"/>
    </row>
    <row r="58" spans="1:35" s="4" customFormat="1" ht="15" x14ac:dyDescent="0.25">
      <c r="A58" s="35" t="s">
        <v>257</v>
      </c>
      <c r="B58" s="36"/>
      <c r="C58" s="164"/>
      <c r="D58" s="36"/>
      <c r="E58" s="164"/>
      <c r="F58" s="36"/>
      <c r="G58" s="164"/>
      <c r="H58" s="36"/>
      <c r="I58" s="164"/>
      <c r="J58" s="36"/>
      <c r="K58" s="164"/>
      <c r="L58" s="253"/>
      <c r="M58" s="242"/>
      <c r="N58" s="29"/>
      <c r="O58" s="195"/>
      <c r="P58" s="196"/>
      <c r="Q58" s="197"/>
      <c r="R58" s="195">
        <v>5</v>
      </c>
      <c r="S58" s="196">
        <v>0</v>
      </c>
      <c r="T58" s="197">
        <v>0</v>
      </c>
      <c r="U58" s="195">
        <v>4</v>
      </c>
      <c r="V58" s="196">
        <v>1</v>
      </c>
      <c r="W58" s="197">
        <v>0</v>
      </c>
      <c r="X58" s="195">
        <v>4</v>
      </c>
      <c r="Y58" s="196">
        <v>1</v>
      </c>
      <c r="Z58" s="197">
        <v>0</v>
      </c>
      <c r="AA58">
        <v>1</v>
      </c>
      <c r="AB58">
        <v>0</v>
      </c>
      <c r="AC58">
        <v>0</v>
      </c>
      <c r="AD58" s="195">
        <v>1</v>
      </c>
      <c r="AE58" s="196">
        <v>0</v>
      </c>
      <c r="AF58" s="197">
        <v>0</v>
      </c>
      <c r="AG58" s="195">
        <v>28</v>
      </c>
      <c r="AH58" s="196">
        <v>6</v>
      </c>
      <c r="AI58" s="197">
        <v>2</v>
      </c>
    </row>
    <row r="59" spans="1:35" s="4" customFormat="1" ht="15.75" thickBot="1" x14ac:dyDescent="0.3">
      <c r="A59" s="43" t="s">
        <v>70</v>
      </c>
      <c r="B59" s="385">
        <f>Table_2!I18</f>
        <v>2734</v>
      </c>
      <c r="C59" s="387"/>
      <c r="D59" s="385">
        <f>Table_2!J18</f>
        <v>2740</v>
      </c>
      <c r="E59" s="387"/>
      <c r="F59" s="385">
        <f>Table_2!K18</f>
        <v>2671</v>
      </c>
      <c r="G59" s="387"/>
      <c r="H59" s="385">
        <f>Table_2!L18</f>
        <v>2731</v>
      </c>
      <c r="I59" s="387"/>
      <c r="J59" s="385">
        <f>Table_2!M18</f>
        <v>2761</v>
      </c>
      <c r="K59" s="387"/>
      <c r="L59" s="385">
        <f>Table_2!N18</f>
        <v>3021</v>
      </c>
      <c r="M59" s="386"/>
      <c r="N59" s="387"/>
      <c r="O59" s="388">
        <f>SUM(O51:Q57)</f>
        <v>3076</v>
      </c>
      <c r="P59" s="389"/>
      <c r="Q59" s="390"/>
      <c r="R59" s="388">
        <f>SUM(R51:T58)</f>
        <v>3032</v>
      </c>
      <c r="S59" s="389"/>
      <c r="T59" s="390"/>
      <c r="U59" s="388">
        <f>SUM(U51:W58)</f>
        <v>2935</v>
      </c>
      <c r="V59" s="389"/>
      <c r="W59" s="390"/>
      <c r="X59" s="388">
        <f>SUM(X51:Z58)</f>
        <v>2824</v>
      </c>
      <c r="Y59" s="389"/>
      <c r="Z59" s="390"/>
      <c r="AA59" s="388">
        <f>SUM(AA51:AC58)</f>
        <v>2603</v>
      </c>
      <c r="AB59" s="389"/>
      <c r="AC59" s="390"/>
      <c r="AD59" s="388">
        <f>SUM(AD51:AF58)</f>
        <v>2687</v>
      </c>
      <c r="AE59" s="389"/>
      <c r="AF59" s="390"/>
      <c r="AG59" s="388">
        <f>SUM(AG51:AI58)</f>
        <v>2636</v>
      </c>
      <c r="AH59" s="389"/>
      <c r="AI59" s="390"/>
    </row>
    <row r="60" spans="1:35" s="4" customFormat="1" ht="15" x14ac:dyDescent="0.25">
      <c r="L60" s="9">
        <f t="shared" ref="L60:Q60" si="5">SUM(L51:L57)</f>
        <v>2083</v>
      </c>
      <c r="M60" s="9">
        <f t="shared" si="5"/>
        <v>930</v>
      </c>
      <c r="N60" s="9">
        <f t="shared" si="5"/>
        <v>8</v>
      </c>
      <c r="O60" s="4">
        <f>SUM(O51:O57)</f>
        <v>2150</v>
      </c>
      <c r="P60" s="4">
        <f t="shared" si="5"/>
        <v>919</v>
      </c>
      <c r="Q60" s="4">
        <f t="shared" si="5"/>
        <v>7</v>
      </c>
      <c r="R60" s="4">
        <f t="shared" ref="R60:W60" si="6">SUM(R51:R58)</f>
        <v>2105</v>
      </c>
      <c r="S60" s="4">
        <f t="shared" si="6"/>
        <v>909</v>
      </c>
      <c r="T60" s="4">
        <f t="shared" si="6"/>
        <v>18</v>
      </c>
      <c r="U60" s="4">
        <f t="shared" si="6"/>
        <v>2016</v>
      </c>
      <c r="V60" s="4">
        <f t="shared" si="6"/>
        <v>900</v>
      </c>
      <c r="W60" s="4">
        <f t="shared" si="6"/>
        <v>19</v>
      </c>
      <c r="X60" s="4">
        <f t="shared" ref="X60:AF60" si="7">SUM(X51:X58)</f>
        <v>1950</v>
      </c>
      <c r="Y60" s="4">
        <f t="shared" si="7"/>
        <v>848</v>
      </c>
      <c r="Z60" s="4">
        <f t="shared" si="7"/>
        <v>26</v>
      </c>
      <c r="AA60" s="4">
        <f t="shared" si="7"/>
        <v>1766</v>
      </c>
      <c r="AB60" s="4">
        <f t="shared" si="7"/>
        <v>802</v>
      </c>
      <c r="AC60" s="4">
        <f t="shared" si="7"/>
        <v>35</v>
      </c>
      <c r="AD60" s="4">
        <f>SUM(AD51:AD58)</f>
        <v>1829</v>
      </c>
      <c r="AE60" s="4">
        <f t="shared" si="7"/>
        <v>820</v>
      </c>
      <c r="AF60" s="4">
        <f t="shared" si="7"/>
        <v>38</v>
      </c>
      <c r="AG60" s="4">
        <f>SUM(AG51:AG58)</f>
        <v>1780</v>
      </c>
      <c r="AH60" s="4">
        <f>SUM(AH51:AH58)</f>
        <v>816</v>
      </c>
      <c r="AI60" s="4">
        <f>SUM(AI51:AI58)</f>
        <v>40</v>
      </c>
    </row>
    <row r="61" spans="1:35" s="4" customFormat="1" ht="18" customHeight="1" thickBot="1" x14ac:dyDescent="0.3"/>
    <row r="62" spans="1:35" s="4" customFormat="1" ht="15" x14ac:dyDescent="0.25">
      <c r="A62" s="396" t="s">
        <v>55</v>
      </c>
      <c r="B62" s="376" t="s">
        <v>15</v>
      </c>
      <c r="C62" s="378"/>
      <c r="D62" s="376" t="s">
        <v>19</v>
      </c>
      <c r="E62" s="378"/>
      <c r="F62" s="376" t="s">
        <v>20</v>
      </c>
      <c r="G62" s="378"/>
      <c r="H62" s="376" t="s">
        <v>67</v>
      </c>
      <c r="I62" s="378"/>
      <c r="J62" s="376" t="s">
        <v>189</v>
      </c>
      <c r="K62" s="378"/>
      <c r="L62" s="376" t="s">
        <v>195</v>
      </c>
      <c r="M62" s="377"/>
      <c r="N62" s="378"/>
      <c r="O62" s="376" t="s">
        <v>235</v>
      </c>
      <c r="P62" s="377"/>
      <c r="Q62" s="378"/>
      <c r="R62" s="376" t="s">
        <v>256</v>
      </c>
      <c r="S62" s="377"/>
      <c r="T62" s="378"/>
      <c r="U62" s="376" t="s">
        <v>261</v>
      </c>
      <c r="V62" s="377"/>
      <c r="W62" s="378"/>
      <c r="X62" s="376" t="s">
        <v>273</v>
      </c>
      <c r="Y62" s="377"/>
      <c r="Z62" s="378"/>
      <c r="AA62" s="376" t="s">
        <v>280</v>
      </c>
      <c r="AB62" s="377"/>
      <c r="AC62" s="378"/>
      <c r="AD62" s="376" t="s">
        <v>290</v>
      </c>
      <c r="AE62" s="377"/>
      <c r="AF62" s="378"/>
      <c r="AG62" s="376" t="s">
        <v>290</v>
      </c>
      <c r="AH62" s="377"/>
      <c r="AI62" s="378"/>
    </row>
    <row r="63" spans="1:35" s="4" customFormat="1" ht="60.75" thickBot="1" x14ac:dyDescent="0.3">
      <c r="A63" s="397"/>
      <c r="B63" s="37" t="s">
        <v>65</v>
      </c>
      <c r="C63" s="38" t="s">
        <v>66</v>
      </c>
      <c r="D63" s="37" t="s">
        <v>65</v>
      </c>
      <c r="E63" s="38" t="s">
        <v>66</v>
      </c>
      <c r="F63" s="37" t="s">
        <v>65</v>
      </c>
      <c r="G63" s="38" t="s">
        <v>66</v>
      </c>
      <c r="H63" s="37" t="s">
        <v>65</v>
      </c>
      <c r="I63" s="38" t="s">
        <v>66</v>
      </c>
      <c r="J63" s="37" t="s">
        <v>65</v>
      </c>
      <c r="K63" s="38" t="s">
        <v>66</v>
      </c>
      <c r="L63" s="37" t="s">
        <v>65</v>
      </c>
      <c r="M63" s="23" t="s">
        <v>66</v>
      </c>
      <c r="N63" s="185" t="s">
        <v>233</v>
      </c>
      <c r="O63" s="37" t="s">
        <v>65</v>
      </c>
      <c r="P63" s="23" t="s">
        <v>66</v>
      </c>
      <c r="Q63" s="38" t="s">
        <v>233</v>
      </c>
      <c r="R63" s="37" t="s">
        <v>65</v>
      </c>
      <c r="S63" s="23" t="s">
        <v>66</v>
      </c>
      <c r="T63" s="238" t="s">
        <v>233</v>
      </c>
      <c r="U63" s="37" t="s">
        <v>65</v>
      </c>
      <c r="V63" s="23" t="s">
        <v>66</v>
      </c>
      <c r="W63" s="238" t="s">
        <v>233</v>
      </c>
      <c r="X63" s="37" t="s">
        <v>65</v>
      </c>
      <c r="Y63" s="23" t="s">
        <v>66</v>
      </c>
      <c r="Z63" s="238" t="s">
        <v>233</v>
      </c>
      <c r="AA63" s="37" t="s">
        <v>65</v>
      </c>
      <c r="AB63" s="23" t="s">
        <v>66</v>
      </c>
      <c r="AC63" s="238" t="s">
        <v>233</v>
      </c>
      <c r="AD63" s="37" t="s">
        <v>65</v>
      </c>
      <c r="AE63" s="23" t="s">
        <v>66</v>
      </c>
      <c r="AF63" s="238" t="s">
        <v>233</v>
      </c>
      <c r="AG63" s="37" t="s">
        <v>65</v>
      </c>
      <c r="AH63" s="23" t="s">
        <v>66</v>
      </c>
      <c r="AI63" s="238" t="s">
        <v>233</v>
      </c>
    </row>
    <row r="64" spans="1:35" s="4" customFormat="1" ht="15" customHeight="1" thickTop="1" x14ac:dyDescent="0.25">
      <c r="A64" s="35" t="s">
        <v>24</v>
      </c>
      <c r="B64" s="36">
        <v>121</v>
      </c>
      <c r="C64" s="26">
        <v>63</v>
      </c>
      <c r="D64" s="36">
        <v>120</v>
      </c>
      <c r="E64" s="26">
        <v>51</v>
      </c>
      <c r="F64" s="36">
        <v>144</v>
      </c>
      <c r="G64" s="26">
        <v>50</v>
      </c>
      <c r="H64" s="36">
        <v>159</v>
      </c>
      <c r="I64" s="26">
        <v>52</v>
      </c>
      <c r="J64" s="36">
        <v>153</v>
      </c>
      <c r="K64" s="26">
        <v>63</v>
      </c>
      <c r="L64" s="256">
        <v>131</v>
      </c>
      <c r="M64" s="257">
        <v>75</v>
      </c>
      <c r="N64" s="186"/>
      <c r="O64" s="189">
        <v>173</v>
      </c>
      <c r="P64" s="190">
        <v>64</v>
      </c>
      <c r="Q64" s="191">
        <v>0</v>
      </c>
      <c r="R64" s="189">
        <v>167</v>
      </c>
      <c r="S64" s="190">
        <v>56</v>
      </c>
      <c r="T64" s="191">
        <v>1</v>
      </c>
      <c r="U64" s="189">
        <v>188</v>
      </c>
      <c r="V64" s="190">
        <v>62</v>
      </c>
      <c r="W64" s="191"/>
      <c r="X64" s="189">
        <v>182</v>
      </c>
      <c r="Y64" s="190">
        <v>67</v>
      </c>
      <c r="Z64" s="191">
        <v>1</v>
      </c>
      <c r="AA64">
        <v>160</v>
      </c>
      <c r="AB64">
        <v>54</v>
      </c>
      <c r="AC64">
        <v>1</v>
      </c>
      <c r="AD64" s="189">
        <v>144</v>
      </c>
      <c r="AE64" s="190">
        <v>52</v>
      </c>
      <c r="AF64" s="191">
        <v>0</v>
      </c>
      <c r="AG64" s="189">
        <v>133</v>
      </c>
      <c r="AH64" s="190">
        <v>60</v>
      </c>
      <c r="AI64" s="191">
        <v>0</v>
      </c>
    </row>
    <row r="65" spans="1:35" s="4" customFormat="1" ht="15" x14ac:dyDescent="0.25">
      <c r="A65" s="161" t="s">
        <v>199</v>
      </c>
      <c r="B65" s="46">
        <v>14</v>
      </c>
      <c r="C65" s="33">
        <v>29</v>
      </c>
      <c r="D65" s="46">
        <v>21</v>
      </c>
      <c r="E65" s="33">
        <v>42</v>
      </c>
      <c r="F65" s="46">
        <v>33</v>
      </c>
      <c r="G65" s="33">
        <v>46</v>
      </c>
      <c r="H65" s="46">
        <v>23</v>
      </c>
      <c r="I65" s="33">
        <v>39</v>
      </c>
      <c r="J65" s="46">
        <v>28</v>
      </c>
      <c r="K65" s="33">
        <v>27</v>
      </c>
      <c r="L65" s="258">
        <v>25</v>
      </c>
      <c r="M65" s="259">
        <v>25</v>
      </c>
      <c r="N65" s="187"/>
      <c r="O65" s="192">
        <v>24</v>
      </c>
      <c r="P65" s="193">
        <v>32</v>
      </c>
      <c r="Q65" s="194">
        <v>0</v>
      </c>
      <c r="R65" s="192">
        <v>26</v>
      </c>
      <c r="S65" s="193">
        <v>27</v>
      </c>
      <c r="T65" s="194">
        <v>0</v>
      </c>
      <c r="U65" s="192">
        <v>25</v>
      </c>
      <c r="V65" s="193">
        <v>20</v>
      </c>
      <c r="W65" s="194"/>
      <c r="X65" s="192">
        <v>20</v>
      </c>
      <c r="Y65" s="193">
        <v>21</v>
      </c>
      <c r="Z65" s="194">
        <v>0</v>
      </c>
      <c r="AA65">
        <v>19</v>
      </c>
      <c r="AB65">
        <v>27</v>
      </c>
      <c r="AC65">
        <v>0</v>
      </c>
      <c r="AD65" s="192">
        <v>20</v>
      </c>
      <c r="AE65" s="193">
        <v>29</v>
      </c>
      <c r="AF65" s="194">
        <v>0</v>
      </c>
      <c r="AG65" s="192">
        <v>20</v>
      </c>
      <c r="AH65" s="193">
        <v>24</v>
      </c>
      <c r="AI65" s="194">
        <v>0</v>
      </c>
    </row>
    <row r="66" spans="1:35" s="4" customFormat="1" ht="15" x14ac:dyDescent="0.25">
      <c r="A66" s="35" t="s">
        <v>32</v>
      </c>
      <c r="B66" s="36">
        <v>41</v>
      </c>
      <c r="C66" s="27">
        <v>18</v>
      </c>
      <c r="D66" s="36">
        <v>43</v>
      </c>
      <c r="E66" s="27">
        <v>28</v>
      </c>
      <c r="F66" s="36">
        <v>46</v>
      </c>
      <c r="G66" s="27">
        <v>33</v>
      </c>
      <c r="H66" s="36">
        <v>54</v>
      </c>
      <c r="I66" s="27">
        <v>30</v>
      </c>
      <c r="J66" s="36">
        <v>50</v>
      </c>
      <c r="K66" s="27">
        <v>37</v>
      </c>
      <c r="L66" s="256">
        <v>53</v>
      </c>
      <c r="M66" s="260">
        <v>41</v>
      </c>
      <c r="N66" s="120"/>
      <c r="O66" s="192">
        <v>80</v>
      </c>
      <c r="P66" s="193">
        <v>39</v>
      </c>
      <c r="Q66" s="194">
        <v>0</v>
      </c>
      <c r="R66" s="192">
        <v>85</v>
      </c>
      <c r="S66" s="193">
        <v>34</v>
      </c>
      <c r="T66" s="194">
        <v>1</v>
      </c>
      <c r="U66" s="192">
        <v>96</v>
      </c>
      <c r="V66" s="193">
        <v>36</v>
      </c>
      <c r="W66" s="194"/>
      <c r="X66" s="192">
        <v>101</v>
      </c>
      <c r="Y66" s="193">
        <v>41</v>
      </c>
      <c r="Z66" s="194">
        <v>0</v>
      </c>
      <c r="AA66">
        <v>93</v>
      </c>
      <c r="AB66">
        <v>34</v>
      </c>
      <c r="AC66">
        <v>0</v>
      </c>
      <c r="AD66" s="192">
        <v>85</v>
      </c>
      <c r="AE66" s="193">
        <v>42</v>
      </c>
      <c r="AF66" s="194">
        <v>0</v>
      </c>
      <c r="AG66" s="192">
        <v>82</v>
      </c>
      <c r="AH66" s="193">
        <v>48</v>
      </c>
      <c r="AI66" s="194">
        <v>0</v>
      </c>
    </row>
    <row r="67" spans="1:35" s="4" customFormat="1" ht="15" x14ac:dyDescent="0.25">
      <c r="A67" s="35" t="s">
        <v>46</v>
      </c>
      <c r="B67" s="36">
        <v>86</v>
      </c>
      <c r="C67" s="27">
        <v>23</v>
      </c>
      <c r="D67" s="36">
        <v>73</v>
      </c>
      <c r="E67" s="27">
        <v>22</v>
      </c>
      <c r="F67" s="36">
        <v>73</v>
      </c>
      <c r="G67" s="27">
        <v>30</v>
      </c>
      <c r="H67" s="36">
        <v>89</v>
      </c>
      <c r="I67" s="27">
        <v>30</v>
      </c>
      <c r="J67" s="36">
        <v>105</v>
      </c>
      <c r="K67" s="27">
        <v>22</v>
      </c>
      <c r="L67" s="256">
        <v>123</v>
      </c>
      <c r="M67" s="260">
        <v>35</v>
      </c>
      <c r="N67" s="120"/>
      <c r="O67" s="192">
        <v>115</v>
      </c>
      <c r="P67" s="193">
        <v>54</v>
      </c>
      <c r="Q67" s="194">
        <v>0</v>
      </c>
      <c r="R67" s="192">
        <v>117</v>
      </c>
      <c r="S67" s="193">
        <v>52</v>
      </c>
      <c r="T67" s="194">
        <v>0</v>
      </c>
      <c r="U67" s="192">
        <v>126</v>
      </c>
      <c r="V67" s="193">
        <v>47</v>
      </c>
      <c r="W67" s="194">
        <v>0</v>
      </c>
      <c r="X67" s="192">
        <v>128</v>
      </c>
      <c r="Y67" s="193">
        <v>40</v>
      </c>
      <c r="Z67" s="194">
        <v>0</v>
      </c>
      <c r="AA67">
        <v>149</v>
      </c>
      <c r="AB67">
        <v>49</v>
      </c>
      <c r="AC67">
        <v>0</v>
      </c>
      <c r="AD67" s="192">
        <v>143</v>
      </c>
      <c r="AE67" s="193">
        <v>43</v>
      </c>
      <c r="AF67" s="194">
        <v>0</v>
      </c>
      <c r="AG67" s="192">
        <v>135</v>
      </c>
      <c r="AH67" s="193">
        <v>42</v>
      </c>
      <c r="AI67" s="194">
        <v>0</v>
      </c>
    </row>
    <row r="68" spans="1:35" s="4" customFormat="1" ht="17.25" x14ac:dyDescent="0.25">
      <c r="A68" s="35" t="s">
        <v>158</v>
      </c>
      <c r="B68" s="36">
        <v>155</v>
      </c>
      <c r="C68" s="27">
        <v>107</v>
      </c>
      <c r="D68" s="36">
        <v>162</v>
      </c>
      <c r="E68" s="27">
        <v>81</v>
      </c>
      <c r="F68" s="36">
        <v>168</v>
      </c>
      <c r="G68" s="27">
        <v>115</v>
      </c>
      <c r="H68" s="36">
        <v>144</v>
      </c>
      <c r="I68" s="27">
        <v>115</v>
      </c>
      <c r="J68" s="36">
        <v>175</v>
      </c>
      <c r="K68" s="27">
        <v>112</v>
      </c>
      <c r="L68" s="256">
        <v>178</v>
      </c>
      <c r="M68" s="260">
        <v>96</v>
      </c>
      <c r="N68" s="120"/>
      <c r="O68" s="192">
        <v>166</v>
      </c>
      <c r="P68" s="193">
        <v>98</v>
      </c>
      <c r="Q68" s="194">
        <v>1</v>
      </c>
      <c r="R68" s="192">
        <v>172</v>
      </c>
      <c r="S68" s="193">
        <v>97</v>
      </c>
      <c r="T68" s="194">
        <v>1</v>
      </c>
      <c r="U68" s="192">
        <v>148</v>
      </c>
      <c r="V68" s="193">
        <v>87</v>
      </c>
      <c r="W68" s="194">
        <v>2</v>
      </c>
      <c r="X68" s="192">
        <v>124</v>
      </c>
      <c r="Y68" s="193">
        <v>88</v>
      </c>
      <c r="Z68" s="194">
        <v>0</v>
      </c>
      <c r="AA68">
        <v>114</v>
      </c>
      <c r="AB68">
        <v>80</v>
      </c>
      <c r="AC68">
        <v>4</v>
      </c>
      <c r="AD68" s="192">
        <v>130</v>
      </c>
      <c r="AE68" s="193">
        <v>78</v>
      </c>
      <c r="AF68" s="194">
        <v>0</v>
      </c>
      <c r="AG68" s="192">
        <v>175</v>
      </c>
      <c r="AH68" s="193">
        <v>108</v>
      </c>
      <c r="AI68" s="194">
        <v>0</v>
      </c>
    </row>
    <row r="69" spans="1:35" s="4" customFormat="1" ht="15" x14ac:dyDescent="0.25">
      <c r="A69" s="161" t="s">
        <v>201</v>
      </c>
      <c r="B69" s="36">
        <v>28</v>
      </c>
      <c r="C69" s="27">
        <v>4</v>
      </c>
      <c r="D69" s="36">
        <v>31</v>
      </c>
      <c r="E69" s="27">
        <v>7</v>
      </c>
      <c r="F69" s="36">
        <v>24</v>
      </c>
      <c r="G69" s="27">
        <v>6</v>
      </c>
      <c r="H69" s="36">
        <v>27</v>
      </c>
      <c r="I69" s="27">
        <v>5</v>
      </c>
      <c r="J69" s="36">
        <v>21</v>
      </c>
      <c r="K69" s="27">
        <v>3</v>
      </c>
      <c r="L69" s="256">
        <v>23</v>
      </c>
      <c r="M69" s="260">
        <v>5</v>
      </c>
      <c r="N69" s="120"/>
      <c r="O69" s="192">
        <v>22</v>
      </c>
      <c r="P69" s="193">
        <v>6</v>
      </c>
      <c r="Q69" s="194">
        <v>0</v>
      </c>
      <c r="R69" s="192">
        <v>24</v>
      </c>
      <c r="S69" s="193">
        <v>5</v>
      </c>
      <c r="T69" s="194">
        <v>0</v>
      </c>
      <c r="U69" s="192">
        <v>27</v>
      </c>
      <c r="V69" s="193">
        <v>5</v>
      </c>
      <c r="W69" s="194"/>
      <c r="X69" s="192">
        <v>28</v>
      </c>
      <c r="Y69" s="193">
        <v>5</v>
      </c>
      <c r="Z69" s="194">
        <v>0</v>
      </c>
      <c r="AA69">
        <v>23</v>
      </c>
      <c r="AB69">
        <v>5</v>
      </c>
      <c r="AC69">
        <v>0</v>
      </c>
      <c r="AD69" s="192">
        <v>18</v>
      </c>
      <c r="AE69" s="193">
        <v>7</v>
      </c>
      <c r="AF69" s="194">
        <v>1</v>
      </c>
      <c r="AG69" s="192">
        <v>14</v>
      </c>
      <c r="AH69" s="193">
        <v>5</v>
      </c>
      <c r="AI69" s="194">
        <v>1</v>
      </c>
    </row>
    <row r="70" spans="1:35" s="4" customFormat="1" ht="15" x14ac:dyDescent="0.25">
      <c r="A70" s="161" t="s">
        <v>200</v>
      </c>
      <c r="B70" s="36">
        <v>71</v>
      </c>
      <c r="C70" s="27">
        <v>20</v>
      </c>
      <c r="D70" s="36">
        <v>49</v>
      </c>
      <c r="E70" s="27">
        <v>12</v>
      </c>
      <c r="F70" s="36">
        <v>49</v>
      </c>
      <c r="G70" s="27">
        <v>11</v>
      </c>
      <c r="H70" s="36">
        <v>42</v>
      </c>
      <c r="I70" s="27">
        <v>11</v>
      </c>
      <c r="J70" s="36">
        <v>42</v>
      </c>
      <c r="K70" s="27">
        <v>11</v>
      </c>
      <c r="L70" s="256">
        <v>66</v>
      </c>
      <c r="M70" s="260">
        <v>13</v>
      </c>
      <c r="N70" s="120"/>
      <c r="O70" s="192">
        <v>63</v>
      </c>
      <c r="P70" s="193">
        <v>4</v>
      </c>
      <c r="Q70" s="194">
        <v>0</v>
      </c>
      <c r="R70" s="192">
        <v>53</v>
      </c>
      <c r="S70" s="193">
        <v>8</v>
      </c>
      <c r="T70" s="194">
        <v>0</v>
      </c>
      <c r="U70" s="192">
        <v>52</v>
      </c>
      <c r="V70" s="193">
        <v>10</v>
      </c>
      <c r="W70" s="194"/>
      <c r="X70" s="192">
        <v>47</v>
      </c>
      <c r="Y70" s="193">
        <v>9</v>
      </c>
      <c r="Z70" s="194">
        <v>0</v>
      </c>
      <c r="AA70">
        <v>31</v>
      </c>
      <c r="AB70">
        <v>3</v>
      </c>
      <c r="AC70">
        <v>0</v>
      </c>
      <c r="AD70" s="192">
        <v>19</v>
      </c>
      <c r="AE70" s="193">
        <v>4</v>
      </c>
      <c r="AF70" s="194">
        <v>0</v>
      </c>
      <c r="AG70" s="192">
        <v>27</v>
      </c>
      <c r="AH70" s="193">
        <v>5</v>
      </c>
      <c r="AI70" s="194">
        <v>0</v>
      </c>
    </row>
    <row r="71" spans="1:35" s="4" customFormat="1" ht="17.25" x14ac:dyDescent="0.25">
      <c r="A71" s="35" t="s">
        <v>159</v>
      </c>
      <c r="B71" s="36">
        <v>15</v>
      </c>
      <c r="C71" s="27">
        <v>7</v>
      </c>
      <c r="D71" s="36">
        <v>12</v>
      </c>
      <c r="E71" s="27">
        <v>4</v>
      </c>
      <c r="F71" s="36">
        <v>18</v>
      </c>
      <c r="G71" s="27">
        <v>7</v>
      </c>
      <c r="H71" s="36">
        <v>10</v>
      </c>
      <c r="I71" s="27">
        <v>9</v>
      </c>
      <c r="J71" s="36">
        <v>19</v>
      </c>
      <c r="K71" s="27">
        <v>8</v>
      </c>
      <c r="L71" s="256">
        <v>12</v>
      </c>
      <c r="M71" s="260">
        <v>9</v>
      </c>
      <c r="N71" s="120"/>
      <c r="O71" s="192">
        <v>11</v>
      </c>
      <c r="P71" s="193">
        <v>5</v>
      </c>
      <c r="Q71" s="194">
        <v>0</v>
      </c>
      <c r="R71" s="192">
        <v>6</v>
      </c>
      <c r="S71" s="193">
        <v>4</v>
      </c>
      <c r="T71" s="194">
        <v>0</v>
      </c>
      <c r="U71" s="192">
        <v>8</v>
      </c>
      <c r="V71" s="193">
        <v>6</v>
      </c>
      <c r="W71" s="194"/>
      <c r="X71" s="192">
        <v>13</v>
      </c>
      <c r="Y71" s="193">
        <v>4</v>
      </c>
      <c r="Z71" s="194">
        <v>0</v>
      </c>
      <c r="AA71" s="192">
        <v>17</v>
      </c>
      <c r="AB71" s="193">
        <v>7</v>
      </c>
      <c r="AC71" s="194">
        <v>0</v>
      </c>
      <c r="AD71" s="192">
        <v>8</v>
      </c>
      <c r="AE71" s="193">
        <v>3</v>
      </c>
      <c r="AF71" s="194">
        <v>0</v>
      </c>
      <c r="AG71" s="192">
        <v>3</v>
      </c>
      <c r="AH71" s="193">
        <v>3</v>
      </c>
      <c r="AI71" s="194">
        <v>0</v>
      </c>
    </row>
    <row r="72" spans="1:35" s="4" customFormat="1" ht="17.25" x14ac:dyDescent="0.25">
      <c r="A72" s="35" t="s">
        <v>160</v>
      </c>
      <c r="B72" s="36">
        <v>35</v>
      </c>
      <c r="C72" s="27">
        <v>8</v>
      </c>
      <c r="D72" s="36">
        <v>27</v>
      </c>
      <c r="E72" s="27">
        <v>7</v>
      </c>
      <c r="F72" s="36">
        <v>27</v>
      </c>
      <c r="G72" s="27">
        <v>19</v>
      </c>
      <c r="H72" s="36">
        <v>23</v>
      </c>
      <c r="I72" s="27">
        <v>15</v>
      </c>
      <c r="J72" s="36">
        <v>23</v>
      </c>
      <c r="K72" s="27">
        <v>15</v>
      </c>
      <c r="L72" s="258" t="s">
        <v>202</v>
      </c>
      <c r="M72" s="259" t="s">
        <v>202</v>
      </c>
      <c r="N72" s="187"/>
      <c r="O72" s="198" t="s">
        <v>202</v>
      </c>
      <c r="P72" s="255" t="s">
        <v>202</v>
      </c>
      <c r="Q72" s="254" t="s">
        <v>202</v>
      </c>
      <c r="R72" s="198" t="s">
        <v>202</v>
      </c>
      <c r="S72" s="255" t="s">
        <v>202</v>
      </c>
      <c r="T72" s="254" t="s">
        <v>202</v>
      </c>
      <c r="U72" s="198" t="s">
        <v>202</v>
      </c>
      <c r="V72" s="255" t="s">
        <v>202</v>
      </c>
      <c r="W72" s="254" t="s">
        <v>202</v>
      </c>
      <c r="X72" s="198"/>
      <c r="Y72" s="255"/>
      <c r="Z72" s="254"/>
      <c r="AA72" s="198">
        <v>0</v>
      </c>
      <c r="AB72" s="255">
        <v>0</v>
      </c>
      <c r="AC72" s="254">
        <v>0</v>
      </c>
      <c r="AD72" s="198"/>
      <c r="AE72" s="255"/>
      <c r="AF72" s="254"/>
      <c r="AG72" s="198"/>
      <c r="AH72" s="255"/>
      <c r="AI72" s="254"/>
    </row>
    <row r="73" spans="1:35" s="4" customFormat="1" ht="15" x14ac:dyDescent="0.25">
      <c r="A73" s="35" t="s">
        <v>56</v>
      </c>
      <c r="B73" s="34">
        <v>0</v>
      </c>
      <c r="C73" s="29">
        <v>0</v>
      </c>
      <c r="D73" s="34">
        <v>80</v>
      </c>
      <c r="E73" s="29">
        <v>9</v>
      </c>
      <c r="F73" s="34">
        <v>107</v>
      </c>
      <c r="G73" s="29">
        <v>17</v>
      </c>
      <c r="H73" s="34">
        <v>123</v>
      </c>
      <c r="I73" s="29">
        <v>18</v>
      </c>
      <c r="J73" s="34">
        <v>126</v>
      </c>
      <c r="K73" s="29">
        <v>22</v>
      </c>
      <c r="L73" s="261">
        <v>119</v>
      </c>
      <c r="M73" s="262">
        <v>17</v>
      </c>
      <c r="N73" s="188"/>
      <c r="O73" s="195">
        <v>111</v>
      </c>
      <c r="P73" s="196">
        <v>13</v>
      </c>
      <c r="Q73" s="197">
        <v>0</v>
      </c>
      <c r="R73" s="195">
        <v>122</v>
      </c>
      <c r="S73" s="196">
        <v>11</v>
      </c>
      <c r="T73" s="197">
        <v>0</v>
      </c>
      <c r="U73" s="195">
        <v>121</v>
      </c>
      <c r="V73" s="196">
        <v>9</v>
      </c>
      <c r="W73" s="197"/>
      <c r="X73" s="195">
        <v>126</v>
      </c>
      <c r="Y73" s="196">
        <v>6</v>
      </c>
      <c r="Z73" s="197">
        <v>0</v>
      </c>
      <c r="AA73">
        <v>126</v>
      </c>
      <c r="AB73">
        <v>10</v>
      </c>
      <c r="AC73">
        <v>0</v>
      </c>
      <c r="AD73" s="195">
        <v>118</v>
      </c>
      <c r="AE73" s="196">
        <v>9</v>
      </c>
      <c r="AF73" s="197">
        <v>0</v>
      </c>
      <c r="AG73" s="195">
        <v>119</v>
      </c>
      <c r="AH73" s="196">
        <v>17</v>
      </c>
      <c r="AI73" s="197">
        <v>0</v>
      </c>
    </row>
    <row r="74" spans="1:35" s="4" customFormat="1" ht="15.75" thickBot="1" x14ac:dyDescent="0.3">
      <c r="A74" s="43" t="s">
        <v>77</v>
      </c>
      <c r="B74" s="385">
        <f>Table_2!I23</f>
        <v>845</v>
      </c>
      <c r="C74" s="387"/>
      <c r="D74" s="385">
        <f>Table_2!J23</f>
        <v>881</v>
      </c>
      <c r="E74" s="387"/>
      <c r="F74" s="385">
        <f>Table_2!K23</f>
        <v>1023</v>
      </c>
      <c r="G74" s="387"/>
      <c r="H74" s="385">
        <f>Table_2!L23</f>
        <v>1118</v>
      </c>
      <c r="I74" s="387"/>
      <c r="J74" s="385">
        <f>SUM(J64:K73)</f>
        <v>1062</v>
      </c>
      <c r="K74" s="387"/>
      <c r="L74" s="385">
        <f>SUM(L64:M73)</f>
        <v>1046</v>
      </c>
      <c r="M74" s="386"/>
      <c r="N74" s="387"/>
      <c r="O74" s="379">
        <f>SUM(O64:Q73)</f>
        <v>1081</v>
      </c>
      <c r="P74" s="380"/>
      <c r="Q74" s="381"/>
      <c r="R74" s="379">
        <f>SUM(R64:T73)</f>
        <v>1069</v>
      </c>
      <c r="S74" s="380"/>
      <c r="T74" s="381"/>
      <c r="U74" s="379">
        <f>SUM(U64:W73)</f>
        <v>1075</v>
      </c>
      <c r="V74" s="380"/>
      <c r="W74" s="381"/>
      <c r="X74" s="379">
        <f>SUM(X64:Z73)</f>
        <v>1051</v>
      </c>
      <c r="Y74" s="380"/>
      <c r="Z74" s="381"/>
      <c r="AA74" s="379">
        <f>SUM(AA64:AC73)</f>
        <v>1006</v>
      </c>
      <c r="AB74" s="380"/>
      <c r="AC74" s="381"/>
      <c r="AD74" s="379">
        <f>SUM(AD64:AF73)</f>
        <v>953</v>
      </c>
      <c r="AE74" s="380"/>
      <c r="AF74" s="381"/>
      <c r="AG74" s="379">
        <f>SUM(AG64:AI73)</f>
        <v>1021</v>
      </c>
      <c r="AH74" s="380"/>
      <c r="AI74" s="381"/>
    </row>
    <row r="75" spans="1:35" s="4" customFormat="1" ht="15" x14ac:dyDescent="0.25">
      <c r="L75" s="9">
        <f t="shared" ref="L75:T75" si="8">SUM(L64:L73)</f>
        <v>730</v>
      </c>
      <c r="M75" s="9">
        <f t="shared" si="8"/>
        <v>316</v>
      </c>
      <c r="N75" s="9">
        <f t="shared" si="8"/>
        <v>0</v>
      </c>
      <c r="O75" s="4">
        <f t="shared" si="8"/>
        <v>765</v>
      </c>
      <c r="P75" s="4">
        <f t="shared" si="8"/>
        <v>315</v>
      </c>
      <c r="Q75" s="4">
        <f t="shared" si="8"/>
        <v>1</v>
      </c>
      <c r="R75" s="4">
        <f t="shared" si="8"/>
        <v>772</v>
      </c>
      <c r="S75" s="4">
        <f t="shared" si="8"/>
        <v>294</v>
      </c>
      <c r="T75" s="4">
        <f t="shared" si="8"/>
        <v>3</v>
      </c>
      <c r="U75" s="4">
        <f>SUM(U64:U73)</f>
        <v>791</v>
      </c>
      <c r="V75" s="4">
        <f>SUM(V64:V73)</f>
        <v>282</v>
      </c>
      <c r="W75" s="4">
        <f>SUM(W64:W73)</f>
        <v>2</v>
      </c>
      <c r="AA75" s="4">
        <f t="shared" ref="AA75:AF75" si="9">SUM(AA64:AA73)</f>
        <v>732</v>
      </c>
      <c r="AB75" s="4">
        <f t="shared" si="9"/>
        <v>269</v>
      </c>
      <c r="AC75" s="4">
        <f t="shared" si="9"/>
        <v>5</v>
      </c>
      <c r="AD75" s="4">
        <f>SUM(AD64:AD73)</f>
        <v>685</v>
      </c>
      <c r="AE75" s="4">
        <f t="shared" si="9"/>
        <v>267</v>
      </c>
      <c r="AF75" s="4">
        <f t="shared" si="9"/>
        <v>1</v>
      </c>
      <c r="AG75" s="4">
        <f>SUM(AG64:AG73)</f>
        <v>708</v>
      </c>
      <c r="AH75" s="4">
        <f>SUM(AH64:AH73)</f>
        <v>312</v>
      </c>
      <c r="AI75" s="4">
        <f>SUM(AI64:AI73)</f>
        <v>1</v>
      </c>
    </row>
    <row r="76" spans="1:35" s="4" customFormat="1" ht="18" customHeight="1" x14ac:dyDescent="0.25"/>
    <row r="77" spans="1:35" s="4" customFormat="1" ht="15.75" thickBot="1" x14ac:dyDescent="0.3"/>
    <row r="78" spans="1:35" s="4" customFormat="1" ht="15" x14ac:dyDescent="0.25">
      <c r="A78" s="396" t="s">
        <v>61</v>
      </c>
      <c r="B78" s="376" t="s">
        <v>15</v>
      </c>
      <c r="C78" s="378"/>
      <c r="D78" s="376" t="s">
        <v>19</v>
      </c>
      <c r="E78" s="378"/>
      <c r="F78" s="376" t="s">
        <v>20</v>
      </c>
      <c r="G78" s="378"/>
      <c r="H78" s="376" t="s">
        <v>67</v>
      </c>
      <c r="I78" s="378"/>
      <c r="J78" s="376" t="s">
        <v>189</v>
      </c>
      <c r="K78" s="378"/>
      <c r="L78" s="376" t="s">
        <v>195</v>
      </c>
      <c r="M78" s="377"/>
      <c r="N78" s="378"/>
      <c r="O78" s="376" t="s">
        <v>235</v>
      </c>
      <c r="P78" s="377"/>
      <c r="Q78" s="378"/>
      <c r="R78" s="376" t="s">
        <v>256</v>
      </c>
      <c r="S78" s="377"/>
      <c r="T78" s="378"/>
      <c r="U78" s="376" t="s">
        <v>261</v>
      </c>
      <c r="V78" s="377"/>
      <c r="W78" s="378"/>
      <c r="X78" s="376" t="s">
        <v>273</v>
      </c>
      <c r="Y78" s="377"/>
      <c r="Z78" s="378"/>
      <c r="AA78" s="376" t="s">
        <v>280</v>
      </c>
      <c r="AB78" s="377"/>
      <c r="AC78" s="378"/>
      <c r="AD78" s="376" t="s">
        <v>290</v>
      </c>
      <c r="AE78" s="377"/>
      <c r="AF78" s="378"/>
      <c r="AG78" s="376" t="s">
        <v>290</v>
      </c>
      <c r="AH78" s="377"/>
      <c r="AI78" s="378"/>
    </row>
    <row r="79" spans="1:35" s="4" customFormat="1" ht="60.75" thickBot="1" x14ac:dyDescent="0.3">
      <c r="A79" s="397"/>
      <c r="B79" s="37" t="s">
        <v>65</v>
      </c>
      <c r="C79" s="38" t="s">
        <v>66</v>
      </c>
      <c r="D79" s="37" t="s">
        <v>65</v>
      </c>
      <c r="E79" s="38" t="s">
        <v>66</v>
      </c>
      <c r="F79" s="37" t="s">
        <v>65</v>
      </c>
      <c r="G79" s="38" t="s">
        <v>66</v>
      </c>
      <c r="H79" s="37" t="s">
        <v>65</v>
      </c>
      <c r="I79" s="38" t="s">
        <v>66</v>
      </c>
      <c r="J79" s="37" t="s">
        <v>65</v>
      </c>
      <c r="K79" s="38" t="s">
        <v>66</v>
      </c>
      <c r="L79" s="37" t="s">
        <v>65</v>
      </c>
      <c r="M79" s="38" t="s">
        <v>66</v>
      </c>
      <c r="N79" s="38" t="s">
        <v>233</v>
      </c>
      <c r="O79" s="37" t="s">
        <v>65</v>
      </c>
      <c r="P79" s="23" t="s">
        <v>66</v>
      </c>
      <c r="Q79" s="38" t="s">
        <v>233</v>
      </c>
      <c r="R79" s="37" t="s">
        <v>65</v>
      </c>
      <c r="S79" s="23" t="s">
        <v>66</v>
      </c>
      <c r="T79" s="238" t="s">
        <v>233</v>
      </c>
      <c r="U79" s="37" t="s">
        <v>65</v>
      </c>
      <c r="V79" s="23" t="s">
        <v>66</v>
      </c>
      <c r="W79" s="238" t="s">
        <v>233</v>
      </c>
      <c r="X79" s="37" t="s">
        <v>65</v>
      </c>
      <c r="Y79" s="23" t="s">
        <v>66</v>
      </c>
      <c r="Z79" s="238" t="s">
        <v>233</v>
      </c>
      <c r="AA79" s="37" t="s">
        <v>65</v>
      </c>
      <c r="AB79" s="23" t="s">
        <v>66</v>
      </c>
      <c r="AC79" s="238" t="s">
        <v>233</v>
      </c>
      <c r="AD79" s="37" t="s">
        <v>65</v>
      </c>
      <c r="AE79" s="23" t="s">
        <v>66</v>
      </c>
      <c r="AF79" s="238" t="s">
        <v>233</v>
      </c>
      <c r="AG79" s="37" t="s">
        <v>65</v>
      </c>
      <c r="AH79" s="23" t="s">
        <v>66</v>
      </c>
      <c r="AI79" s="238" t="s">
        <v>233</v>
      </c>
    </row>
    <row r="80" spans="1:35" s="4" customFormat="1" ht="15" customHeight="1" thickTop="1" x14ac:dyDescent="0.25">
      <c r="A80" s="35" t="s">
        <v>207</v>
      </c>
      <c r="B80" s="36">
        <v>145</v>
      </c>
      <c r="C80" s="26">
        <v>37</v>
      </c>
      <c r="D80" s="36">
        <v>175</v>
      </c>
      <c r="E80" s="26">
        <v>62</v>
      </c>
      <c r="F80" s="36">
        <v>276</v>
      </c>
      <c r="G80" s="26">
        <v>79</v>
      </c>
      <c r="H80" s="36">
        <v>386</v>
      </c>
      <c r="I80" s="26">
        <v>85</v>
      </c>
      <c r="J80" s="36">
        <v>357</v>
      </c>
      <c r="K80" s="26">
        <v>81</v>
      </c>
      <c r="L80" s="36">
        <v>277</v>
      </c>
      <c r="M80" s="26">
        <v>71</v>
      </c>
      <c r="N80" s="26">
        <v>2</v>
      </c>
      <c r="O80" s="202">
        <v>230</v>
      </c>
      <c r="P80" s="203">
        <v>61</v>
      </c>
      <c r="Q80" s="204">
        <v>2</v>
      </c>
      <c r="R80" s="189">
        <v>252</v>
      </c>
      <c r="S80" s="190">
        <v>62</v>
      </c>
      <c r="T80" s="191">
        <v>6</v>
      </c>
      <c r="U80" s="189">
        <v>238</v>
      </c>
      <c r="V80" s="190">
        <v>54</v>
      </c>
      <c r="W80" s="191">
        <v>14</v>
      </c>
      <c r="X80" s="189">
        <v>237</v>
      </c>
      <c r="Y80" s="190">
        <v>65</v>
      </c>
      <c r="Z80" s="191">
        <v>11</v>
      </c>
      <c r="AA80" s="189">
        <v>189</v>
      </c>
      <c r="AB80" s="190">
        <v>48</v>
      </c>
      <c r="AC80" s="191">
        <v>2</v>
      </c>
      <c r="AD80" s="189">
        <v>195</v>
      </c>
      <c r="AE80" s="190">
        <v>61</v>
      </c>
      <c r="AF80" s="191">
        <v>5</v>
      </c>
      <c r="AG80" s="189">
        <v>234</v>
      </c>
      <c r="AH80" s="190">
        <v>68</v>
      </c>
      <c r="AI80" s="191">
        <v>9</v>
      </c>
    </row>
    <row r="81" spans="1:35" s="4" customFormat="1" ht="15" x14ac:dyDescent="0.25">
      <c r="A81" s="35" t="s">
        <v>46</v>
      </c>
      <c r="B81" s="46">
        <v>151</v>
      </c>
      <c r="C81" s="33">
        <v>32</v>
      </c>
      <c r="D81" s="46">
        <v>204</v>
      </c>
      <c r="E81" s="33">
        <v>48</v>
      </c>
      <c r="F81" s="46">
        <v>147</v>
      </c>
      <c r="G81" s="33">
        <v>35</v>
      </c>
      <c r="H81" s="46">
        <v>113</v>
      </c>
      <c r="I81" s="33">
        <v>33</v>
      </c>
      <c r="J81" s="46">
        <v>116</v>
      </c>
      <c r="K81" s="33">
        <v>35</v>
      </c>
      <c r="L81" s="46">
        <v>119</v>
      </c>
      <c r="M81" s="33">
        <v>32</v>
      </c>
      <c r="N81" s="33">
        <v>0</v>
      </c>
      <c r="O81" s="205">
        <v>125</v>
      </c>
      <c r="P81" s="206">
        <v>21</v>
      </c>
      <c r="Q81" s="207">
        <v>0</v>
      </c>
      <c r="R81" s="192">
        <v>149</v>
      </c>
      <c r="S81" s="193">
        <v>34</v>
      </c>
      <c r="T81" s="194">
        <v>1</v>
      </c>
      <c r="U81" s="192">
        <v>145</v>
      </c>
      <c r="V81" s="193">
        <v>33</v>
      </c>
      <c r="W81" s="194">
        <v>1</v>
      </c>
      <c r="X81" s="192">
        <v>159</v>
      </c>
      <c r="Y81" s="193">
        <v>30</v>
      </c>
      <c r="Z81" s="194">
        <v>1</v>
      </c>
      <c r="AA81" s="192">
        <v>93</v>
      </c>
      <c r="AB81" s="193">
        <v>19</v>
      </c>
      <c r="AC81" s="194">
        <v>0</v>
      </c>
      <c r="AD81" s="192">
        <v>125</v>
      </c>
      <c r="AE81" s="193">
        <v>31</v>
      </c>
      <c r="AF81" s="194">
        <v>5</v>
      </c>
      <c r="AG81" s="192">
        <v>126</v>
      </c>
      <c r="AH81" s="193">
        <v>23</v>
      </c>
      <c r="AI81" s="194">
        <v>1</v>
      </c>
    </row>
    <row r="82" spans="1:35" s="4" customFormat="1" ht="15" x14ac:dyDescent="0.25">
      <c r="A82" s="35" t="s">
        <v>208</v>
      </c>
      <c r="B82" s="36">
        <v>160</v>
      </c>
      <c r="C82" s="27">
        <v>10</v>
      </c>
      <c r="D82" s="36">
        <v>212</v>
      </c>
      <c r="E82" s="27">
        <v>18</v>
      </c>
      <c r="F82" s="36">
        <v>206</v>
      </c>
      <c r="G82" s="27">
        <v>12</v>
      </c>
      <c r="H82" s="36">
        <v>120</v>
      </c>
      <c r="I82" s="27">
        <v>9</v>
      </c>
      <c r="J82" s="36">
        <v>100</v>
      </c>
      <c r="K82" s="27">
        <v>11</v>
      </c>
      <c r="L82" s="36">
        <v>100</v>
      </c>
      <c r="M82" s="27">
        <v>10</v>
      </c>
      <c r="N82" s="27">
        <v>1</v>
      </c>
      <c r="O82" s="205">
        <v>100</v>
      </c>
      <c r="P82" s="206">
        <v>15</v>
      </c>
      <c r="Q82" s="207">
        <v>0</v>
      </c>
      <c r="R82" s="192">
        <v>60</v>
      </c>
      <c r="S82" s="193">
        <v>14</v>
      </c>
      <c r="T82" s="194">
        <v>0</v>
      </c>
      <c r="U82" s="192">
        <v>76</v>
      </c>
      <c r="V82" s="193">
        <v>21</v>
      </c>
      <c r="W82" s="194">
        <v>0</v>
      </c>
      <c r="X82" s="337"/>
      <c r="Y82" s="338"/>
      <c r="Z82" s="339"/>
      <c r="AA82" s="337"/>
      <c r="AB82" s="338"/>
      <c r="AC82" s="339"/>
      <c r="AD82" s="192">
        <f t="shared" ref="AD82:AD84" si="10">SUM(AA82:AC82)</f>
        <v>0</v>
      </c>
      <c r="AE82" s="193"/>
      <c r="AF82" s="194"/>
      <c r="AG82" s="192">
        <v>1</v>
      </c>
      <c r="AH82" s="193">
        <v>0</v>
      </c>
      <c r="AI82" s="194">
        <v>0</v>
      </c>
    </row>
    <row r="83" spans="1:35" s="4" customFormat="1" ht="15" x14ac:dyDescent="0.25">
      <c r="A83" s="35" t="s">
        <v>62</v>
      </c>
      <c r="B83" s="36">
        <v>0</v>
      </c>
      <c r="C83" s="27">
        <v>0</v>
      </c>
      <c r="D83" s="36">
        <v>0</v>
      </c>
      <c r="E83" s="27">
        <v>0</v>
      </c>
      <c r="F83" s="36">
        <v>0</v>
      </c>
      <c r="G83" s="27">
        <v>0</v>
      </c>
      <c r="H83" s="36">
        <v>0</v>
      </c>
      <c r="I83" s="120">
        <v>0</v>
      </c>
      <c r="J83" s="36">
        <v>0</v>
      </c>
      <c r="K83" s="120">
        <v>0</v>
      </c>
      <c r="L83" s="36" t="s">
        <v>9</v>
      </c>
      <c r="M83" s="120" t="s">
        <v>9</v>
      </c>
      <c r="N83" s="120">
        <v>0</v>
      </c>
      <c r="O83" s="205">
        <v>0</v>
      </c>
      <c r="P83" s="206">
        <v>0</v>
      </c>
      <c r="Q83" s="207">
        <v>0</v>
      </c>
      <c r="R83" s="192">
        <v>0</v>
      </c>
      <c r="S83" s="193">
        <v>0</v>
      </c>
      <c r="T83" s="194">
        <v>0</v>
      </c>
      <c r="U83" s="192">
        <v>0</v>
      </c>
      <c r="V83" s="193">
        <v>0</v>
      </c>
      <c r="W83" s="194">
        <v>0</v>
      </c>
      <c r="X83" s="192">
        <v>0</v>
      </c>
      <c r="Y83" s="193">
        <v>0</v>
      </c>
      <c r="Z83" s="194">
        <v>0</v>
      </c>
      <c r="AA83" s="192"/>
      <c r="AB83" s="193"/>
      <c r="AC83" s="194"/>
      <c r="AD83" s="192">
        <f t="shared" si="10"/>
        <v>0</v>
      </c>
      <c r="AE83" s="193"/>
      <c r="AF83" s="194"/>
      <c r="AG83" s="192"/>
      <c r="AH83" s="193"/>
      <c r="AI83" s="194"/>
    </row>
    <row r="84" spans="1:35" s="4" customFormat="1" ht="15" x14ac:dyDescent="0.25">
      <c r="A84" s="35" t="s">
        <v>63</v>
      </c>
      <c r="B84" s="36">
        <v>13</v>
      </c>
      <c r="C84" s="27">
        <v>0</v>
      </c>
      <c r="D84" s="36">
        <v>9</v>
      </c>
      <c r="E84" s="27">
        <v>0</v>
      </c>
      <c r="F84" s="36">
        <v>0</v>
      </c>
      <c r="G84" s="27">
        <v>0</v>
      </c>
      <c r="H84" s="36">
        <v>14</v>
      </c>
      <c r="I84" s="120">
        <v>0</v>
      </c>
      <c r="J84" s="36">
        <v>0</v>
      </c>
      <c r="K84" s="120">
        <v>0</v>
      </c>
      <c r="L84" s="36" t="s">
        <v>9</v>
      </c>
      <c r="M84" s="120" t="s">
        <v>9</v>
      </c>
      <c r="N84" s="120">
        <v>0</v>
      </c>
      <c r="O84" s="208">
        <v>0</v>
      </c>
      <c r="P84" s="209">
        <v>0</v>
      </c>
      <c r="Q84" s="210">
        <v>0</v>
      </c>
      <c r="R84" s="195">
        <v>0</v>
      </c>
      <c r="S84" s="196">
        <v>0</v>
      </c>
      <c r="T84" s="197">
        <v>0</v>
      </c>
      <c r="U84" s="195">
        <v>0</v>
      </c>
      <c r="V84" s="196">
        <v>0</v>
      </c>
      <c r="W84" s="197">
        <v>0</v>
      </c>
      <c r="X84" s="195">
        <v>0</v>
      </c>
      <c r="Y84" s="196">
        <v>0</v>
      </c>
      <c r="Z84" s="197">
        <v>0</v>
      </c>
      <c r="AA84" s="195"/>
      <c r="AB84" s="196"/>
      <c r="AC84" s="197"/>
      <c r="AD84" s="195">
        <f t="shared" si="10"/>
        <v>0</v>
      </c>
      <c r="AE84" s="196"/>
      <c r="AF84" s="197"/>
      <c r="AG84" s="195"/>
      <c r="AH84" s="196"/>
      <c r="AI84" s="197"/>
    </row>
    <row r="85" spans="1:35" s="4" customFormat="1" ht="15.75" thickBot="1" x14ac:dyDescent="0.3">
      <c r="A85" s="43" t="s">
        <v>78</v>
      </c>
      <c r="B85" s="385">
        <f>Table_2!I28</f>
        <v>543</v>
      </c>
      <c r="C85" s="387"/>
      <c r="D85" s="385">
        <f>Table_2!J28</f>
        <v>728</v>
      </c>
      <c r="E85" s="387"/>
      <c r="F85" s="385">
        <f>Table_2!K28</f>
        <v>762</v>
      </c>
      <c r="G85" s="387"/>
      <c r="H85" s="385">
        <f>Table_2!L28</f>
        <v>767</v>
      </c>
      <c r="I85" s="387"/>
      <c r="J85" s="385">
        <f>Table_2!M28</f>
        <v>707</v>
      </c>
      <c r="K85" s="387"/>
      <c r="L85" s="385">
        <f>Table_2!N28</f>
        <v>612</v>
      </c>
      <c r="M85" s="386"/>
      <c r="N85" s="387"/>
      <c r="O85" s="379">
        <f>SUM(O80:Q84)</f>
        <v>554</v>
      </c>
      <c r="P85" s="380"/>
      <c r="Q85" s="381"/>
      <c r="R85" s="379">
        <f>SUM(R80:T84)</f>
        <v>578</v>
      </c>
      <c r="S85" s="380"/>
      <c r="T85" s="381"/>
      <c r="U85" s="379">
        <f>SUM(U80:W84)</f>
        <v>582</v>
      </c>
      <c r="V85" s="380"/>
      <c r="W85" s="381"/>
      <c r="X85" s="379">
        <f>SUM(X80:Z81,X83:Z84)</f>
        <v>503</v>
      </c>
      <c r="Y85" s="380"/>
      <c r="Z85" s="381"/>
      <c r="AA85" s="379">
        <f>SUM(AA80:AC81,AA83:AC84)</f>
        <v>351</v>
      </c>
      <c r="AB85" s="380"/>
      <c r="AC85" s="381"/>
      <c r="AD85" s="379">
        <f t="shared" ref="AD85" si="11">SUM(AD80:AF81)</f>
        <v>422</v>
      </c>
      <c r="AE85" s="380"/>
      <c r="AF85" s="381"/>
      <c r="AG85" s="379">
        <f>SUM(AG80:AI84)</f>
        <v>462</v>
      </c>
      <c r="AH85" s="380"/>
      <c r="AI85" s="381"/>
    </row>
    <row r="86" spans="1:35" s="4" customFormat="1" ht="15" x14ac:dyDescent="0.25">
      <c r="A86" s="2"/>
      <c r="B86" s="2"/>
      <c r="C86" s="2"/>
      <c r="D86" s="15"/>
      <c r="E86" s="2"/>
      <c r="F86" s="2"/>
      <c r="G86" s="2"/>
      <c r="H86" s="2"/>
      <c r="I86" s="2"/>
      <c r="J86" s="2"/>
      <c r="K86" s="2"/>
      <c r="L86" s="15">
        <f t="shared" ref="L86:Q86" si="12">SUM(L80:L84)</f>
        <v>496</v>
      </c>
      <c r="M86" s="15">
        <f t="shared" si="12"/>
        <v>113</v>
      </c>
      <c r="N86" s="15">
        <f t="shared" si="12"/>
        <v>3</v>
      </c>
      <c r="O86" s="15">
        <f t="shared" si="12"/>
        <v>455</v>
      </c>
      <c r="P86" s="15">
        <f t="shared" si="12"/>
        <v>97</v>
      </c>
      <c r="Q86" s="15">
        <f t="shared" si="12"/>
        <v>2</v>
      </c>
      <c r="R86" s="15">
        <f>SUM(R80:R84)</f>
        <v>461</v>
      </c>
      <c r="S86" s="15">
        <f>SUM(S80:S84)</f>
        <v>110</v>
      </c>
      <c r="T86" s="15">
        <f>SUM(T80:T84)</f>
        <v>7</v>
      </c>
      <c r="AA86" s="4">
        <f>SUM(AA80:AA84)</f>
        <v>282</v>
      </c>
      <c r="AB86" s="4">
        <f t="shared" ref="AB86:AF86" si="13">SUM(AB80:AB84)</f>
        <v>67</v>
      </c>
      <c r="AC86" s="4">
        <f t="shared" si="13"/>
        <v>2</v>
      </c>
      <c r="AD86" s="4">
        <f>SUM(AD80:AD84)</f>
        <v>320</v>
      </c>
      <c r="AE86" s="4">
        <f t="shared" si="13"/>
        <v>92</v>
      </c>
      <c r="AF86" s="4">
        <f t="shared" si="13"/>
        <v>10</v>
      </c>
      <c r="AG86" s="4">
        <f>SUM(AG80:AG84)</f>
        <v>361</v>
      </c>
      <c r="AH86" s="4">
        <f>SUM(AH80:AH84)</f>
        <v>91</v>
      </c>
      <c r="AI86" s="4">
        <f>SUM(AI80:AI84)</f>
        <v>10</v>
      </c>
    </row>
    <row r="87" spans="1:35" s="4" customFormat="1" ht="18" customHeight="1" x14ac:dyDescent="0.25">
      <c r="A87" s="2"/>
      <c r="B87" s="15"/>
      <c r="C87" s="15"/>
      <c r="D87" s="15"/>
      <c r="E87" s="15"/>
      <c r="F87" s="15"/>
      <c r="G87" s="15"/>
      <c r="H87" s="15"/>
      <c r="I87" s="15"/>
      <c r="J87" s="15"/>
      <c r="K87" s="15"/>
      <c r="L87" s="15">
        <f t="shared" ref="L87:Q87" si="14">L32+L46+L60+L75+L86</f>
        <v>22320</v>
      </c>
      <c r="M87" s="15">
        <f t="shared" si="14"/>
        <v>16443</v>
      </c>
      <c r="N87" s="15">
        <f t="shared" si="14"/>
        <v>156</v>
      </c>
      <c r="O87" s="15">
        <f t="shared" si="14"/>
        <v>22368</v>
      </c>
      <c r="P87" s="15">
        <f>P32+P46+P60+P75+P86</f>
        <v>16487</v>
      </c>
      <c r="Q87" s="15">
        <f t="shared" si="14"/>
        <v>128</v>
      </c>
      <c r="R87" s="15">
        <f>R32+R46+R60+R75+R86</f>
        <v>22792</v>
      </c>
      <c r="S87" s="15">
        <f>S32+S46+S60+S75+S86</f>
        <v>16853</v>
      </c>
      <c r="T87" s="15">
        <f>T32+T46+T60+T75+T86</f>
        <v>159</v>
      </c>
      <c r="AA87" s="15">
        <f>AA32+AA46+AA60+AA75+AA86</f>
        <v>21575</v>
      </c>
      <c r="AB87" s="15">
        <f>AB32+AB46+AB60+AB75+AB86</f>
        <v>15822</v>
      </c>
    </row>
    <row r="88" spans="1:35" ht="15" x14ac:dyDescent="0.25">
      <c r="A88" s="4" t="s">
        <v>185</v>
      </c>
      <c r="D88" s="15"/>
      <c r="N88" s="9">
        <f>SUM(L87:N87)</f>
        <v>38919</v>
      </c>
      <c r="Q88" s="9">
        <f>SUM(O87:Q87)</f>
        <v>38983</v>
      </c>
      <c r="R88" s="9">
        <f>SUM(O87:Q87)</f>
        <v>38983</v>
      </c>
      <c r="T88" s="9">
        <f>SUM(R87:T87)</f>
        <v>39804</v>
      </c>
    </row>
    <row r="89" spans="1:35" x14ac:dyDescent="0.2">
      <c r="A89" s="2"/>
      <c r="D89" s="15"/>
      <c r="Q89" s="15">
        <f>O31+O45+O59+O74+O85</f>
        <v>38983</v>
      </c>
      <c r="T89" s="15">
        <f>R31+R45+R59+R74+R85</f>
        <v>39804</v>
      </c>
    </row>
    <row r="90" spans="1:35" x14ac:dyDescent="0.2">
      <c r="A90" s="17" t="s">
        <v>72</v>
      </c>
      <c r="C90" s="15"/>
      <c r="E90" s="15"/>
      <c r="G90" s="15"/>
      <c r="I90" s="15"/>
      <c r="K90" s="15"/>
      <c r="N90" s="15"/>
    </row>
    <row r="91" spans="1:35" x14ac:dyDescent="0.2">
      <c r="A91" s="18" t="s">
        <v>35</v>
      </c>
    </row>
    <row r="92" spans="1:35" x14ac:dyDescent="0.2">
      <c r="A92" s="18" t="s">
        <v>36</v>
      </c>
    </row>
    <row r="93" spans="1:35" x14ac:dyDescent="0.2">
      <c r="A93" s="18" t="s">
        <v>37</v>
      </c>
    </row>
    <row r="94" spans="1:35" x14ac:dyDescent="0.2">
      <c r="A94" s="18" t="s">
        <v>38</v>
      </c>
    </row>
    <row r="95" spans="1:35" x14ac:dyDescent="0.2">
      <c r="A95" s="18" t="s">
        <v>39</v>
      </c>
    </row>
    <row r="96" spans="1:35" x14ac:dyDescent="0.2">
      <c r="A96" s="19" t="s">
        <v>40</v>
      </c>
    </row>
    <row r="97" spans="1:1" x14ac:dyDescent="0.2">
      <c r="A97" s="19" t="s">
        <v>41</v>
      </c>
    </row>
    <row r="98" spans="1:1" x14ac:dyDescent="0.2">
      <c r="A98" s="19" t="s">
        <v>42</v>
      </c>
    </row>
    <row r="99" spans="1:1" x14ac:dyDescent="0.2">
      <c r="A99" s="19" t="s">
        <v>43</v>
      </c>
    </row>
    <row r="100" spans="1:1" x14ac:dyDescent="0.2">
      <c r="A100" s="19" t="s">
        <v>44</v>
      </c>
    </row>
    <row r="101" spans="1:1" x14ac:dyDescent="0.2">
      <c r="A101" s="18" t="s">
        <v>45</v>
      </c>
    </row>
    <row r="102" spans="1:1" x14ac:dyDescent="0.2">
      <c r="A102" s="2"/>
    </row>
    <row r="103" spans="1:1" x14ac:dyDescent="0.2">
      <c r="A103" s="20" t="s">
        <v>73</v>
      </c>
    </row>
    <row r="104" spans="1:1" x14ac:dyDescent="0.2">
      <c r="A104" s="19" t="s">
        <v>49</v>
      </c>
    </row>
    <row r="105" spans="1:1" x14ac:dyDescent="0.2">
      <c r="A105" s="19"/>
    </row>
    <row r="106" spans="1:1" x14ac:dyDescent="0.2">
      <c r="A106" s="20" t="s">
        <v>74</v>
      </c>
    </row>
    <row r="107" spans="1:1" x14ac:dyDescent="0.2">
      <c r="A107" s="2" t="s">
        <v>54</v>
      </c>
    </row>
    <row r="108" spans="1:1" x14ac:dyDescent="0.2">
      <c r="A108" s="2"/>
    </row>
    <row r="109" spans="1:1" x14ac:dyDescent="0.2">
      <c r="A109" s="20" t="s">
        <v>75</v>
      </c>
    </row>
    <row r="110" spans="1:1" ht="11.25" customHeight="1" x14ac:dyDescent="0.2">
      <c r="A110" s="16" t="s">
        <v>57</v>
      </c>
    </row>
    <row r="111" spans="1:1" x14ac:dyDescent="0.2">
      <c r="A111" s="2" t="s">
        <v>58</v>
      </c>
    </row>
    <row r="112" spans="1:1" x14ac:dyDescent="0.2">
      <c r="A112" s="2" t="s">
        <v>59</v>
      </c>
    </row>
    <row r="113" spans="1:1" x14ac:dyDescent="0.2">
      <c r="A113" s="2" t="s">
        <v>60</v>
      </c>
    </row>
    <row r="114" spans="1:1" x14ac:dyDescent="0.2">
      <c r="A114" s="2"/>
    </row>
    <row r="115" spans="1:1" x14ac:dyDescent="0.2">
      <c r="A115" s="20" t="s">
        <v>76</v>
      </c>
    </row>
    <row r="116" spans="1:1" ht="9.75" customHeight="1" x14ac:dyDescent="0.2">
      <c r="A116" s="16" t="s">
        <v>64</v>
      </c>
    </row>
    <row r="117" spans="1:1" x14ac:dyDescent="0.2">
      <c r="A117" s="2" t="s">
        <v>277</v>
      </c>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sheetData>
  <mergeCells count="135">
    <mergeCell ref="AG85:AI85"/>
    <mergeCell ref="AG5:AI5"/>
    <mergeCell ref="AG31:AI31"/>
    <mergeCell ref="AG35:AI35"/>
    <mergeCell ref="AG45:AI45"/>
    <mergeCell ref="AG49:AI49"/>
    <mergeCell ref="AG59:AI59"/>
    <mergeCell ref="AG62:AI62"/>
    <mergeCell ref="AG74:AI74"/>
    <mergeCell ref="AG78:AI78"/>
    <mergeCell ref="AD85:AF85"/>
    <mergeCell ref="AD5:AF5"/>
    <mergeCell ref="AD31:AF31"/>
    <mergeCell ref="AD35:AF35"/>
    <mergeCell ref="AD45:AF45"/>
    <mergeCell ref="AD49:AF49"/>
    <mergeCell ref="AD59:AF59"/>
    <mergeCell ref="AD62:AF62"/>
    <mergeCell ref="AD74:AF74"/>
    <mergeCell ref="AD78:AF78"/>
    <mergeCell ref="AA85:AC85"/>
    <mergeCell ref="X78:Z78"/>
    <mergeCell ref="X85:Z85"/>
    <mergeCell ref="X49:Z49"/>
    <mergeCell ref="X59:Z59"/>
    <mergeCell ref="X62:Z62"/>
    <mergeCell ref="X74:Z74"/>
    <mergeCell ref="R31:T31"/>
    <mergeCell ref="R59:T59"/>
    <mergeCell ref="R45:T45"/>
    <mergeCell ref="U74:W74"/>
    <mergeCell ref="X5:Z5"/>
    <mergeCell ref="X31:Z31"/>
    <mergeCell ref="X35:Z35"/>
    <mergeCell ref="X45:Z45"/>
    <mergeCell ref="R5:T5"/>
    <mergeCell ref="R35:T35"/>
    <mergeCell ref="U5:W5"/>
    <mergeCell ref="U31:W31"/>
    <mergeCell ref="U45:W45"/>
    <mergeCell ref="U35:W35"/>
    <mergeCell ref="B85:C85"/>
    <mergeCell ref="D85:E85"/>
    <mergeCell ref="F85:G85"/>
    <mergeCell ref="H35:I35"/>
    <mergeCell ref="J62:K62"/>
    <mergeCell ref="L62:N62"/>
    <mergeCell ref="L74:N74"/>
    <mergeCell ref="B74:C74"/>
    <mergeCell ref="D74:E74"/>
    <mergeCell ref="F74:G74"/>
    <mergeCell ref="B59:C59"/>
    <mergeCell ref="D59:E59"/>
    <mergeCell ref="F62:G62"/>
    <mergeCell ref="J85:K85"/>
    <mergeCell ref="D62:E62"/>
    <mergeCell ref="H74:I74"/>
    <mergeCell ref="F59:G59"/>
    <mergeCell ref="H59:I59"/>
    <mergeCell ref="H85:I85"/>
    <mergeCell ref="H62:I62"/>
    <mergeCell ref="J74:K74"/>
    <mergeCell ref="J78:K78"/>
    <mergeCell ref="H78:I78"/>
    <mergeCell ref="D78:E78"/>
    <mergeCell ref="A5:A6"/>
    <mergeCell ref="A78:A79"/>
    <mergeCell ref="A62:A63"/>
    <mergeCell ref="A49:A50"/>
    <mergeCell ref="A35:A36"/>
    <mergeCell ref="B35:C35"/>
    <mergeCell ref="B45:C45"/>
    <mergeCell ref="B31:C31"/>
    <mergeCell ref="B5:C5"/>
    <mergeCell ref="B49:C49"/>
    <mergeCell ref="B62:C62"/>
    <mergeCell ref="B78:C78"/>
    <mergeCell ref="D5:E5"/>
    <mergeCell ref="F5:G5"/>
    <mergeCell ref="H5:I5"/>
    <mergeCell ref="F35:G35"/>
    <mergeCell ref="H49:I49"/>
    <mergeCell ref="D31:E31"/>
    <mergeCell ref="F31:G31"/>
    <mergeCell ref="H31:I31"/>
    <mergeCell ref="D35:E35"/>
    <mergeCell ref="H45:I45"/>
    <mergeCell ref="D49:E49"/>
    <mergeCell ref="F49:G49"/>
    <mergeCell ref="F45:G45"/>
    <mergeCell ref="D45:E45"/>
    <mergeCell ref="F78:G78"/>
    <mergeCell ref="L5:N5"/>
    <mergeCell ref="L31:N31"/>
    <mergeCell ref="L35:N35"/>
    <mergeCell ref="L45:N45"/>
    <mergeCell ref="L49:N49"/>
    <mergeCell ref="L59:N59"/>
    <mergeCell ref="O5:Q5"/>
    <mergeCell ref="O59:Q59"/>
    <mergeCell ref="J5:K5"/>
    <mergeCell ref="J31:K31"/>
    <mergeCell ref="J35:K35"/>
    <mergeCell ref="J45:K45"/>
    <mergeCell ref="J49:K49"/>
    <mergeCell ref="J59:K59"/>
    <mergeCell ref="O49:Q49"/>
    <mergeCell ref="O31:Q31"/>
    <mergeCell ref="O35:Q35"/>
    <mergeCell ref="O45:Q45"/>
    <mergeCell ref="L78:N78"/>
    <mergeCell ref="L85:N85"/>
    <mergeCell ref="O85:Q85"/>
    <mergeCell ref="R85:T85"/>
    <mergeCell ref="R74:T74"/>
    <mergeCell ref="U49:W49"/>
    <mergeCell ref="U78:W78"/>
    <mergeCell ref="U59:W59"/>
    <mergeCell ref="U85:W85"/>
    <mergeCell ref="U62:W62"/>
    <mergeCell ref="O62:Q62"/>
    <mergeCell ref="O78:Q78"/>
    <mergeCell ref="O74:Q74"/>
    <mergeCell ref="R49:T49"/>
    <mergeCell ref="R62:T62"/>
    <mergeCell ref="R78:T78"/>
    <mergeCell ref="AA5:AC5"/>
    <mergeCell ref="AA35:AC35"/>
    <mergeCell ref="AA49:AC49"/>
    <mergeCell ref="AA62:AC62"/>
    <mergeCell ref="AA78:AC78"/>
    <mergeCell ref="AA74:AC74"/>
    <mergeCell ref="AA31:AC31"/>
    <mergeCell ref="AA45:AC45"/>
    <mergeCell ref="AA59:AC5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39"/>
  <sheetViews>
    <sheetView zoomScaleNormal="100" workbookViewId="0">
      <pane xSplit="1" ySplit="5" topLeftCell="Q6" activePane="bottomRight" state="frozen"/>
      <selection pane="topRight" activeCell="B1" sqref="B1"/>
      <selection pane="bottomLeft" activeCell="A6" sqref="A6"/>
      <selection pane="bottomRight" activeCell="V35" sqref="V35"/>
    </sheetView>
  </sheetViews>
  <sheetFormatPr defaultColWidth="9.140625" defaultRowHeight="15" x14ac:dyDescent="0.25"/>
  <cols>
    <col min="1" max="1" width="39.28515625" style="4" customWidth="1"/>
    <col min="2" max="10" width="13" style="4" customWidth="1"/>
    <col min="11" max="13" width="12.140625" style="4" customWidth="1"/>
    <col min="14" max="16384" width="9.140625" style="4"/>
  </cols>
  <sheetData>
    <row r="1" spans="1:35" x14ac:dyDescent="0.25">
      <c r="A1" s="4" t="s">
        <v>148</v>
      </c>
    </row>
    <row r="3" spans="1:35" x14ac:dyDescent="0.25">
      <c r="A3" s="3" t="s">
        <v>274</v>
      </c>
    </row>
    <row r="4" spans="1:35" x14ac:dyDescent="0.25">
      <c r="A4" s="3"/>
    </row>
    <row r="5" spans="1:35" x14ac:dyDescent="0.25">
      <c r="A5" s="5"/>
      <c r="B5" s="5" t="s">
        <v>0</v>
      </c>
      <c r="C5" s="5" t="s">
        <v>1</v>
      </c>
      <c r="D5" s="5" t="s">
        <v>2</v>
      </c>
      <c r="E5" s="5" t="s">
        <v>3</v>
      </c>
      <c r="F5" s="5" t="s">
        <v>8</v>
      </c>
      <c r="G5" s="5" t="s">
        <v>13</v>
      </c>
      <c r="H5" s="6" t="s">
        <v>14</v>
      </c>
      <c r="I5" s="6" t="s">
        <v>15</v>
      </c>
      <c r="J5" s="6" t="s">
        <v>17</v>
      </c>
      <c r="K5" s="6" t="s">
        <v>20</v>
      </c>
      <c r="L5" s="6" t="s">
        <v>183</v>
      </c>
      <c r="M5" s="6" t="s">
        <v>189</v>
      </c>
      <c r="N5" s="6" t="s">
        <v>195</v>
      </c>
      <c r="O5" s="3" t="s">
        <v>235</v>
      </c>
      <c r="P5" s="3" t="s">
        <v>256</v>
      </c>
      <c r="Q5" s="3" t="s">
        <v>261</v>
      </c>
      <c r="R5" s="3" t="s">
        <v>273</v>
      </c>
      <c r="S5" s="3" t="s">
        <v>280</v>
      </c>
      <c r="T5" s="3" t="s">
        <v>290</v>
      </c>
      <c r="U5" s="3" t="s">
        <v>291</v>
      </c>
    </row>
    <row r="6" spans="1:35" x14ac:dyDescent="0.25">
      <c r="A6" s="7" t="s">
        <v>18</v>
      </c>
      <c r="B6" s="8"/>
      <c r="C6" s="8"/>
      <c r="D6" s="8"/>
      <c r="E6" s="8"/>
      <c r="F6" s="8"/>
      <c r="G6" s="8"/>
      <c r="H6" s="8"/>
      <c r="I6" s="8"/>
      <c r="J6" s="8"/>
      <c r="K6" s="8"/>
      <c r="L6" s="121"/>
      <c r="M6" s="121"/>
      <c r="N6" s="121"/>
    </row>
    <row r="7" spans="1:35" x14ac:dyDescent="0.25">
      <c r="A7" s="4" t="s">
        <v>4</v>
      </c>
      <c r="B7" s="9">
        <v>2793</v>
      </c>
      <c r="C7" s="9">
        <v>2896</v>
      </c>
      <c r="D7" s="9">
        <v>2935</v>
      </c>
      <c r="E7" s="9">
        <v>2868</v>
      </c>
      <c r="F7" s="9">
        <v>2981</v>
      </c>
      <c r="G7" s="9">
        <v>3038</v>
      </c>
      <c r="H7" s="9">
        <v>3302</v>
      </c>
      <c r="I7" s="9">
        <v>3448</v>
      </c>
      <c r="J7" s="9">
        <v>3690</v>
      </c>
      <c r="K7" s="9">
        <v>3697</v>
      </c>
      <c r="L7" s="115">
        <v>3778</v>
      </c>
      <c r="M7" s="115">
        <v>3705</v>
      </c>
      <c r="N7" s="115">
        <v>3768</v>
      </c>
      <c r="O7" s="4">
        <v>3832</v>
      </c>
      <c r="P7" s="4">
        <v>3949</v>
      </c>
      <c r="Q7" s="4">
        <v>3878</v>
      </c>
      <c r="R7" s="4">
        <v>4012</v>
      </c>
      <c r="S7" s="4">
        <v>4016</v>
      </c>
      <c r="T7" s="9">
        <v>4118</v>
      </c>
      <c r="U7" s="4">
        <v>3383</v>
      </c>
    </row>
    <row r="8" spans="1:35" x14ac:dyDescent="0.25">
      <c r="A8" s="4" t="s">
        <v>5</v>
      </c>
      <c r="B8" s="9">
        <v>951</v>
      </c>
      <c r="C8" s="9">
        <v>751</v>
      </c>
      <c r="D8" s="9">
        <v>767</v>
      </c>
      <c r="E8" s="9">
        <v>744</v>
      </c>
      <c r="F8" s="9">
        <v>758</v>
      </c>
      <c r="G8" s="9">
        <v>703</v>
      </c>
      <c r="H8" s="9">
        <v>781</v>
      </c>
      <c r="I8" s="9">
        <v>737</v>
      </c>
      <c r="J8" s="9">
        <v>706</v>
      </c>
      <c r="K8" s="9">
        <v>662</v>
      </c>
      <c r="L8" s="115">
        <v>691</v>
      </c>
      <c r="M8" s="115">
        <v>671</v>
      </c>
      <c r="N8" s="115">
        <v>665</v>
      </c>
      <c r="O8" s="4">
        <v>653</v>
      </c>
      <c r="P8" s="4">
        <v>631</v>
      </c>
      <c r="Q8" s="4">
        <v>621</v>
      </c>
      <c r="R8" s="4">
        <v>613</v>
      </c>
      <c r="S8" s="4">
        <v>584</v>
      </c>
      <c r="T8" s="4">
        <v>551</v>
      </c>
      <c r="U8" s="4">
        <v>527</v>
      </c>
    </row>
    <row r="9" spans="1:35" ht="15.75" thickBot="1" x14ac:dyDescent="0.3">
      <c r="A9" s="10" t="s">
        <v>6</v>
      </c>
      <c r="B9" s="11">
        <f t="shared" ref="B9:H9" si="0">+B7+B8</f>
        <v>3744</v>
      </c>
      <c r="C9" s="11">
        <f t="shared" si="0"/>
        <v>3647</v>
      </c>
      <c r="D9" s="11">
        <f t="shared" si="0"/>
        <v>3702</v>
      </c>
      <c r="E9" s="11">
        <f t="shared" si="0"/>
        <v>3612</v>
      </c>
      <c r="F9" s="11">
        <f t="shared" si="0"/>
        <v>3739</v>
      </c>
      <c r="G9" s="11">
        <f t="shared" si="0"/>
        <v>3741</v>
      </c>
      <c r="H9" s="11">
        <f t="shared" si="0"/>
        <v>4083</v>
      </c>
      <c r="I9" s="11">
        <f t="shared" ref="I9:P9" si="1">SUM(I7:I8)</f>
        <v>4185</v>
      </c>
      <c r="J9" s="11">
        <f t="shared" si="1"/>
        <v>4396</v>
      </c>
      <c r="K9" s="11">
        <f t="shared" si="1"/>
        <v>4359</v>
      </c>
      <c r="L9" s="116">
        <f t="shared" si="1"/>
        <v>4469</v>
      </c>
      <c r="M9" s="116">
        <f t="shared" si="1"/>
        <v>4376</v>
      </c>
      <c r="N9" s="116">
        <f t="shared" si="1"/>
        <v>4433</v>
      </c>
      <c r="O9" s="116">
        <f t="shared" si="1"/>
        <v>4485</v>
      </c>
      <c r="P9" s="116">
        <f t="shared" si="1"/>
        <v>4580</v>
      </c>
      <c r="Q9" s="116">
        <f>SUM(Q7:Q8)</f>
        <v>4499</v>
      </c>
      <c r="R9" s="116">
        <f>SUM(R7:R8)</f>
        <v>4625</v>
      </c>
      <c r="S9" s="116">
        <f>SUM(S7:S8)</f>
        <v>4600</v>
      </c>
      <c r="T9" s="116">
        <f>SUM(T7:T8)</f>
        <v>4669</v>
      </c>
      <c r="U9" s="11">
        <f>SUM(U7:U8)</f>
        <v>3910</v>
      </c>
    </row>
    <row r="10" spans="1:35" ht="15.75" thickTop="1" x14ac:dyDescent="0.25">
      <c r="A10" s="144" t="s">
        <v>7</v>
      </c>
      <c r="B10" s="140">
        <f t="shared" ref="B10:K10" si="2">SUM(B8/3.5)+B7</f>
        <v>3064.7142857142858</v>
      </c>
      <c r="C10" s="140">
        <f t="shared" si="2"/>
        <v>3110.5714285714284</v>
      </c>
      <c r="D10" s="140">
        <f t="shared" si="2"/>
        <v>3154.1428571428573</v>
      </c>
      <c r="E10" s="140">
        <f t="shared" si="2"/>
        <v>3080.5714285714284</v>
      </c>
      <c r="F10" s="140">
        <f t="shared" si="2"/>
        <v>3197.5714285714284</v>
      </c>
      <c r="G10" s="140">
        <f t="shared" si="2"/>
        <v>3238.8571428571427</v>
      </c>
      <c r="H10" s="140">
        <f t="shared" si="2"/>
        <v>3525.1428571428573</v>
      </c>
      <c r="I10" s="140">
        <f t="shared" si="2"/>
        <v>3658.5714285714284</v>
      </c>
      <c r="J10" s="140">
        <f t="shared" si="2"/>
        <v>3891.7142857142858</v>
      </c>
      <c r="K10" s="140">
        <f t="shared" si="2"/>
        <v>3886.1428571428573</v>
      </c>
      <c r="L10" s="143">
        <f>SUM(L8/3.5)+L7</f>
        <v>3975.4285714285716</v>
      </c>
      <c r="M10" s="143">
        <v>3896.7142857142858</v>
      </c>
      <c r="N10" s="143">
        <v>3958</v>
      </c>
      <c r="O10" s="143">
        <v>4018.5714285714284</v>
      </c>
      <c r="P10" s="143">
        <v>4129.2857142857101</v>
      </c>
      <c r="Q10" s="143">
        <v>4055.1428571428555</v>
      </c>
      <c r="R10" s="143">
        <v>4187</v>
      </c>
      <c r="S10" s="143">
        <v>4182.8571428571404</v>
      </c>
      <c r="T10" s="143">
        <v>4275</v>
      </c>
      <c r="U10" s="184">
        <v>3534</v>
      </c>
    </row>
    <row r="11" spans="1:35" x14ac:dyDescent="0.25">
      <c r="A11" s="7" t="s">
        <v>10</v>
      </c>
      <c r="B11" s="8"/>
      <c r="C11" s="8"/>
      <c r="D11" s="8"/>
      <c r="E11" s="8"/>
      <c r="F11" s="8"/>
      <c r="G11" s="8"/>
      <c r="H11" s="8"/>
      <c r="I11" s="8"/>
      <c r="J11" s="8"/>
      <c r="K11" s="8"/>
      <c r="L11" s="117"/>
      <c r="M11" s="117"/>
      <c r="N11" s="117"/>
    </row>
    <row r="12" spans="1:35" x14ac:dyDescent="0.25">
      <c r="A12" s="4" t="s">
        <v>4</v>
      </c>
      <c r="B12" s="9">
        <v>99</v>
      </c>
      <c r="C12" s="9">
        <v>81</v>
      </c>
      <c r="D12" s="9">
        <v>105</v>
      </c>
      <c r="E12" s="9">
        <v>7</v>
      </c>
      <c r="F12" s="9">
        <v>58</v>
      </c>
      <c r="G12" s="9">
        <v>60</v>
      </c>
      <c r="H12" s="9">
        <v>86</v>
      </c>
      <c r="I12" s="9">
        <v>118</v>
      </c>
      <c r="J12" s="9">
        <v>82</v>
      </c>
      <c r="K12" s="9">
        <v>81</v>
      </c>
      <c r="L12" s="115">
        <v>119</v>
      </c>
      <c r="M12" s="115">
        <v>123</v>
      </c>
      <c r="N12" s="115">
        <v>118</v>
      </c>
      <c r="O12" s="4">
        <v>112</v>
      </c>
      <c r="P12" s="4">
        <v>130</v>
      </c>
      <c r="Q12" s="4">
        <v>142</v>
      </c>
      <c r="R12" s="4">
        <v>158</v>
      </c>
      <c r="S12" s="4">
        <v>170</v>
      </c>
      <c r="T12">
        <v>168</v>
      </c>
      <c r="U12" s="4">
        <v>189</v>
      </c>
    </row>
    <row r="13" spans="1:35" x14ac:dyDescent="0.25">
      <c r="A13" s="4" t="s">
        <v>5</v>
      </c>
      <c r="B13" s="9">
        <v>18</v>
      </c>
      <c r="C13" s="9">
        <v>16</v>
      </c>
      <c r="D13" s="9">
        <v>6</v>
      </c>
      <c r="E13" s="9">
        <v>104</v>
      </c>
      <c r="F13" s="9">
        <v>115</v>
      </c>
      <c r="G13" s="9">
        <v>51</v>
      </c>
      <c r="H13" s="9">
        <v>61</v>
      </c>
      <c r="I13" s="9">
        <v>52</v>
      </c>
      <c r="J13" s="9">
        <v>114</v>
      </c>
      <c r="K13" s="9">
        <v>123</v>
      </c>
      <c r="L13" s="115">
        <v>99</v>
      </c>
      <c r="M13" s="115">
        <v>111</v>
      </c>
      <c r="N13" s="115">
        <v>131</v>
      </c>
      <c r="O13" s="4">
        <v>133</v>
      </c>
      <c r="P13" s="4">
        <v>107</v>
      </c>
      <c r="Q13" s="4">
        <v>117</v>
      </c>
      <c r="R13" s="4">
        <v>111</v>
      </c>
      <c r="S13" s="4">
        <v>91</v>
      </c>
      <c r="T13" s="4">
        <v>73</v>
      </c>
      <c r="U13" s="4">
        <v>76</v>
      </c>
    </row>
    <row r="14" spans="1:35" ht="15.75" thickBot="1" x14ac:dyDescent="0.3">
      <c r="A14" s="10" t="s">
        <v>6</v>
      </c>
      <c r="B14" s="11">
        <f t="shared" ref="B14:G14" si="3">+B12+B13</f>
        <v>117</v>
      </c>
      <c r="C14" s="11">
        <f t="shared" si="3"/>
        <v>97</v>
      </c>
      <c r="D14" s="11">
        <f t="shared" si="3"/>
        <v>111</v>
      </c>
      <c r="E14" s="11">
        <f t="shared" si="3"/>
        <v>111</v>
      </c>
      <c r="F14" s="11">
        <f t="shared" si="3"/>
        <v>173</v>
      </c>
      <c r="G14" s="11">
        <f t="shared" si="3"/>
        <v>111</v>
      </c>
      <c r="H14" s="11">
        <v>147</v>
      </c>
      <c r="I14" s="11">
        <f>SUM(I12:I13)</f>
        <v>170</v>
      </c>
      <c r="J14" s="11">
        <f>SUM(J12:J13)</f>
        <v>196</v>
      </c>
      <c r="K14" s="11">
        <f>SUM(K12:K13)</f>
        <v>204</v>
      </c>
      <c r="L14" s="116">
        <f>SUM(L12:L13)</f>
        <v>218</v>
      </c>
      <c r="M14" s="116">
        <v>234</v>
      </c>
      <c r="N14" s="116">
        <f t="shared" ref="N14:T14" si="4">SUM(N12:N13)</f>
        <v>249</v>
      </c>
      <c r="O14" s="116">
        <f t="shared" si="4"/>
        <v>245</v>
      </c>
      <c r="P14" s="116">
        <f t="shared" si="4"/>
        <v>237</v>
      </c>
      <c r="Q14" s="116">
        <f t="shared" si="4"/>
        <v>259</v>
      </c>
      <c r="R14" s="116">
        <f t="shared" si="4"/>
        <v>269</v>
      </c>
      <c r="S14" s="116">
        <f t="shared" si="4"/>
        <v>261</v>
      </c>
      <c r="T14" s="116">
        <f t="shared" si="4"/>
        <v>241</v>
      </c>
      <c r="U14" s="10">
        <f>SUM(U12:U13)</f>
        <v>265</v>
      </c>
    </row>
    <row r="15" spans="1:35" ht="15.75" thickTop="1" x14ac:dyDescent="0.25">
      <c r="A15" s="139" t="s">
        <v>7</v>
      </c>
      <c r="B15" s="140">
        <f t="shared" ref="B15:K15" si="5">SUM(B13/3.5)+B12</f>
        <v>104.14285714285714</v>
      </c>
      <c r="C15" s="140">
        <f t="shared" si="5"/>
        <v>85.571428571428569</v>
      </c>
      <c r="D15" s="140">
        <f t="shared" si="5"/>
        <v>106.71428571428571</v>
      </c>
      <c r="E15" s="140">
        <f t="shared" si="5"/>
        <v>36.714285714285715</v>
      </c>
      <c r="F15" s="140">
        <f t="shared" si="5"/>
        <v>90.857142857142861</v>
      </c>
      <c r="G15" s="140">
        <f t="shared" si="5"/>
        <v>74.571428571428569</v>
      </c>
      <c r="H15" s="140">
        <f t="shared" si="5"/>
        <v>103.42857142857143</v>
      </c>
      <c r="I15" s="140">
        <f t="shared" si="5"/>
        <v>132.85714285714286</v>
      </c>
      <c r="J15" s="140">
        <f t="shared" si="5"/>
        <v>114.57142857142857</v>
      </c>
      <c r="K15" s="140">
        <f t="shared" si="5"/>
        <v>116.14285714285714</v>
      </c>
      <c r="L15" s="143">
        <f>SUM(L13/3.5)+L12</f>
        <v>147.28571428571428</v>
      </c>
      <c r="M15" s="143">
        <v>154.71428571428572</v>
      </c>
      <c r="N15" s="143">
        <v>155.43</v>
      </c>
      <c r="O15" s="184">
        <v>149.99999099999999</v>
      </c>
      <c r="P15" s="143">
        <v>160.57142099999999</v>
      </c>
      <c r="Q15" s="143">
        <v>175.428563</v>
      </c>
      <c r="R15" s="143">
        <v>189.71427600000001</v>
      </c>
      <c r="S15" s="143">
        <v>195.999991999999</v>
      </c>
      <c r="T15" s="143">
        <v>189</v>
      </c>
      <c r="U15" s="84">
        <v>211</v>
      </c>
      <c r="AH15" s="4">
        <v>163</v>
      </c>
      <c r="AI15" s="4">
        <v>62</v>
      </c>
    </row>
    <row r="16" spans="1:35" x14ac:dyDescent="0.25">
      <c r="A16" s="7" t="s">
        <v>11</v>
      </c>
      <c r="B16" s="8"/>
      <c r="C16" s="8"/>
      <c r="D16" s="8"/>
      <c r="E16" s="8"/>
      <c r="F16" s="8"/>
      <c r="G16" s="8"/>
      <c r="H16" s="8"/>
      <c r="I16" s="8"/>
      <c r="J16" s="8"/>
      <c r="K16" s="8"/>
      <c r="L16" s="117"/>
      <c r="M16" s="117"/>
      <c r="N16" s="211"/>
    </row>
    <row r="17" spans="1:22" x14ac:dyDescent="0.25">
      <c r="A17" s="4" t="s">
        <v>4</v>
      </c>
      <c r="B17" s="9">
        <v>4</v>
      </c>
      <c r="C17" s="9">
        <v>6</v>
      </c>
      <c r="D17" s="9">
        <v>11</v>
      </c>
      <c r="E17" s="9">
        <v>3</v>
      </c>
      <c r="F17" s="9">
        <v>49</v>
      </c>
      <c r="G17" s="9">
        <v>35</v>
      </c>
      <c r="H17" s="9">
        <v>49</v>
      </c>
      <c r="I17" s="9">
        <v>44</v>
      </c>
      <c r="J17" s="9">
        <v>45</v>
      </c>
      <c r="K17" s="9">
        <v>115</v>
      </c>
      <c r="L17" s="115">
        <v>176</v>
      </c>
      <c r="M17" s="115">
        <v>226</v>
      </c>
      <c r="N17" s="115">
        <v>224</v>
      </c>
      <c r="O17" s="4">
        <v>216</v>
      </c>
      <c r="P17" s="4">
        <v>232</v>
      </c>
      <c r="Q17" s="4">
        <v>218</v>
      </c>
      <c r="R17" s="4">
        <v>204</v>
      </c>
      <c r="S17" s="4">
        <v>212</v>
      </c>
      <c r="T17" s="4">
        <v>258</v>
      </c>
      <c r="U17" s="4">
        <v>262</v>
      </c>
      <c r="V17" s="289"/>
    </row>
    <row r="18" spans="1:22" x14ac:dyDescent="0.25">
      <c r="A18" s="4" t="s">
        <v>5</v>
      </c>
      <c r="B18" s="9">
        <v>119</v>
      </c>
      <c r="C18" s="9">
        <v>100</v>
      </c>
      <c r="D18" s="9">
        <v>128</v>
      </c>
      <c r="E18" s="9">
        <v>140</v>
      </c>
      <c r="F18" s="9">
        <v>109</v>
      </c>
      <c r="G18" s="9">
        <v>136</v>
      </c>
      <c r="H18" s="9">
        <v>134</v>
      </c>
      <c r="I18" s="9">
        <v>134</v>
      </c>
      <c r="J18" s="9">
        <v>149</v>
      </c>
      <c r="K18" s="9">
        <v>186</v>
      </c>
      <c r="L18" s="115">
        <v>166</v>
      </c>
      <c r="M18" s="115">
        <v>183</v>
      </c>
      <c r="N18" s="115">
        <v>166</v>
      </c>
      <c r="O18" s="4">
        <v>165</v>
      </c>
      <c r="P18" s="4">
        <v>147</v>
      </c>
      <c r="Q18" s="4">
        <v>170</v>
      </c>
      <c r="R18" s="4">
        <v>183</v>
      </c>
      <c r="S18" s="4">
        <v>159</v>
      </c>
      <c r="T18" s="4">
        <v>147</v>
      </c>
      <c r="U18" s="4">
        <v>154</v>
      </c>
    </row>
    <row r="19" spans="1:22" ht="15.75" thickBot="1" x14ac:dyDescent="0.3">
      <c r="A19" s="10" t="s">
        <v>6</v>
      </c>
      <c r="B19" s="11">
        <f t="shared" ref="B19:M19" si="6">SUM(B17:B18)</f>
        <v>123</v>
      </c>
      <c r="C19" s="11">
        <f t="shared" si="6"/>
        <v>106</v>
      </c>
      <c r="D19" s="11">
        <f t="shared" si="6"/>
        <v>139</v>
      </c>
      <c r="E19" s="11">
        <f t="shared" si="6"/>
        <v>143</v>
      </c>
      <c r="F19" s="11">
        <f t="shared" si="6"/>
        <v>158</v>
      </c>
      <c r="G19" s="11">
        <f t="shared" si="6"/>
        <v>171</v>
      </c>
      <c r="H19" s="11">
        <f t="shared" si="6"/>
        <v>183</v>
      </c>
      <c r="I19" s="11">
        <f t="shared" si="6"/>
        <v>178</v>
      </c>
      <c r="J19" s="11">
        <f t="shared" si="6"/>
        <v>194</v>
      </c>
      <c r="K19" s="11">
        <f t="shared" si="6"/>
        <v>301</v>
      </c>
      <c r="L19" s="116">
        <f t="shared" si="6"/>
        <v>342</v>
      </c>
      <c r="M19" s="116">
        <f t="shared" si="6"/>
        <v>409</v>
      </c>
      <c r="N19" s="116">
        <f t="shared" ref="N19:T19" si="7">SUM(N17:N18)</f>
        <v>390</v>
      </c>
      <c r="O19" s="116">
        <f t="shared" si="7"/>
        <v>381</v>
      </c>
      <c r="P19" s="116">
        <f t="shared" si="7"/>
        <v>379</v>
      </c>
      <c r="Q19" s="116">
        <f t="shared" si="7"/>
        <v>388</v>
      </c>
      <c r="R19" s="116">
        <f t="shared" si="7"/>
        <v>387</v>
      </c>
      <c r="S19" s="116">
        <f t="shared" si="7"/>
        <v>371</v>
      </c>
      <c r="T19" s="116">
        <f t="shared" si="7"/>
        <v>405</v>
      </c>
      <c r="U19" s="10">
        <f>SUM(U17:U18)</f>
        <v>416</v>
      </c>
    </row>
    <row r="20" spans="1:22" ht="15.75" thickTop="1" x14ac:dyDescent="0.25">
      <c r="A20" s="139" t="s">
        <v>7</v>
      </c>
      <c r="B20" s="140">
        <f t="shared" ref="B20:N20" si="8">SUM(B18/3.5)+B17</f>
        <v>38</v>
      </c>
      <c r="C20" s="140">
        <f t="shared" si="8"/>
        <v>34.571428571428569</v>
      </c>
      <c r="D20" s="140">
        <f t="shared" si="8"/>
        <v>47.571428571428569</v>
      </c>
      <c r="E20" s="140">
        <f t="shared" si="8"/>
        <v>43</v>
      </c>
      <c r="F20" s="140">
        <f t="shared" si="8"/>
        <v>80.142857142857139</v>
      </c>
      <c r="G20" s="140">
        <f t="shared" si="8"/>
        <v>73.857142857142861</v>
      </c>
      <c r="H20" s="140">
        <f t="shared" si="8"/>
        <v>87.285714285714278</v>
      </c>
      <c r="I20" s="140">
        <f t="shared" si="8"/>
        <v>82.285714285714278</v>
      </c>
      <c r="J20" s="140">
        <f t="shared" si="8"/>
        <v>87.571428571428569</v>
      </c>
      <c r="K20" s="140">
        <f t="shared" si="8"/>
        <v>168.14285714285714</v>
      </c>
      <c r="L20" s="143">
        <f t="shared" si="8"/>
        <v>223.42857142857144</v>
      </c>
      <c r="M20" s="143">
        <v>278.28571428571428</v>
      </c>
      <c r="N20" s="143">
        <f t="shared" si="8"/>
        <v>271.42857142857144</v>
      </c>
      <c r="O20" s="184">
        <v>263</v>
      </c>
      <c r="P20" s="143">
        <v>274</v>
      </c>
      <c r="Q20" s="143">
        <v>266.57142857142856</v>
      </c>
      <c r="R20" s="143">
        <v>256.28571428571428</v>
      </c>
      <c r="S20" s="143">
        <v>257.42857142857099</v>
      </c>
      <c r="T20" s="143">
        <v>300</v>
      </c>
      <c r="U20" s="184">
        <v>306</v>
      </c>
    </row>
    <row r="21" spans="1:22" x14ac:dyDescent="0.25">
      <c r="A21" s="7" t="s">
        <v>16</v>
      </c>
      <c r="B21" s="8"/>
      <c r="C21" s="8"/>
      <c r="D21" s="8"/>
      <c r="E21" s="8"/>
      <c r="F21" s="8"/>
      <c r="G21" s="8"/>
      <c r="H21" s="8"/>
      <c r="I21" s="8"/>
      <c r="J21" s="8"/>
      <c r="K21" s="8"/>
      <c r="L21" s="117"/>
      <c r="M21" s="117"/>
      <c r="N21" s="117"/>
    </row>
    <row r="22" spans="1:22" x14ac:dyDescent="0.25">
      <c r="A22" s="4" t="s">
        <v>4</v>
      </c>
      <c r="B22" s="9">
        <v>0</v>
      </c>
      <c r="C22" s="9">
        <v>0</v>
      </c>
      <c r="D22" s="9">
        <v>0</v>
      </c>
      <c r="E22" s="9">
        <v>0</v>
      </c>
      <c r="F22" s="9">
        <v>0</v>
      </c>
      <c r="G22" s="9">
        <v>0</v>
      </c>
      <c r="H22" s="9">
        <v>0</v>
      </c>
      <c r="I22" s="9">
        <v>0</v>
      </c>
      <c r="J22" s="9">
        <v>0</v>
      </c>
      <c r="K22" s="9">
        <v>0</v>
      </c>
      <c r="L22" s="115">
        <v>0</v>
      </c>
      <c r="M22" s="115">
        <v>0</v>
      </c>
      <c r="N22" s="115">
        <v>0</v>
      </c>
      <c r="O22" s="4">
        <v>0</v>
      </c>
      <c r="P22" s="4">
        <v>1</v>
      </c>
      <c r="Q22" s="4">
        <v>0</v>
      </c>
      <c r="R22" s="4">
        <v>1</v>
      </c>
      <c r="S22" s="4">
        <v>2</v>
      </c>
      <c r="T22" s="4">
        <v>1</v>
      </c>
      <c r="U22" s="4">
        <v>1</v>
      </c>
    </row>
    <row r="23" spans="1:22" x14ac:dyDescent="0.25">
      <c r="A23" s="4" t="s">
        <v>5</v>
      </c>
      <c r="B23" s="9">
        <v>54</v>
      </c>
      <c r="C23" s="9">
        <v>67</v>
      </c>
      <c r="D23" s="9">
        <v>51</v>
      </c>
      <c r="E23" s="9">
        <v>55</v>
      </c>
      <c r="F23" s="9">
        <v>90</v>
      </c>
      <c r="G23" s="9">
        <v>86</v>
      </c>
      <c r="H23" s="9">
        <v>93</v>
      </c>
      <c r="I23" s="9">
        <v>93</v>
      </c>
      <c r="J23" s="9">
        <v>122</v>
      </c>
      <c r="K23" s="9">
        <v>127</v>
      </c>
      <c r="L23" s="115">
        <v>114</v>
      </c>
      <c r="M23" s="115">
        <v>119</v>
      </c>
      <c r="N23" s="115">
        <v>104</v>
      </c>
      <c r="O23" s="4">
        <v>119</v>
      </c>
      <c r="P23" s="4">
        <v>100</v>
      </c>
      <c r="Q23" s="4">
        <v>94</v>
      </c>
      <c r="R23" s="4">
        <v>105</v>
      </c>
      <c r="S23" s="4">
        <v>106</v>
      </c>
      <c r="T23" s="4">
        <v>119</v>
      </c>
      <c r="U23" s="4">
        <v>96</v>
      </c>
    </row>
    <row r="24" spans="1:22" ht="15.75" thickBot="1" x14ac:dyDescent="0.3">
      <c r="A24" s="10" t="s">
        <v>6</v>
      </c>
      <c r="B24" s="11">
        <f t="shared" ref="B24:K24" si="9">+B22+B23</f>
        <v>54</v>
      </c>
      <c r="C24" s="11">
        <f t="shared" si="9"/>
        <v>67</v>
      </c>
      <c r="D24" s="11">
        <f t="shared" si="9"/>
        <v>51</v>
      </c>
      <c r="E24" s="11">
        <f t="shared" si="9"/>
        <v>55</v>
      </c>
      <c r="F24" s="11">
        <f t="shared" si="9"/>
        <v>90</v>
      </c>
      <c r="G24" s="11">
        <f t="shared" si="9"/>
        <v>86</v>
      </c>
      <c r="H24" s="11">
        <f t="shared" si="9"/>
        <v>93</v>
      </c>
      <c r="I24" s="11">
        <f t="shared" si="9"/>
        <v>93</v>
      </c>
      <c r="J24" s="11">
        <f t="shared" si="9"/>
        <v>122</v>
      </c>
      <c r="K24" s="11">
        <f t="shared" si="9"/>
        <v>127</v>
      </c>
      <c r="L24" s="116">
        <f>+L22+L23</f>
        <v>114</v>
      </c>
      <c r="M24" s="116">
        <v>119</v>
      </c>
      <c r="N24" s="116">
        <f t="shared" ref="N24:T24" si="10">SUM(N22:N23)</f>
        <v>104</v>
      </c>
      <c r="O24" s="116">
        <f t="shared" si="10"/>
        <v>119</v>
      </c>
      <c r="P24" s="116">
        <f t="shared" si="10"/>
        <v>101</v>
      </c>
      <c r="Q24" s="116">
        <f t="shared" si="10"/>
        <v>94</v>
      </c>
      <c r="R24" s="116">
        <f t="shared" si="10"/>
        <v>106</v>
      </c>
      <c r="S24" s="116">
        <f t="shared" si="10"/>
        <v>108</v>
      </c>
      <c r="T24" s="116">
        <f t="shared" si="10"/>
        <v>120</v>
      </c>
      <c r="U24" s="10">
        <f>SUM(U22:U23)</f>
        <v>97</v>
      </c>
    </row>
    <row r="25" spans="1:22" ht="15.75" thickTop="1" x14ac:dyDescent="0.25">
      <c r="A25" s="139" t="s">
        <v>7</v>
      </c>
      <c r="B25" s="140">
        <f t="shared" ref="B25:P25" si="11">SUM(B23/3.5)+B22</f>
        <v>15.428571428571429</v>
      </c>
      <c r="C25" s="140">
        <f t="shared" si="11"/>
        <v>19.142857142857142</v>
      </c>
      <c r="D25" s="140">
        <f t="shared" si="11"/>
        <v>14.571428571428571</v>
      </c>
      <c r="E25" s="140">
        <f t="shared" si="11"/>
        <v>15.714285714285714</v>
      </c>
      <c r="F25" s="140">
        <f t="shared" si="11"/>
        <v>25.714285714285715</v>
      </c>
      <c r="G25" s="140">
        <f t="shared" si="11"/>
        <v>24.571428571428573</v>
      </c>
      <c r="H25" s="140">
        <f t="shared" si="11"/>
        <v>26.571428571428573</v>
      </c>
      <c r="I25" s="140">
        <f t="shared" si="11"/>
        <v>26.571428571428573</v>
      </c>
      <c r="J25" s="140">
        <f t="shared" si="11"/>
        <v>34.857142857142854</v>
      </c>
      <c r="K25" s="140">
        <f>SUM(K23/3.5)+K22</f>
        <v>36.285714285714285</v>
      </c>
      <c r="L25" s="143">
        <f t="shared" si="11"/>
        <v>32.571428571428569</v>
      </c>
      <c r="M25" s="143">
        <f t="shared" si="11"/>
        <v>34</v>
      </c>
      <c r="N25" s="143">
        <f t="shared" si="11"/>
        <v>29.714285714285715</v>
      </c>
      <c r="O25" s="143">
        <f t="shared" si="11"/>
        <v>34</v>
      </c>
      <c r="P25" s="143">
        <f t="shared" si="11"/>
        <v>29.571428571428573</v>
      </c>
      <c r="Q25" s="143">
        <f>SUM(Q23/3.5)+Q22</f>
        <v>26.857142857142858</v>
      </c>
      <c r="R25" s="143">
        <f>SUM(R23/3.5)+R22</f>
        <v>31</v>
      </c>
      <c r="S25" s="143">
        <v>32.285714285714199</v>
      </c>
      <c r="T25" s="143">
        <v>35</v>
      </c>
      <c r="U25" s="84">
        <v>28</v>
      </c>
    </row>
    <row r="26" spans="1:22" x14ac:dyDescent="0.25">
      <c r="A26" s="7" t="s">
        <v>61</v>
      </c>
      <c r="B26" s="8"/>
      <c r="C26" s="8"/>
      <c r="D26" s="8"/>
      <c r="E26" s="8"/>
      <c r="F26" s="8"/>
      <c r="G26" s="8"/>
      <c r="H26" s="8"/>
      <c r="I26" s="8"/>
      <c r="J26" s="8"/>
      <c r="K26" s="8"/>
      <c r="L26" s="117"/>
      <c r="M26" s="117"/>
      <c r="N26" s="117"/>
    </row>
    <row r="27" spans="1:22" x14ac:dyDescent="0.25">
      <c r="A27" s="4" t="s">
        <v>4</v>
      </c>
      <c r="B27" s="12" t="s">
        <v>9</v>
      </c>
      <c r="C27" s="12" t="s">
        <v>9</v>
      </c>
      <c r="D27" s="12" t="s">
        <v>9</v>
      </c>
      <c r="E27" s="12" t="s">
        <v>9</v>
      </c>
      <c r="F27" s="12" t="s">
        <v>9</v>
      </c>
      <c r="G27" s="12" t="s">
        <v>9</v>
      </c>
      <c r="H27" s="12" t="s">
        <v>9</v>
      </c>
      <c r="I27" s="12" t="s">
        <v>9</v>
      </c>
      <c r="J27" s="12" t="s">
        <v>9</v>
      </c>
      <c r="K27" s="12" t="s">
        <v>9</v>
      </c>
      <c r="L27" s="118" t="s">
        <v>9</v>
      </c>
      <c r="M27" s="118" t="s">
        <v>9</v>
      </c>
      <c r="N27" s="118" t="s">
        <v>9</v>
      </c>
      <c r="O27" s="118" t="s">
        <v>9</v>
      </c>
      <c r="P27" s="118" t="s">
        <v>9</v>
      </c>
      <c r="Q27" s="118" t="s">
        <v>9</v>
      </c>
      <c r="R27" s="118" t="s">
        <v>9</v>
      </c>
      <c r="S27" s="118" t="s">
        <v>9</v>
      </c>
      <c r="T27" s="118"/>
    </row>
    <row r="28" spans="1:22" x14ac:dyDescent="0.25">
      <c r="A28" s="4" t="s">
        <v>5</v>
      </c>
      <c r="B28" s="12" t="s">
        <v>9</v>
      </c>
      <c r="C28" s="12" t="s">
        <v>9</v>
      </c>
      <c r="D28" s="12" t="s">
        <v>9</v>
      </c>
      <c r="E28" s="12" t="s">
        <v>9</v>
      </c>
      <c r="F28" s="12" t="s">
        <v>9</v>
      </c>
      <c r="G28" s="12" t="s">
        <v>9</v>
      </c>
      <c r="H28" s="12" t="s">
        <v>9</v>
      </c>
      <c r="I28" s="12" t="s">
        <v>9</v>
      </c>
      <c r="J28" s="12" t="s">
        <v>9</v>
      </c>
      <c r="K28" s="12" t="s">
        <v>9</v>
      </c>
      <c r="L28" s="118" t="s">
        <v>9</v>
      </c>
      <c r="M28" s="118" t="s">
        <v>9</v>
      </c>
      <c r="N28" s="118" t="s">
        <v>9</v>
      </c>
      <c r="O28" s="118" t="s">
        <v>9</v>
      </c>
      <c r="P28" s="118" t="s">
        <v>9</v>
      </c>
      <c r="Q28" s="118" t="s">
        <v>9</v>
      </c>
      <c r="R28" s="118" t="s">
        <v>9</v>
      </c>
      <c r="S28" s="118" t="s">
        <v>9</v>
      </c>
      <c r="T28" s="118"/>
    </row>
    <row r="29" spans="1:22" ht="15.75" thickBot="1" x14ac:dyDescent="0.3">
      <c r="A29" s="10" t="s">
        <v>6</v>
      </c>
      <c r="B29" s="13" t="s">
        <v>9</v>
      </c>
      <c r="C29" s="13" t="s">
        <v>9</v>
      </c>
      <c r="D29" s="13" t="s">
        <v>9</v>
      </c>
      <c r="E29" s="13" t="s">
        <v>9</v>
      </c>
      <c r="F29" s="13" t="s">
        <v>9</v>
      </c>
      <c r="G29" s="13" t="s">
        <v>9</v>
      </c>
      <c r="H29" s="13" t="s">
        <v>9</v>
      </c>
      <c r="I29" s="13" t="s">
        <v>9</v>
      </c>
      <c r="J29" s="13" t="s">
        <v>9</v>
      </c>
      <c r="K29" s="13" t="s">
        <v>9</v>
      </c>
      <c r="L29" s="119" t="s">
        <v>9</v>
      </c>
      <c r="M29" s="119" t="s">
        <v>9</v>
      </c>
      <c r="N29" s="119" t="s">
        <v>9</v>
      </c>
      <c r="O29" s="119" t="s">
        <v>9</v>
      </c>
      <c r="P29" s="119" t="s">
        <v>9</v>
      </c>
      <c r="Q29" s="119" t="s">
        <v>9</v>
      </c>
      <c r="R29" s="119" t="s">
        <v>9</v>
      </c>
      <c r="S29" s="119" t="s">
        <v>9</v>
      </c>
      <c r="T29" s="119"/>
      <c r="U29" s="370"/>
    </row>
    <row r="30" spans="1:22" ht="15.75" thickTop="1" x14ac:dyDescent="0.25">
      <c r="A30" s="139" t="s">
        <v>7</v>
      </c>
      <c r="B30" s="145" t="s">
        <v>9</v>
      </c>
      <c r="C30" s="145" t="s">
        <v>9</v>
      </c>
      <c r="D30" s="145" t="s">
        <v>9</v>
      </c>
      <c r="E30" s="145" t="s">
        <v>9</v>
      </c>
      <c r="F30" s="145" t="s">
        <v>9</v>
      </c>
      <c r="G30" s="145" t="s">
        <v>9</v>
      </c>
      <c r="H30" s="145" t="s">
        <v>9</v>
      </c>
      <c r="I30" s="145" t="s">
        <v>9</v>
      </c>
      <c r="J30" s="145" t="s">
        <v>9</v>
      </c>
      <c r="K30" s="145" t="s">
        <v>9</v>
      </c>
      <c r="L30" s="146" t="s">
        <v>9</v>
      </c>
      <c r="M30" s="146" t="s">
        <v>9</v>
      </c>
      <c r="N30" s="146" t="s">
        <v>9</v>
      </c>
      <c r="O30" s="146" t="s">
        <v>9</v>
      </c>
      <c r="P30" s="146" t="s">
        <v>9</v>
      </c>
      <c r="Q30" s="146" t="s">
        <v>9</v>
      </c>
      <c r="R30" s="146" t="s">
        <v>9</v>
      </c>
      <c r="S30" s="146" t="s">
        <v>9</v>
      </c>
      <c r="T30" s="146"/>
      <c r="U30" s="184"/>
    </row>
    <row r="31" spans="1:22" x14ac:dyDescent="0.25">
      <c r="A31" s="128" t="s">
        <v>12</v>
      </c>
      <c r="B31" s="129"/>
      <c r="C31" s="129"/>
      <c r="D31" s="129"/>
      <c r="E31" s="129"/>
      <c r="F31" s="129"/>
      <c r="G31" s="129"/>
      <c r="H31" s="129"/>
      <c r="I31" s="129"/>
      <c r="J31" s="129"/>
      <c r="K31" s="129"/>
      <c r="L31" s="129"/>
      <c r="M31" s="129"/>
      <c r="N31" s="129"/>
      <c r="O31" s="129"/>
      <c r="P31" s="129"/>
      <c r="Q31" s="129"/>
      <c r="R31" s="129"/>
      <c r="S31" s="129"/>
      <c r="T31" s="129"/>
    </row>
    <row r="32" spans="1:22" x14ac:dyDescent="0.25">
      <c r="A32" s="130" t="s">
        <v>4</v>
      </c>
      <c r="B32" s="131">
        <f t="shared" ref="B32:K32" si="12">+B7+B12+B17+B22</f>
        <v>2896</v>
      </c>
      <c r="C32" s="131">
        <f t="shared" si="12"/>
        <v>2983</v>
      </c>
      <c r="D32" s="131">
        <f t="shared" si="12"/>
        <v>3051</v>
      </c>
      <c r="E32" s="131">
        <f t="shared" si="12"/>
        <v>2878</v>
      </c>
      <c r="F32" s="131">
        <f t="shared" si="12"/>
        <v>3088</v>
      </c>
      <c r="G32" s="131">
        <f t="shared" si="12"/>
        <v>3133</v>
      </c>
      <c r="H32" s="131">
        <f t="shared" si="12"/>
        <v>3437</v>
      </c>
      <c r="I32" s="131">
        <f t="shared" si="12"/>
        <v>3610</v>
      </c>
      <c r="J32" s="131">
        <f t="shared" si="12"/>
        <v>3817</v>
      </c>
      <c r="K32" s="131">
        <f t="shared" si="12"/>
        <v>3893</v>
      </c>
      <c r="L32" s="131">
        <f t="shared" ref="L32:M35" si="13">+L7+L12+L17+L22</f>
        <v>4073</v>
      </c>
      <c r="M32" s="131">
        <f t="shared" si="13"/>
        <v>4054</v>
      </c>
      <c r="N32" s="131">
        <f t="shared" ref="N32:O35" si="14">+N7+N12+N17+N22</f>
        <v>4110</v>
      </c>
      <c r="O32" s="131">
        <f t="shared" si="14"/>
        <v>4160</v>
      </c>
      <c r="P32" s="131">
        <f t="shared" ref="P32:Q35" si="15">+P7+P12+P17+P22</f>
        <v>4312</v>
      </c>
      <c r="Q32" s="131">
        <f t="shared" si="15"/>
        <v>4238</v>
      </c>
      <c r="R32" s="131">
        <f t="shared" ref="R32:S35" si="16">+R7+R12+R17+R22</f>
        <v>4375</v>
      </c>
      <c r="S32" s="131">
        <f t="shared" si="16"/>
        <v>4400</v>
      </c>
      <c r="T32" s="131">
        <f>+T7+T12+T17+T22</f>
        <v>4545</v>
      </c>
      <c r="U32" s="4">
        <f>U7+U12+U17+U22</f>
        <v>3835</v>
      </c>
    </row>
    <row r="33" spans="1:21" x14ac:dyDescent="0.25">
      <c r="A33" s="130" t="s">
        <v>5</v>
      </c>
      <c r="B33" s="131">
        <f t="shared" ref="B33:K33" si="17">+B8+B13+B18+B23</f>
        <v>1142</v>
      </c>
      <c r="C33" s="131">
        <f t="shared" si="17"/>
        <v>934</v>
      </c>
      <c r="D33" s="131">
        <f t="shared" si="17"/>
        <v>952</v>
      </c>
      <c r="E33" s="131">
        <f t="shared" si="17"/>
        <v>1043</v>
      </c>
      <c r="F33" s="131">
        <f t="shared" si="17"/>
        <v>1072</v>
      </c>
      <c r="G33" s="131">
        <f t="shared" si="17"/>
        <v>976</v>
      </c>
      <c r="H33" s="131">
        <f t="shared" si="17"/>
        <v>1069</v>
      </c>
      <c r="I33" s="131">
        <f t="shared" si="17"/>
        <v>1016</v>
      </c>
      <c r="J33" s="131">
        <f t="shared" si="17"/>
        <v>1091</v>
      </c>
      <c r="K33" s="131">
        <f t="shared" si="17"/>
        <v>1098</v>
      </c>
      <c r="L33" s="131">
        <f t="shared" si="13"/>
        <v>1070</v>
      </c>
      <c r="M33" s="131">
        <f t="shared" si="13"/>
        <v>1084</v>
      </c>
      <c r="N33" s="131">
        <f t="shared" si="14"/>
        <v>1066</v>
      </c>
      <c r="O33" s="131">
        <f t="shared" si="14"/>
        <v>1070</v>
      </c>
      <c r="P33" s="131">
        <f t="shared" si="15"/>
        <v>985</v>
      </c>
      <c r="Q33" s="131">
        <f t="shared" si="15"/>
        <v>1002</v>
      </c>
      <c r="R33" s="131">
        <f t="shared" si="16"/>
        <v>1012</v>
      </c>
      <c r="S33" s="131">
        <f t="shared" si="16"/>
        <v>940</v>
      </c>
      <c r="T33" s="131">
        <f t="shared" ref="T33" si="18">+T8+T13+T18+T23</f>
        <v>890</v>
      </c>
      <c r="U33" s="4">
        <f>+U8+U13+U18+U23</f>
        <v>853</v>
      </c>
    </row>
    <row r="34" spans="1:21" ht="15.75" thickBot="1" x14ac:dyDescent="0.3">
      <c r="A34" s="132" t="s">
        <v>6</v>
      </c>
      <c r="B34" s="133">
        <f t="shared" ref="B34:K34" si="19">+B9+B14+B19+B24</f>
        <v>4038</v>
      </c>
      <c r="C34" s="133">
        <f t="shared" si="19"/>
        <v>3917</v>
      </c>
      <c r="D34" s="133">
        <f t="shared" si="19"/>
        <v>4003</v>
      </c>
      <c r="E34" s="133">
        <f t="shared" si="19"/>
        <v>3921</v>
      </c>
      <c r="F34" s="133">
        <f t="shared" si="19"/>
        <v>4160</v>
      </c>
      <c r="G34" s="133">
        <f t="shared" si="19"/>
        <v>4109</v>
      </c>
      <c r="H34" s="133">
        <f t="shared" si="19"/>
        <v>4506</v>
      </c>
      <c r="I34" s="133">
        <f t="shared" si="19"/>
        <v>4626</v>
      </c>
      <c r="J34" s="133">
        <f t="shared" si="19"/>
        <v>4908</v>
      </c>
      <c r="K34" s="133">
        <f t="shared" si="19"/>
        <v>4991</v>
      </c>
      <c r="L34" s="133">
        <f t="shared" si="13"/>
        <v>5143</v>
      </c>
      <c r="M34" s="133">
        <f t="shared" si="13"/>
        <v>5138</v>
      </c>
      <c r="N34" s="133">
        <f t="shared" si="14"/>
        <v>5176</v>
      </c>
      <c r="O34" s="133">
        <f t="shared" si="14"/>
        <v>5230</v>
      </c>
      <c r="P34" s="133">
        <f t="shared" si="15"/>
        <v>5297</v>
      </c>
      <c r="Q34" s="133">
        <f t="shared" si="15"/>
        <v>5240</v>
      </c>
      <c r="R34" s="133">
        <f t="shared" si="16"/>
        <v>5387</v>
      </c>
      <c r="S34" s="133">
        <f t="shared" si="16"/>
        <v>5340</v>
      </c>
      <c r="T34" s="133">
        <f>+T9+T14+T19+T24</f>
        <v>5435</v>
      </c>
      <c r="U34" s="11">
        <f>U9+U14+U19+U24</f>
        <v>4688</v>
      </c>
    </row>
    <row r="35" spans="1:21" ht="15.75" thickTop="1" x14ac:dyDescent="0.25">
      <c r="A35" s="141" t="s">
        <v>7</v>
      </c>
      <c r="B35" s="142">
        <f t="shared" ref="B35:K35" si="20">+B10+B15+B20+B25</f>
        <v>3222.2857142857147</v>
      </c>
      <c r="C35" s="142">
        <f t="shared" si="20"/>
        <v>3249.8571428571427</v>
      </c>
      <c r="D35" s="142">
        <f t="shared" si="20"/>
        <v>3323</v>
      </c>
      <c r="E35" s="142">
        <f t="shared" si="20"/>
        <v>3176</v>
      </c>
      <c r="F35" s="142">
        <f t="shared" si="20"/>
        <v>3394.2857142857142</v>
      </c>
      <c r="G35" s="142">
        <f t="shared" si="20"/>
        <v>3411.8571428571422</v>
      </c>
      <c r="H35" s="142">
        <f t="shared" si="20"/>
        <v>3742.4285714285716</v>
      </c>
      <c r="I35" s="142">
        <f t="shared" si="20"/>
        <v>3900.2857142857138</v>
      </c>
      <c r="J35" s="142">
        <f t="shared" si="20"/>
        <v>4128.7142857142853</v>
      </c>
      <c r="K35" s="142">
        <f t="shared" si="20"/>
        <v>4206.7142857142862</v>
      </c>
      <c r="L35" s="142">
        <f t="shared" si="13"/>
        <v>4378.7142857142862</v>
      </c>
      <c r="M35" s="142">
        <f>+M10+M15+M20+M25</f>
        <v>4363.7142857142862</v>
      </c>
      <c r="N35" s="142">
        <f t="shared" si="14"/>
        <v>4414.5728571428572</v>
      </c>
      <c r="O35" s="142">
        <f t="shared" si="14"/>
        <v>4465.5714195714281</v>
      </c>
      <c r="P35" s="142">
        <f t="shared" si="15"/>
        <v>4593.4285638571382</v>
      </c>
      <c r="Q35" s="142">
        <f t="shared" si="15"/>
        <v>4523.999991571427</v>
      </c>
      <c r="R35" s="142">
        <f t="shared" si="16"/>
        <v>4663.9999902857144</v>
      </c>
      <c r="S35" s="142">
        <f>+S10+S15+S20+S25</f>
        <v>4668.5714205714239</v>
      </c>
      <c r="T35" s="142">
        <f>+T10+T15+T20+T25</f>
        <v>4799</v>
      </c>
      <c r="U35" s="184">
        <f>U10+U15+U20+U25</f>
        <v>4079</v>
      </c>
    </row>
    <row r="37" spans="1:21" x14ac:dyDescent="0.25">
      <c r="A37" s="113"/>
    </row>
    <row r="38" spans="1:21" x14ac:dyDescent="0.25">
      <c r="A38" s="114"/>
      <c r="J38" s="9"/>
      <c r="K38" s="9"/>
      <c r="L38" s="9"/>
      <c r="M38" s="9"/>
    </row>
    <row r="39" spans="1:21" x14ac:dyDescent="0.25">
      <c r="A39" s="114"/>
    </row>
  </sheetData>
  <phoneticPr fontId="5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73"/>
  <sheetViews>
    <sheetView zoomScaleNormal="100" workbookViewId="0">
      <pane xSplit="1" ySplit="6" topLeftCell="AB42" activePane="bottomRight" state="frozen"/>
      <selection pane="topRight" activeCell="B1" sqref="B1"/>
      <selection pane="bottomLeft" activeCell="A7" sqref="A7"/>
      <selection pane="bottomRight" activeCell="AL44" sqref="AL44"/>
    </sheetView>
  </sheetViews>
  <sheetFormatPr defaultColWidth="9.140625" defaultRowHeight="15" x14ac:dyDescent="0.25"/>
  <cols>
    <col min="1" max="1" width="37.85546875" style="4" customWidth="1"/>
    <col min="2" max="9" width="9" style="4" customWidth="1"/>
    <col min="10" max="10" width="3.85546875" style="4" customWidth="1"/>
    <col min="11" max="11" width="9" style="4" customWidth="1"/>
    <col min="12" max="13" width="9.140625" style="4" customWidth="1"/>
    <col min="14" max="14" width="12" style="4" customWidth="1"/>
    <col min="15" max="16" width="9.140625" style="4" customWidth="1"/>
    <col min="17" max="17" width="11.28515625" style="4" customWidth="1"/>
    <col min="18" max="19" width="9.140625" style="4" customWidth="1"/>
    <col min="20" max="20" width="5.5703125" style="4" customWidth="1"/>
    <col min="21" max="16384" width="9.140625" style="4"/>
  </cols>
  <sheetData>
    <row r="1" spans="1:35" s="3" customFormat="1" x14ac:dyDescent="0.25">
      <c r="A1" s="3" t="s">
        <v>140</v>
      </c>
    </row>
    <row r="2" spans="1:35" s="3" customFormat="1" x14ac:dyDescent="0.25"/>
    <row r="3" spans="1:35" s="3" customFormat="1" ht="15.75" x14ac:dyDescent="0.25">
      <c r="A3" s="44" t="s">
        <v>188</v>
      </c>
    </row>
    <row r="4" spans="1:35" s="3" customFormat="1" ht="15.75" thickBot="1" x14ac:dyDescent="0.3"/>
    <row r="5" spans="1:35" s="47" customFormat="1" x14ac:dyDescent="0.25">
      <c r="A5" s="417" t="s">
        <v>18</v>
      </c>
      <c r="B5" s="413" t="s">
        <v>15</v>
      </c>
      <c r="C5" s="415"/>
      <c r="D5" s="413" t="s">
        <v>19</v>
      </c>
      <c r="E5" s="415"/>
      <c r="F5" s="413" t="s">
        <v>20</v>
      </c>
      <c r="G5" s="415"/>
      <c r="H5" s="413" t="s">
        <v>183</v>
      </c>
      <c r="I5" s="415"/>
      <c r="J5" s="413" t="s">
        <v>189</v>
      </c>
      <c r="K5" s="415"/>
      <c r="L5" s="413" t="s">
        <v>195</v>
      </c>
      <c r="M5" s="414"/>
      <c r="N5" s="415"/>
      <c r="O5" s="401" t="s">
        <v>235</v>
      </c>
      <c r="P5" s="402"/>
      <c r="Q5" s="403"/>
      <c r="R5" s="401" t="s">
        <v>256</v>
      </c>
      <c r="S5" s="402"/>
      <c r="T5" s="403"/>
      <c r="U5" s="401" t="s">
        <v>261</v>
      </c>
      <c r="V5" s="402"/>
      <c r="W5" s="403"/>
      <c r="X5" s="401" t="s">
        <v>273</v>
      </c>
      <c r="Y5" s="402"/>
      <c r="Z5" s="403"/>
      <c r="AA5" s="401" t="s">
        <v>280</v>
      </c>
      <c r="AB5" s="402"/>
      <c r="AC5" s="403"/>
      <c r="AD5" s="401" t="s">
        <v>290</v>
      </c>
      <c r="AE5" s="402"/>
      <c r="AF5" s="403"/>
      <c r="AG5" s="401" t="s">
        <v>291</v>
      </c>
      <c r="AH5" s="402"/>
      <c r="AI5" s="403"/>
    </row>
    <row r="6" spans="1:35" s="50" customFormat="1" ht="61.5" thickBot="1" x14ac:dyDescent="0.3">
      <c r="A6" s="418"/>
      <c r="B6" s="48" t="s">
        <v>65</v>
      </c>
      <c r="C6" s="49" t="s">
        <v>66</v>
      </c>
      <c r="D6" s="48" t="s">
        <v>65</v>
      </c>
      <c r="E6" s="49" t="s">
        <v>66</v>
      </c>
      <c r="F6" s="48" t="s">
        <v>65</v>
      </c>
      <c r="G6" s="49" t="s">
        <v>66</v>
      </c>
      <c r="H6" s="48" t="s">
        <v>65</v>
      </c>
      <c r="I6" s="49" t="s">
        <v>66</v>
      </c>
      <c r="J6" s="48" t="s">
        <v>65</v>
      </c>
      <c r="K6" s="49" t="s">
        <v>66</v>
      </c>
      <c r="L6" s="176" t="s">
        <v>65</v>
      </c>
      <c r="M6" s="177" t="s">
        <v>66</v>
      </c>
      <c r="N6" s="178" t="s">
        <v>234</v>
      </c>
      <c r="O6" s="176" t="s">
        <v>65</v>
      </c>
      <c r="P6" s="177" t="s">
        <v>66</v>
      </c>
      <c r="Q6" s="178" t="s">
        <v>234</v>
      </c>
      <c r="R6" s="176" t="s">
        <v>65</v>
      </c>
      <c r="S6" s="177" t="s">
        <v>66</v>
      </c>
      <c r="T6" s="178" t="s">
        <v>234</v>
      </c>
      <c r="U6" s="176" t="s">
        <v>65</v>
      </c>
      <c r="V6" s="177" t="s">
        <v>66</v>
      </c>
      <c r="W6" s="178" t="s">
        <v>234</v>
      </c>
      <c r="X6" s="176" t="s">
        <v>65</v>
      </c>
      <c r="Y6" s="177" t="s">
        <v>66</v>
      </c>
      <c r="Z6" s="178" t="s">
        <v>234</v>
      </c>
      <c r="AA6" s="176" t="s">
        <v>65</v>
      </c>
      <c r="AB6" s="177" t="s">
        <v>66</v>
      </c>
      <c r="AC6" s="178" t="s">
        <v>234</v>
      </c>
      <c r="AD6" s="176" t="s">
        <v>65</v>
      </c>
      <c r="AE6" s="177" t="s">
        <v>66</v>
      </c>
      <c r="AF6" s="178" t="s">
        <v>234</v>
      </c>
      <c r="AG6" s="176" t="s">
        <v>65</v>
      </c>
      <c r="AH6" s="177" t="s">
        <v>66</v>
      </c>
      <c r="AI6" s="178" t="s">
        <v>234</v>
      </c>
    </row>
    <row r="7" spans="1:35" ht="15" customHeight="1" thickTop="1" x14ac:dyDescent="0.25">
      <c r="A7" s="55" t="s">
        <v>232</v>
      </c>
      <c r="B7" s="58">
        <v>102</v>
      </c>
      <c r="C7" s="52">
        <v>117</v>
      </c>
      <c r="D7" s="58">
        <v>111</v>
      </c>
      <c r="E7" s="52">
        <v>124</v>
      </c>
      <c r="F7" s="58">
        <v>165</v>
      </c>
      <c r="G7" s="52">
        <v>131</v>
      </c>
      <c r="H7" s="58">
        <v>166</v>
      </c>
      <c r="I7" s="52">
        <v>124</v>
      </c>
      <c r="J7" s="58">
        <v>159</v>
      </c>
      <c r="K7" s="52">
        <v>127</v>
      </c>
      <c r="L7" s="58">
        <v>150</v>
      </c>
      <c r="M7" s="51">
        <v>131</v>
      </c>
      <c r="N7" s="172"/>
      <c r="O7" s="170">
        <v>144</v>
      </c>
      <c r="P7" s="171">
        <v>136</v>
      </c>
      <c r="Q7" s="172"/>
      <c r="R7" s="170">
        <v>168</v>
      </c>
      <c r="S7" s="171">
        <v>135</v>
      </c>
      <c r="T7" s="172">
        <v>0</v>
      </c>
      <c r="U7" s="170">
        <v>173</v>
      </c>
      <c r="V7" s="171">
        <v>144</v>
      </c>
      <c r="W7" s="172">
        <v>0</v>
      </c>
      <c r="X7" s="170">
        <v>181</v>
      </c>
      <c r="Y7" s="171">
        <v>144</v>
      </c>
      <c r="Z7" s="172">
        <v>1</v>
      </c>
      <c r="AA7" s="170">
        <v>174</v>
      </c>
      <c r="AB7" s="171">
        <v>114</v>
      </c>
      <c r="AC7" s="172">
        <v>1</v>
      </c>
      <c r="AD7">
        <v>179</v>
      </c>
      <c r="AE7">
        <v>133</v>
      </c>
      <c r="AF7">
        <v>1</v>
      </c>
      <c r="AG7">
        <v>193</v>
      </c>
      <c r="AH7">
        <v>119</v>
      </c>
      <c r="AI7">
        <v>3</v>
      </c>
    </row>
    <row r="8" spans="1:35" x14ac:dyDescent="0.25">
      <c r="A8" s="55" t="s">
        <v>210</v>
      </c>
      <c r="B8" s="36">
        <v>140</v>
      </c>
      <c r="C8" s="53">
        <v>87</v>
      </c>
      <c r="D8" s="36">
        <v>122</v>
      </c>
      <c r="E8" s="53">
        <v>82</v>
      </c>
      <c r="F8" s="36">
        <v>106</v>
      </c>
      <c r="G8" s="53">
        <v>91</v>
      </c>
      <c r="H8" s="36">
        <v>116</v>
      </c>
      <c r="I8" s="53">
        <v>93</v>
      </c>
      <c r="J8" s="36">
        <v>101</v>
      </c>
      <c r="K8" s="53">
        <v>91</v>
      </c>
      <c r="L8" s="36">
        <v>110</v>
      </c>
      <c r="M8" s="25">
        <v>92</v>
      </c>
      <c r="N8" s="175"/>
      <c r="O8" s="173">
        <v>125</v>
      </c>
      <c r="P8" s="174">
        <v>76</v>
      </c>
      <c r="Q8" s="175"/>
      <c r="R8" s="173">
        <v>126</v>
      </c>
      <c r="S8" s="174">
        <v>81</v>
      </c>
      <c r="T8" s="175">
        <v>0</v>
      </c>
      <c r="U8" s="173">
        <v>111</v>
      </c>
      <c r="V8" s="174">
        <v>78</v>
      </c>
      <c r="W8" s="175">
        <v>0</v>
      </c>
      <c r="X8" s="173">
        <v>114</v>
      </c>
      <c r="Y8" s="174">
        <v>79</v>
      </c>
      <c r="Z8" s="175">
        <v>1</v>
      </c>
      <c r="AA8" s="173">
        <v>114</v>
      </c>
      <c r="AB8" s="174">
        <v>69</v>
      </c>
      <c r="AC8" s="175">
        <v>2</v>
      </c>
      <c r="AD8">
        <v>133</v>
      </c>
      <c r="AE8">
        <v>81</v>
      </c>
      <c r="AF8">
        <v>1</v>
      </c>
      <c r="AG8">
        <v>112</v>
      </c>
      <c r="AH8">
        <v>65</v>
      </c>
      <c r="AI8">
        <v>2</v>
      </c>
    </row>
    <row r="9" spans="1:35" x14ac:dyDescent="0.25">
      <c r="A9" s="55" t="s">
        <v>211</v>
      </c>
      <c r="B9" s="36">
        <v>314</v>
      </c>
      <c r="C9" s="53">
        <v>190</v>
      </c>
      <c r="D9" s="36">
        <v>319</v>
      </c>
      <c r="E9" s="53">
        <v>196</v>
      </c>
      <c r="F9" s="36">
        <v>288</v>
      </c>
      <c r="G9" s="53">
        <v>174</v>
      </c>
      <c r="H9" s="36">
        <v>280</v>
      </c>
      <c r="I9" s="53">
        <v>177</v>
      </c>
      <c r="J9" s="36">
        <v>265</v>
      </c>
      <c r="K9" s="53">
        <v>163</v>
      </c>
      <c r="L9" s="36">
        <v>269</v>
      </c>
      <c r="M9" s="25">
        <v>173</v>
      </c>
      <c r="N9" s="175"/>
      <c r="O9" s="173">
        <v>292</v>
      </c>
      <c r="P9" s="174">
        <v>174</v>
      </c>
      <c r="Q9" s="175"/>
      <c r="R9" s="173">
        <v>286</v>
      </c>
      <c r="S9" s="174">
        <v>167</v>
      </c>
      <c r="T9" s="175">
        <v>0</v>
      </c>
      <c r="U9" s="173">
        <v>296</v>
      </c>
      <c r="V9" s="174">
        <v>151</v>
      </c>
      <c r="W9" s="175">
        <v>0</v>
      </c>
      <c r="X9" s="173">
        <v>295</v>
      </c>
      <c r="Y9" s="174">
        <v>160</v>
      </c>
      <c r="Z9" s="175">
        <v>1</v>
      </c>
      <c r="AA9" s="173">
        <v>309</v>
      </c>
      <c r="AB9" s="174">
        <v>159</v>
      </c>
      <c r="AC9" s="175">
        <v>2</v>
      </c>
      <c r="AD9">
        <v>7</v>
      </c>
      <c r="AE9">
        <v>3</v>
      </c>
      <c r="AF9">
        <v>1</v>
      </c>
      <c r="AG9">
        <v>322</v>
      </c>
      <c r="AH9">
        <v>166</v>
      </c>
      <c r="AI9">
        <v>12</v>
      </c>
    </row>
    <row r="10" spans="1:35" x14ac:dyDescent="0.25">
      <c r="A10" s="55" t="s">
        <v>79</v>
      </c>
      <c r="B10" s="36">
        <v>4</v>
      </c>
      <c r="C10" s="53">
        <v>4</v>
      </c>
      <c r="D10" s="36">
        <v>3</v>
      </c>
      <c r="E10" s="53">
        <v>3</v>
      </c>
      <c r="F10" s="36">
        <v>5</v>
      </c>
      <c r="G10" s="53">
        <v>3</v>
      </c>
      <c r="H10" s="36">
        <v>5</v>
      </c>
      <c r="I10" s="53">
        <v>5</v>
      </c>
      <c r="J10" s="36">
        <v>6</v>
      </c>
      <c r="K10" s="53">
        <v>3</v>
      </c>
      <c r="L10" s="36">
        <v>6</v>
      </c>
      <c r="M10" s="25">
        <v>1</v>
      </c>
      <c r="N10" s="175"/>
      <c r="O10" s="173">
        <v>8</v>
      </c>
      <c r="P10" s="174">
        <v>0</v>
      </c>
      <c r="Q10" s="175"/>
      <c r="R10" s="173">
        <v>7</v>
      </c>
      <c r="S10" s="174">
        <v>1</v>
      </c>
      <c r="T10" s="175">
        <v>0</v>
      </c>
      <c r="U10" s="173">
        <v>8</v>
      </c>
      <c r="V10" s="174">
        <v>3</v>
      </c>
      <c r="W10" s="175">
        <v>0</v>
      </c>
      <c r="X10" s="173">
        <v>6</v>
      </c>
      <c r="Y10" s="174">
        <v>6</v>
      </c>
      <c r="Z10" s="175">
        <v>0</v>
      </c>
      <c r="AA10" s="173">
        <v>4</v>
      </c>
      <c r="AB10" s="174">
        <v>5</v>
      </c>
      <c r="AC10" s="175">
        <v>0</v>
      </c>
      <c r="AD10">
        <v>300</v>
      </c>
      <c r="AE10">
        <v>169</v>
      </c>
      <c r="AF10">
        <v>7</v>
      </c>
      <c r="AG10">
        <v>10</v>
      </c>
      <c r="AH10">
        <v>1</v>
      </c>
      <c r="AI10">
        <v>3</v>
      </c>
    </row>
    <row r="11" spans="1:35" x14ac:dyDescent="0.25">
      <c r="A11" s="55" t="s">
        <v>101</v>
      </c>
      <c r="B11" s="36">
        <v>61</v>
      </c>
      <c r="C11" s="53">
        <v>90</v>
      </c>
      <c r="D11" s="36">
        <v>68</v>
      </c>
      <c r="E11" s="53">
        <v>91</v>
      </c>
      <c r="F11" s="36">
        <v>82</v>
      </c>
      <c r="G11" s="53">
        <v>102</v>
      </c>
      <c r="H11" s="36">
        <v>89</v>
      </c>
      <c r="I11" s="53">
        <v>113</v>
      </c>
      <c r="J11" s="36">
        <v>80</v>
      </c>
      <c r="K11" s="53">
        <v>127</v>
      </c>
      <c r="L11" s="36">
        <v>78</v>
      </c>
      <c r="M11" s="25">
        <v>132</v>
      </c>
      <c r="N11" s="175"/>
      <c r="O11" s="173">
        <v>94</v>
      </c>
      <c r="P11" s="174">
        <v>129</v>
      </c>
      <c r="Q11" s="175"/>
      <c r="R11" s="173">
        <v>97</v>
      </c>
      <c r="S11" s="174">
        <v>122</v>
      </c>
      <c r="T11" s="175">
        <v>0</v>
      </c>
      <c r="U11" s="173">
        <v>79</v>
      </c>
      <c r="V11" s="174">
        <v>117</v>
      </c>
      <c r="W11" s="175">
        <v>0</v>
      </c>
      <c r="X11" s="173">
        <v>83</v>
      </c>
      <c r="Y11" s="174">
        <v>139</v>
      </c>
      <c r="Z11" s="175">
        <v>0</v>
      </c>
      <c r="AA11" s="173">
        <v>120</v>
      </c>
      <c r="AB11" s="174">
        <v>159</v>
      </c>
      <c r="AC11" s="175">
        <v>0</v>
      </c>
      <c r="AD11">
        <v>132</v>
      </c>
      <c r="AE11">
        <v>192</v>
      </c>
      <c r="AF11">
        <v>0</v>
      </c>
      <c r="AG11">
        <v>139</v>
      </c>
      <c r="AH11">
        <v>184</v>
      </c>
      <c r="AI11">
        <v>0</v>
      </c>
    </row>
    <row r="12" spans="1:35" x14ac:dyDescent="0.25">
      <c r="A12" s="55" t="s">
        <v>226</v>
      </c>
      <c r="B12" s="36">
        <v>16</v>
      </c>
      <c r="C12" s="53">
        <v>18</v>
      </c>
      <c r="D12" s="36">
        <v>16</v>
      </c>
      <c r="E12" s="53">
        <v>22</v>
      </c>
      <c r="F12" s="36">
        <v>16</v>
      </c>
      <c r="G12" s="53">
        <v>22</v>
      </c>
      <c r="H12" s="36">
        <v>17</v>
      </c>
      <c r="I12" s="53">
        <v>20</v>
      </c>
      <c r="J12" s="36">
        <v>17</v>
      </c>
      <c r="K12" s="53">
        <v>13</v>
      </c>
      <c r="L12" s="36">
        <v>24</v>
      </c>
      <c r="M12" s="25">
        <v>16</v>
      </c>
      <c r="N12" s="175"/>
      <c r="O12" s="173">
        <v>19</v>
      </c>
      <c r="P12" s="174">
        <v>20</v>
      </c>
      <c r="Q12" s="175"/>
      <c r="R12" s="173">
        <v>21</v>
      </c>
      <c r="S12" s="174">
        <v>20</v>
      </c>
      <c r="T12" s="175">
        <v>0</v>
      </c>
      <c r="U12" s="173">
        <v>18</v>
      </c>
      <c r="V12" s="174">
        <v>19</v>
      </c>
      <c r="W12" s="175">
        <v>0</v>
      </c>
      <c r="X12" s="173">
        <v>20</v>
      </c>
      <c r="Y12" s="174">
        <v>17</v>
      </c>
      <c r="Z12" s="175">
        <v>0</v>
      </c>
      <c r="AA12" s="173">
        <v>17</v>
      </c>
      <c r="AB12" s="174">
        <v>17</v>
      </c>
      <c r="AC12" s="175">
        <v>0</v>
      </c>
      <c r="AD12">
        <v>15</v>
      </c>
      <c r="AE12">
        <v>15</v>
      </c>
      <c r="AF12">
        <v>1</v>
      </c>
      <c r="AG12">
        <v>18</v>
      </c>
      <c r="AH12">
        <v>12</v>
      </c>
      <c r="AI12">
        <v>1</v>
      </c>
    </row>
    <row r="13" spans="1:35" x14ac:dyDescent="0.25">
      <c r="A13" s="55" t="s">
        <v>212</v>
      </c>
      <c r="B13" s="36">
        <v>326</v>
      </c>
      <c r="C13" s="53">
        <v>141</v>
      </c>
      <c r="D13" s="36">
        <v>341</v>
      </c>
      <c r="E13" s="53">
        <v>157</v>
      </c>
      <c r="F13" s="36">
        <v>327</v>
      </c>
      <c r="G13" s="53">
        <v>138</v>
      </c>
      <c r="H13" s="36">
        <v>343</v>
      </c>
      <c r="I13" s="53">
        <v>136</v>
      </c>
      <c r="J13" s="36">
        <v>312</v>
      </c>
      <c r="K13" s="53">
        <v>134</v>
      </c>
      <c r="L13" s="36">
        <v>295</v>
      </c>
      <c r="M13" s="25">
        <v>115</v>
      </c>
      <c r="N13" s="175"/>
      <c r="O13" s="173">
        <v>303</v>
      </c>
      <c r="P13" s="174">
        <v>116</v>
      </c>
      <c r="Q13" s="175"/>
      <c r="R13" s="173">
        <v>287</v>
      </c>
      <c r="S13" s="174">
        <v>101</v>
      </c>
      <c r="T13" s="175">
        <v>0</v>
      </c>
      <c r="U13" s="173">
        <v>268</v>
      </c>
      <c r="V13" s="174">
        <v>104</v>
      </c>
      <c r="W13" s="175">
        <v>0</v>
      </c>
      <c r="X13" s="173">
        <v>301</v>
      </c>
      <c r="Y13" s="174">
        <v>112</v>
      </c>
      <c r="Z13" s="175">
        <v>1</v>
      </c>
      <c r="AA13" s="173">
        <v>291</v>
      </c>
      <c r="AB13" s="174">
        <v>104</v>
      </c>
      <c r="AC13" s="175">
        <v>1</v>
      </c>
      <c r="AD13">
        <v>292</v>
      </c>
      <c r="AE13">
        <v>111</v>
      </c>
      <c r="AF13">
        <v>1</v>
      </c>
      <c r="AG13">
        <v>294</v>
      </c>
      <c r="AH13">
        <v>102</v>
      </c>
      <c r="AI13">
        <v>3</v>
      </c>
    </row>
    <row r="14" spans="1:35" x14ac:dyDescent="0.25">
      <c r="A14" s="55" t="s">
        <v>213</v>
      </c>
      <c r="B14" s="36">
        <v>84</v>
      </c>
      <c r="C14" s="53">
        <v>345</v>
      </c>
      <c r="D14" s="36">
        <v>90</v>
      </c>
      <c r="E14" s="53">
        <v>345</v>
      </c>
      <c r="F14" s="36">
        <v>97</v>
      </c>
      <c r="G14" s="53">
        <v>351</v>
      </c>
      <c r="H14" s="36">
        <v>99</v>
      </c>
      <c r="I14" s="53">
        <v>355</v>
      </c>
      <c r="J14" s="36">
        <v>98</v>
      </c>
      <c r="K14" s="53">
        <v>367</v>
      </c>
      <c r="L14" s="36">
        <v>124</v>
      </c>
      <c r="M14" s="25">
        <v>384</v>
      </c>
      <c r="N14" s="175"/>
      <c r="O14" s="173">
        <v>138</v>
      </c>
      <c r="P14" s="174">
        <v>357</v>
      </c>
      <c r="Q14" s="175"/>
      <c r="R14" s="173">
        <v>152</v>
      </c>
      <c r="S14" s="174">
        <v>347</v>
      </c>
      <c r="T14" s="175">
        <v>0</v>
      </c>
      <c r="U14" s="173">
        <v>135</v>
      </c>
      <c r="V14" s="174">
        <v>347</v>
      </c>
      <c r="W14" s="175">
        <v>0</v>
      </c>
      <c r="X14" s="173">
        <v>131</v>
      </c>
      <c r="Y14" s="174">
        <v>320</v>
      </c>
      <c r="Z14" s="175">
        <v>1</v>
      </c>
      <c r="AA14" s="173">
        <v>124</v>
      </c>
      <c r="AB14" s="174">
        <v>319</v>
      </c>
      <c r="AC14" s="175">
        <v>1</v>
      </c>
      <c r="AD14">
        <v>113</v>
      </c>
      <c r="AE14">
        <v>286</v>
      </c>
      <c r="AF14">
        <v>3</v>
      </c>
      <c r="AG14">
        <v>111</v>
      </c>
      <c r="AH14">
        <v>272</v>
      </c>
      <c r="AI14">
        <v>3</v>
      </c>
    </row>
    <row r="15" spans="1:35" x14ac:dyDescent="0.25">
      <c r="A15" s="55" t="s">
        <v>231</v>
      </c>
      <c r="B15" s="36">
        <v>92</v>
      </c>
      <c r="C15" s="53">
        <v>78</v>
      </c>
      <c r="D15" s="36">
        <v>111</v>
      </c>
      <c r="E15" s="53">
        <v>74</v>
      </c>
      <c r="F15" s="36">
        <v>109</v>
      </c>
      <c r="G15" s="53">
        <v>75</v>
      </c>
      <c r="H15" s="36">
        <v>103</v>
      </c>
      <c r="I15" s="53">
        <v>73</v>
      </c>
      <c r="J15" s="36">
        <v>92</v>
      </c>
      <c r="K15" s="53">
        <v>70</v>
      </c>
      <c r="L15" s="36">
        <v>86</v>
      </c>
      <c r="M15" s="25">
        <v>69</v>
      </c>
      <c r="N15" s="175"/>
      <c r="O15" s="173">
        <v>87</v>
      </c>
      <c r="P15" s="174">
        <v>69</v>
      </c>
      <c r="Q15" s="175"/>
      <c r="R15" s="173">
        <v>82</v>
      </c>
      <c r="S15" s="174">
        <v>65</v>
      </c>
      <c r="T15" s="175">
        <v>0</v>
      </c>
      <c r="U15" s="173">
        <v>88</v>
      </c>
      <c r="V15" s="174">
        <v>71</v>
      </c>
      <c r="W15" s="175">
        <v>0</v>
      </c>
      <c r="X15" s="173">
        <v>92</v>
      </c>
      <c r="Y15" s="174">
        <v>74</v>
      </c>
      <c r="Z15" s="175">
        <v>1</v>
      </c>
      <c r="AA15" s="173">
        <v>87</v>
      </c>
      <c r="AB15" s="174">
        <v>78</v>
      </c>
      <c r="AC15" s="175">
        <v>1</v>
      </c>
      <c r="AD15">
        <v>84</v>
      </c>
      <c r="AE15">
        <v>76</v>
      </c>
      <c r="AF15">
        <v>1</v>
      </c>
      <c r="AG15">
        <v>79</v>
      </c>
      <c r="AH15">
        <v>55</v>
      </c>
      <c r="AI15">
        <v>3</v>
      </c>
    </row>
    <row r="16" spans="1:35" x14ac:dyDescent="0.25">
      <c r="A16" s="55" t="s">
        <v>230</v>
      </c>
      <c r="B16" s="36">
        <v>64</v>
      </c>
      <c r="C16" s="53">
        <v>28</v>
      </c>
      <c r="D16" s="36">
        <v>77</v>
      </c>
      <c r="E16" s="53">
        <v>42</v>
      </c>
      <c r="F16" s="36">
        <v>86</v>
      </c>
      <c r="G16" s="53">
        <v>57</v>
      </c>
      <c r="H16" s="36">
        <v>91</v>
      </c>
      <c r="I16" s="53">
        <v>59</v>
      </c>
      <c r="J16" s="36">
        <v>95</v>
      </c>
      <c r="K16" s="53">
        <v>68</v>
      </c>
      <c r="L16" s="36">
        <v>85</v>
      </c>
      <c r="M16" s="25">
        <v>48</v>
      </c>
      <c r="N16" s="175"/>
      <c r="O16" s="173">
        <v>74</v>
      </c>
      <c r="P16" s="174">
        <v>53</v>
      </c>
      <c r="Q16" s="175"/>
      <c r="R16" s="173">
        <v>81</v>
      </c>
      <c r="S16" s="174">
        <v>61</v>
      </c>
      <c r="T16" s="175">
        <v>0</v>
      </c>
      <c r="U16" s="173">
        <v>84</v>
      </c>
      <c r="V16" s="174">
        <v>56</v>
      </c>
      <c r="W16" s="175">
        <v>0</v>
      </c>
      <c r="X16" s="173">
        <v>80</v>
      </c>
      <c r="Y16" s="174">
        <v>57</v>
      </c>
      <c r="Z16" s="175">
        <v>0</v>
      </c>
      <c r="AA16" s="173">
        <v>82</v>
      </c>
      <c r="AB16" s="174">
        <v>55</v>
      </c>
      <c r="AC16" s="175">
        <v>1</v>
      </c>
      <c r="AD16">
        <v>95</v>
      </c>
      <c r="AE16">
        <v>53</v>
      </c>
      <c r="AF16">
        <v>2</v>
      </c>
      <c r="AG16">
        <v>93</v>
      </c>
      <c r="AH16">
        <v>54</v>
      </c>
      <c r="AI16">
        <v>1</v>
      </c>
    </row>
    <row r="17" spans="1:35" x14ac:dyDescent="0.25">
      <c r="A17" s="55" t="s">
        <v>80</v>
      </c>
      <c r="B17" s="36">
        <v>76</v>
      </c>
      <c r="C17" s="53">
        <v>16</v>
      </c>
      <c r="D17" s="36">
        <v>82</v>
      </c>
      <c r="E17" s="53">
        <v>23</v>
      </c>
      <c r="F17" s="36">
        <v>30</v>
      </c>
      <c r="G17" s="53">
        <v>7</v>
      </c>
      <c r="H17" s="36" t="s">
        <v>9</v>
      </c>
      <c r="I17" s="53" t="s">
        <v>9</v>
      </c>
      <c r="J17" s="36"/>
      <c r="K17" s="53"/>
      <c r="L17" s="36"/>
      <c r="M17" s="25"/>
      <c r="N17" s="175"/>
      <c r="O17" s="173"/>
      <c r="P17" s="174"/>
      <c r="Q17" s="175"/>
      <c r="R17" s="173" t="s">
        <v>9</v>
      </c>
      <c r="S17" s="174" t="s">
        <v>9</v>
      </c>
      <c r="T17" s="175" t="s">
        <v>9</v>
      </c>
      <c r="U17" s="173" t="s">
        <v>9</v>
      </c>
      <c r="V17" s="174" t="s">
        <v>9</v>
      </c>
      <c r="W17" s="175" t="s">
        <v>9</v>
      </c>
      <c r="X17" s="173"/>
      <c r="Y17" s="174"/>
      <c r="Z17" s="175"/>
      <c r="AA17" s="173"/>
      <c r="AB17" s="174"/>
      <c r="AC17" s="175"/>
      <c r="AD17"/>
      <c r="AE17"/>
      <c r="AF17"/>
      <c r="AG17"/>
      <c r="AH17"/>
      <c r="AI17"/>
    </row>
    <row r="18" spans="1:35" x14ac:dyDescent="0.25">
      <c r="A18" s="55" t="s">
        <v>217</v>
      </c>
      <c r="B18" s="36">
        <v>2</v>
      </c>
      <c r="C18" s="53">
        <v>4</v>
      </c>
      <c r="D18" s="36">
        <v>4</v>
      </c>
      <c r="E18" s="53">
        <v>5</v>
      </c>
      <c r="F18" s="36">
        <v>5</v>
      </c>
      <c r="G18" s="53">
        <v>3</v>
      </c>
      <c r="H18" s="36">
        <v>6</v>
      </c>
      <c r="I18" s="53">
        <v>2</v>
      </c>
      <c r="J18" s="36">
        <v>7</v>
      </c>
      <c r="K18" s="53">
        <v>2</v>
      </c>
      <c r="L18" s="36">
        <v>9</v>
      </c>
      <c r="M18" s="25">
        <v>6</v>
      </c>
      <c r="N18" s="175"/>
      <c r="O18" s="173">
        <v>10</v>
      </c>
      <c r="P18" s="174">
        <v>9</v>
      </c>
      <c r="Q18" s="175"/>
      <c r="R18" s="173">
        <v>24</v>
      </c>
      <c r="S18" s="174">
        <v>12</v>
      </c>
      <c r="T18" s="175">
        <v>0</v>
      </c>
      <c r="U18" s="173">
        <v>28</v>
      </c>
      <c r="V18" s="174">
        <v>13</v>
      </c>
      <c r="W18" s="175">
        <v>0</v>
      </c>
      <c r="X18" s="173">
        <v>31</v>
      </c>
      <c r="Y18" s="174">
        <v>12</v>
      </c>
      <c r="Z18" s="175">
        <v>0</v>
      </c>
      <c r="AA18" s="173">
        <v>31</v>
      </c>
      <c r="AB18" s="174">
        <v>6</v>
      </c>
      <c r="AC18" s="175">
        <v>1</v>
      </c>
      <c r="AD18">
        <v>28</v>
      </c>
      <c r="AE18">
        <v>8</v>
      </c>
      <c r="AF18">
        <v>3</v>
      </c>
      <c r="AG18">
        <v>31</v>
      </c>
      <c r="AH18">
        <v>6</v>
      </c>
      <c r="AI18">
        <v>2</v>
      </c>
    </row>
    <row r="19" spans="1:35" x14ac:dyDescent="0.25">
      <c r="A19" s="55" t="s">
        <v>222</v>
      </c>
      <c r="B19" s="36">
        <v>135</v>
      </c>
      <c r="C19" s="53">
        <v>37</v>
      </c>
      <c r="D19" s="36">
        <v>173</v>
      </c>
      <c r="E19" s="53">
        <v>46</v>
      </c>
      <c r="F19" s="36">
        <v>179</v>
      </c>
      <c r="G19" s="53">
        <v>46</v>
      </c>
      <c r="H19" s="36">
        <v>173</v>
      </c>
      <c r="I19" s="53">
        <v>54</v>
      </c>
      <c r="J19" s="36">
        <v>174</v>
      </c>
      <c r="K19" s="53">
        <v>51</v>
      </c>
      <c r="L19" s="36">
        <v>173</v>
      </c>
      <c r="M19" s="25">
        <v>52</v>
      </c>
      <c r="N19" s="175"/>
      <c r="O19" s="173">
        <v>166</v>
      </c>
      <c r="P19" s="174">
        <v>56</v>
      </c>
      <c r="Q19" s="175"/>
      <c r="R19" s="173">
        <v>169</v>
      </c>
      <c r="S19" s="174">
        <v>57</v>
      </c>
      <c r="T19" s="175">
        <v>0</v>
      </c>
      <c r="U19" s="173">
        <v>169</v>
      </c>
      <c r="V19" s="174">
        <v>51</v>
      </c>
      <c r="W19" s="175">
        <v>1</v>
      </c>
      <c r="X19" s="173">
        <v>164</v>
      </c>
      <c r="Y19" s="174">
        <v>59</v>
      </c>
      <c r="Z19" s="175">
        <v>1</v>
      </c>
      <c r="AA19" s="173">
        <v>170</v>
      </c>
      <c r="AB19" s="174">
        <v>56</v>
      </c>
      <c r="AC19" s="175">
        <v>0</v>
      </c>
      <c r="AD19">
        <v>160</v>
      </c>
      <c r="AE19">
        <v>59</v>
      </c>
      <c r="AF19">
        <v>0</v>
      </c>
      <c r="AG19">
        <v>153</v>
      </c>
      <c r="AH19">
        <v>68</v>
      </c>
      <c r="AI19">
        <v>0</v>
      </c>
    </row>
    <row r="20" spans="1:35" x14ac:dyDescent="0.25">
      <c r="A20" s="55" t="s">
        <v>228</v>
      </c>
      <c r="B20" s="36">
        <v>202</v>
      </c>
      <c r="C20" s="53">
        <v>131</v>
      </c>
      <c r="D20" s="36">
        <v>191</v>
      </c>
      <c r="E20" s="53">
        <v>130</v>
      </c>
      <c r="F20" s="36">
        <v>197</v>
      </c>
      <c r="G20" s="53">
        <v>116</v>
      </c>
      <c r="H20" s="36">
        <v>227</v>
      </c>
      <c r="I20" s="53">
        <v>126</v>
      </c>
      <c r="J20" s="36">
        <v>211</v>
      </c>
      <c r="K20" s="53">
        <v>118</v>
      </c>
      <c r="L20" s="36">
        <v>229</v>
      </c>
      <c r="M20" s="25">
        <v>124</v>
      </c>
      <c r="N20" s="175"/>
      <c r="O20" s="173">
        <v>230</v>
      </c>
      <c r="P20" s="174">
        <v>127</v>
      </c>
      <c r="Q20" s="175"/>
      <c r="R20" s="173">
        <v>247</v>
      </c>
      <c r="S20" s="174">
        <v>123</v>
      </c>
      <c r="T20" s="175">
        <v>0</v>
      </c>
      <c r="U20" s="173">
        <v>247</v>
      </c>
      <c r="V20" s="174">
        <v>119</v>
      </c>
      <c r="W20" s="175">
        <v>2</v>
      </c>
      <c r="X20" s="173">
        <v>262</v>
      </c>
      <c r="Y20" s="174">
        <v>137</v>
      </c>
      <c r="Z20" s="175">
        <v>2</v>
      </c>
      <c r="AA20" s="173">
        <v>254</v>
      </c>
      <c r="AB20" s="174">
        <v>126</v>
      </c>
      <c r="AC20" s="175">
        <v>4</v>
      </c>
      <c r="AD20">
        <v>265</v>
      </c>
      <c r="AE20">
        <v>122</v>
      </c>
      <c r="AF20">
        <v>4</v>
      </c>
      <c r="AG20">
        <v>265</v>
      </c>
      <c r="AH20">
        <v>135</v>
      </c>
      <c r="AI20">
        <v>6</v>
      </c>
    </row>
    <row r="21" spans="1:35" x14ac:dyDescent="0.25">
      <c r="A21" s="55" t="s">
        <v>218</v>
      </c>
      <c r="B21" s="36">
        <v>8</v>
      </c>
      <c r="C21" s="53">
        <v>6</v>
      </c>
      <c r="D21" s="36">
        <v>11</v>
      </c>
      <c r="E21" s="53">
        <v>6</v>
      </c>
      <c r="F21" s="36">
        <v>9</v>
      </c>
      <c r="G21" s="53">
        <v>7</v>
      </c>
      <c r="H21" s="36">
        <v>9</v>
      </c>
      <c r="I21" s="53">
        <v>10</v>
      </c>
      <c r="J21" s="36">
        <v>14</v>
      </c>
      <c r="K21" s="53">
        <v>16</v>
      </c>
      <c r="L21" s="36">
        <v>14</v>
      </c>
      <c r="M21" s="25">
        <v>12</v>
      </c>
      <c r="N21" s="175"/>
      <c r="O21" s="173">
        <v>18</v>
      </c>
      <c r="P21" s="174">
        <v>10</v>
      </c>
      <c r="Q21" s="175"/>
      <c r="R21" s="173">
        <v>18</v>
      </c>
      <c r="S21" s="174">
        <v>13</v>
      </c>
      <c r="T21" s="175">
        <v>0</v>
      </c>
      <c r="U21" s="173">
        <v>12</v>
      </c>
      <c r="V21" s="174">
        <v>9</v>
      </c>
      <c r="W21" s="175">
        <v>0</v>
      </c>
      <c r="X21" s="173">
        <v>14</v>
      </c>
      <c r="Y21" s="174">
        <v>11</v>
      </c>
      <c r="Z21" s="175">
        <v>0</v>
      </c>
      <c r="AA21" s="173">
        <v>19</v>
      </c>
      <c r="AB21" s="174">
        <v>9</v>
      </c>
      <c r="AC21" s="175">
        <v>1</v>
      </c>
      <c r="AD21">
        <v>22</v>
      </c>
      <c r="AE21">
        <v>19</v>
      </c>
      <c r="AF21">
        <v>1</v>
      </c>
      <c r="AG21">
        <v>19</v>
      </c>
      <c r="AH21">
        <v>18</v>
      </c>
      <c r="AI21">
        <v>1</v>
      </c>
    </row>
    <row r="22" spans="1:35" x14ac:dyDescent="0.25">
      <c r="A22" s="55" t="s">
        <v>229</v>
      </c>
      <c r="B22" s="36">
        <v>77</v>
      </c>
      <c r="C22" s="53">
        <v>7</v>
      </c>
      <c r="D22" s="36">
        <v>83</v>
      </c>
      <c r="E22" s="53">
        <v>7</v>
      </c>
      <c r="F22" s="36">
        <v>91</v>
      </c>
      <c r="G22" s="53">
        <v>7</v>
      </c>
      <c r="H22" s="36">
        <v>92</v>
      </c>
      <c r="I22" s="53">
        <v>11</v>
      </c>
      <c r="J22" s="36">
        <v>92</v>
      </c>
      <c r="K22" s="53">
        <v>10</v>
      </c>
      <c r="L22" s="36">
        <v>98</v>
      </c>
      <c r="M22" s="25">
        <v>12</v>
      </c>
      <c r="N22" s="175"/>
      <c r="O22" s="173">
        <v>82</v>
      </c>
      <c r="P22" s="174">
        <v>11</v>
      </c>
      <c r="Q22" s="175"/>
      <c r="R22" s="173">
        <v>100</v>
      </c>
      <c r="S22" s="174">
        <v>11</v>
      </c>
      <c r="T22" s="175">
        <v>0</v>
      </c>
      <c r="U22" s="173">
        <v>98</v>
      </c>
      <c r="V22" s="174">
        <v>15</v>
      </c>
      <c r="W22" s="175">
        <v>1</v>
      </c>
      <c r="X22" s="173">
        <v>103</v>
      </c>
      <c r="Y22" s="174">
        <v>14</v>
      </c>
      <c r="Z22" s="175">
        <v>1</v>
      </c>
      <c r="AA22" s="173">
        <v>107</v>
      </c>
      <c r="AB22" s="174">
        <v>8</v>
      </c>
      <c r="AC22" s="175">
        <v>2</v>
      </c>
      <c r="AD22">
        <v>109</v>
      </c>
      <c r="AE22">
        <v>14</v>
      </c>
      <c r="AF22">
        <v>2</v>
      </c>
      <c r="AG22">
        <v>111</v>
      </c>
      <c r="AH22">
        <v>18</v>
      </c>
      <c r="AI22">
        <v>2</v>
      </c>
    </row>
    <row r="23" spans="1:35" x14ac:dyDescent="0.25">
      <c r="A23" s="55" t="s">
        <v>225</v>
      </c>
      <c r="B23" s="36">
        <v>13</v>
      </c>
      <c r="C23" s="53">
        <v>6</v>
      </c>
      <c r="D23" s="36">
        <v>12</v>
      </c>
      <c r="E23" s="53">
        <v>7</v>
      </c>
      <c r="F23" s="36">
        <v>13</v>
      </c>
      <c r="G23" s="53">
        <v>12</v>
      </c>
      <c r="H23" s="36">
        <v>13</v>
      </c>
      <c r="I23" s="53">
        <v>12</v>
      </c>
      <c r="J23" s="36">
        <v>11</v>
      </c>
      <c r="K23" s="53">
        <v>11</v>
      </c>
      <c r="L23" s="36">
        <v>11</v>
      </c>
      <c r="M23" s="25">
        <v>11</v>
      </c>
      <c r="N23" s="175"/>
      <c r="O23" s="173">
        <v>9</v>
      </c>
      <c r="P23" s="174">
        <v>10</v>
      </c>
      <c r="Q23" s="175"/>
      <c r="R23" s="173">
        <v>16</v>
      </c>
      <c r="S23" s="174">
        <v>9</v>
      </c>
      <c r="T23" s="175">
        <v>0</v>
      </c>
      <c r="U23" s="173">
        <v>17</v>
      </c>
      <c r="V23" s="174">
        <v>10</v>
      </c>
      <c r="W23" s="175">
        <v>0</v>
      </c>
      <c r="X23" s="173">
        <v>19</v>
      </c>
      <c r="Y23" s="174">
        <v>12</v>
      </c>
      <c r="Z23" s="175">
        <v>0</v>
      </c>
      <c r="AA23" s="173">
        <v>18</v>
      </c>
      <c r="AB23" s="174">
        <v>20</v>
      </c>
      <c r="AC23" s="175">
        <v>0</v>
      </c>
      <c r="AD23">
        <v>16</v>
      </c>
      <c r="AE23">
        <v>18</v>
      </c>
      <c r="AF23">
        <v>0</v>
      </c>
      <c r="AG23">
        <v>14</v>
      </c>
      <c r="AH23">
        <v>13</v>
      </c>
      <c r="AI23">
        <v>0</v>
      </c>
    </row>
    <row r="24" spans="1:35" x14ac:dyDescent="0.25">
      <c r="A24" s="55" t="s">
        <v>216</v>
      </c>
      <c r="B24" s="36">
        <v>30</v>
      </c>
      <c r="C24" s="53">
        <v>15</v>
      </c>
      <c r="D24" s="36">
        <v>32</v>
      </c>
      <c r="E24" s="53">
        <v>13</v>
      </c>
      <c r="F24" s="36">
        <v>32</v>
      </c>
      <c r="G24" s="53">
        <v>20</v>
      </c>
      <c r="H24" s="36">
        <v>24</v>
      </c>
      <c r="I24" s="53">
        <v>22</v>
      </c>
      <c r="J24" s="36">
        <v>17</v>
      </c>
      <c r="K24" s="53">
        <v>23</v>
      </c>
      <c r="L24" s="36">
        <v>17</v>
      </c>
      <c r="M24" s="25">
        <v>17</v>
      </c>
      <c r="N24" s="175"/>
      <c r="O24" s="173">
        <v>20</v>
      </c>
      <c r="P24" s="174">
        <v>23</v>
      </c>
      <c r="Q24" s="175"/>
      <c r="R24" s="173">
        <v>25</v>
      </c>
      <c r="S24" s="174">
        <v>29</v>
      </c>
      <c r="T24" s="175">
        <v>0</v>
      </c>
      <c r="U24" s="173">
        <v>32</v>
      </c>
      <c r="V24" s="174">
        <v>28</v>
      </c>
      <c r="W24" s="175">
        <v>0</v>
      </c>
      <c r="X24" s="173">
        <v>29</v>
      </c>
      <c r="Y24" s="174">
        <v>22</v>
      </c>
      <c r="Z24" s="175">
        <v>0</v>
      </c>
      <c r="AA24" s="173">
        <v>25</v>
      </c>
      <c r="AB24" s="174">
        <v>15</v>
      </c>
      <c r="AC24" s="175">
        <v>1</v>
      </c>
      <c r="AD24">
        <v>20</v>
      </c>
      <c r="AE24">
        <v>14</v>
      </c>
      <c r="AF24">
        <v>1</v>
      </c>
      <c r="AG24">
        <v>14</v>
      </c>
      <c r="AH24">
        <v>13</v>
      </c>
      <c r="AI24">
        <v>0</v>
      </c>
    </row>
    <row r="25" spans="1:35" x14ac:dyDescent="0.25">
      <c r="A25" s="55" t="s">
        <v>219</v>
      </c>
      <c r="B25" s="36">
        <v>134</v>
      </c>
      <c r="C25" s="53">
        <v>212</v>
      </c>
      <c r="D25" s="36">
        <v>141</v>
      </c>
      <c r="E25" s="53">
        <v>223</v>
      </c>
      <c r="F25" s="36">
        <v>149</v>
      </c>
      <c r="G25" s="53">
        <v>225</v>
      </c>
      <c r="H25" s="36">
        <v>155</v>
      </c>
      <c r="I25" s="53">
        <v>243</v>
      </c>
      <c r="J25" s="36">
        <v>161</v>
      </c>
      <c r="K25" s="53">
        <v>238</v>
      </c>
      <c r="L25" s="36">
        <v>157</v>
      </c>
      <c r="M25" s="25">
        <v>249</v>
      </c>
      <c r="N25" s="175"/>
      <c r="O25" s="173">
        <v>142</v>
      </c>
      <c r="P25" s="174">
        <v>254</v>
      </c>
      <c r="Q25" s="175"/>
      <c r="R25" s="173">
        <v>176</v>
      </c>
      <c r="S25" s="174">
        <v>245</v>
      </c>
      <c r="T25" s="175">
        <v>1</v>
      </c>
      <c r="U25" s="173">
        <v>179</v>
      </c>
      <c r="V25" s="174">
        <v>219</v>
      </c>
      <c r="W25" s="175">
        <v>1</v>
      </c>
      <c r="X25" s="173">
        <v>201</v>
      </c>
      <c r="Y25" s="174">
        <v>244</v>
      </c>
      <c r="Z25" s="175">
        <v>4</v>
      </c>
      <c r="AA25" s="173">
        <v>218</v>
      </c>
      <c r="AB25" s="174">
        <v>230</v>
      </c>
      <c r="AC25" s="175">
        <v>5</v>
      </c>
      <c r="AD25">
        <v>211</v>
      </c>
      <c r="AE25">
        <v>203</v>
      </c>
      <c r="AF25">
        <v>3</v>
      </c>
      <c r="AG25">
        <v>196</v>
      </c>
      <c r="AH25">
        <v>207</v>
      </c>
      <c r="AI25">
        <v>3</v>
      </c>
    </row>
    <row r="26" spans="1:35" x14ac:dyDescent="0.25">
      <c r="A26" s="55" t="s">
        <v>220</v>
      </c>
      <c r="B26" s="36">
        <v>140</v>
      </c>
      <c r="C26" s="53">
        <v>28</v>
      </c>
      <c r="D26" s="36">
        <v>135</v>
      </c>
      <c r="E26" s="53">
        <v>30</v>
      </c>
      <c r="F26" s="36">
        <v>112</v>
      </c>
      <c r="G26" s="53">
        <v>34</v>
      </c>
      <c r="H26" s="36">
        <v>119</v>
      </c>
      <c r="I26" s="53">
        <v>38</v>
      </c>
      <c r="J26" s="36">
        <v>120</v>
      </c>
      <c r="K26" s="53">
        <v>36</v>
      </c>
      <c r="L26" s="36">
        <v>113</v>
      </c>
      <c r="M26" s="25">
        <v>29</v>
      </c>
      <c r="N26" s="175"/>
      <c r="O26" s="173">
        <v>126</v>
      </c>
      <c r="P26" s="174">
        <v>36</v>
      </c>
      <c r="Q26" s="175"/>
      <c r="R26" s="173">
        <v>135</v>
      </c>
      <c r="S26" s="174">
        <v>34</v>
      </c>
      <c r="T26" s="175">
        <v>0</v>
      </c>
      <c r="U26" s="173">
        <v>161</v>
      </c>
      <c r="V26" s="174">
        <v>33</v>
      </c>
      <c r="W26" s="175">
        <v>0</v>
      </c>
      <c r="X26" s="173">
        <v>146</v>
      </c>
      <c r="Y26" s="174">
        <v>26</v>
      </c>
      <c r="Z26" s="175">
        <v>0</v>
      </c>
      <c r="AA26" s="173">
        <v>146</v>
      </c>
      <c r="AB26" s="174">
        <v>31</v>
      </c>
      <c r="AC26" s="175">
        <v>1</v>
      </c>
      <c r="AD26">
        <v>146</v>
      </c>
      <c r="AE26">
        <v>25</v>
      </c>
      <c r="AF26">
        <v>4</v>
      </c>
      <c r="AG26">
        <v>143</v>
      </c>
      <c r="AH26">
        <v>33</v>
      </c>
      <c r="AI26">
        <v>7</v>
      </c>
    </row>
    <row r="27" spans="1:35" s="54" customFormat="1" x14ac:dyDescent="0.25">
      <c r="A27" s="56" t="s">
        <v>89</v>
      </c>
      <c r="B27" s="419">
        <v>605</v>
      </c>
      <c r="C27" s="420"/>
      <c r="D27" s="419">
        <v>648</v>
      </c>
      <c r="E27" s="420"/>
      <c r="F27" s="419">
        <v>640</v>
      </c>
      <c r="G27" s="420"/>
      <c r="H27" s="419">
        <v>669</v>
      </c>
      <c r="I27" s="420"/>
      <c r="J27" s="419">
        <v>676</v>
      </c>
      <c r="K27" s="420"/>
      <c r="L27" s="169">
        <v>320</v>
      </c>
      <c r="M27" s="181">
        <v>392</v>
      </c>
      <c r="N27" s="181"/>
      <c r="O27" s="181">
        <v>321</v>
      </c>
      <c r="P27" s="181">
        <v>411</v>
      </c>
      <c r="Q27" s="181"/>
      <c r="R27" s="181">
        <v>336</v>
      </c>
      <c r="S27" s="181">
        <v>393</v>
      </c>
      <c r="T27" s="181">
        <v>0</v>
      </c>
      <c r="U27" s="181">
        <v>347</v>
      </c>
      <c r="V27" s="181">
        <v>357</v>
      </c>
      <c r="W27" s="181">
        <v>0</v>
      </c>
      <c r="X27" s="181">
        <v>357</v>
      </c>
      <c r="Y27" s="181">
        <v>335</v>
      </c>
      <c r="Z27" s="181">
        <v>2</v>
      </c>
      <c r="AA27" s="181">
        <v>356</v>
      </c>
      <c r="AB27" s="181">
        <v>326</v>
      </c>
      <c r="AC27" s="181">
        <v>4</v>
      </c>
      <c r="AD27">
        <v>353</v>
      </c>
      <c r="AE27">
        <v>344</v>
      </c>
      <c r="AF27">
        <v>8</v>
      </c>
      <c r="AG27"/>
      <c r="AH27"/>
      <c r="AI27"/>
    </row>
    <row r="28" spans="1:35" s="9" customFormat="1" ht="15.75" thickBot="1" x14ac:dyDescent="0.3">
      <c r="A28" s="57" t="s">
        <v>88</v>
      </c>
      <c r="B28" s="404">
        <f>SUM(B7:C27)</f>
        <v>4185</v>
      </c>
      <c r="C28" s="406"/>
      <c r="D28" s="404">
        <f>SUM(D7:E27)</f>
        <v>4396</v>
      </c>
      <c r="E28" s="406"/>
      <c r="F28" s="404">
        <f>SUM(F7:G27)</f>
        <v>4359</v>
      </c>
      <c r="G28" s="406"/>
      <c r="H28" s="404">
        <f>SUM(H7:I27)</f>
        <v>4469</v>
      </c>
      <c r="I28" s="406"/>
      <c r="J28" s="404">
        <f>SUM(J7:K27)</f>
        <v>4376</v>
      </c>
      <c r="K28" s="406"/>
      <c r="L28" s="407">
        <f>SUM(L7:M27)</f>
        <v>4433</v>
      </c>
      <c r="M28" s="408"/>
      <c r="N28" s="409"/>
      <c r="O28" s="407">
        <f>SUM(O7:P27)</f>
        <v>4485</v>
      </c>
      <c r="P28" s="408"/>
      <c r="Q28" s="409"/>
      <c r="R28" s="407">
        <f>SUM(R7:T27)</f>
        <v>4580</v>
      </c>
      <c r="S28" s="408"/>
      <c r="T28" s="409"/>
      <c r="U28" s="407">
        <f>SUM(U7:W27)</f>
        <v>4499</v>
      </c>
      <c r="V28" s="408"/>
      <c r="W28" s="409"/>
      <c r="X28" s="404">
        <f>SUM(X7:Z27)</f>
        <v>4625</v>
      </c>
      <c r="Y28" s="405"/>
      <c r="Z28" s="406"/>
      <c r="AA28" s="404">
        <f>SUM(AA7:AC27)</f>
        <v>4600</v>
      </c>
      <c r="AB28" s="405"/>
      <c r="AC28" s="406"/>
      <c r="AD28" s="404">
        <f>SUM(AD7:AF27)</f>
        <v>4669</v>
      </c>
      <c r="AE28" s="405"/>
      <c r="AF28" s="406"/>
      <c r="AG28" s="404">
        <f>SUM(AG7:AI27)</f>
        <v>3910</v>
      </c>
      <c r="AH28" s="405"/>
      <c r="AI28" s="406"/>
    </row>
    <row r="29" spans="1:35" s="9" customFormat="1" x14ac:dyDescent="0.25">
      <c r="A29" s="165"/>
      <c r="B29" s="166"/>
      <c r="C29" s="166"/>
      <c r="D29" s="166"/>
      <c r="E29" s="166"/>
      <c r="F29" s="166"/>
      <c r="G29" s="166"/>
      <c r="H29" s="166"/>
      <c r="I29" s="166"/>
      <c r="J29" s="166"/>
      <c r="K29" s="166"/>
      <c r="L29" s="166">
        <f t="shared" ref="L29:T29" si="0">SUM(L7:L27)</f>
        <v>2368</v>
      </c>
      <c r="M29" s="166">
        <f t="shared" si="0"/>
        <v>2065</v>
      </c>
      <c r="N29" s="166">
        <f t="shared" si="0"/>
        <v>0</v>
      </c>
      <c r="O29" s="166">
        <f t="shared" si="0"/>
        <v>2408</v>
      </c>
      <c r="P29" s="166">
        <f t="shared" si="0"/>
        <v>2077</v>
      </c>
      <c r="Q29" s="166">
        <f t="shared" si="0"/>
        <v>0</v>
      </c>
      <c r="R29" s="166">
        <f>SUM(R7:R27)</f>
        <v>2553</v>
      </c>
      <c r="S29" s="166">
        <f>SUM(S7:S27)</f>
        <v>2026</v>
      </c>
      <c r="T29" s="166">
        <f t="shared" si="0"/>
        <v>1</v>
      </c>
      <c r="U29" s="166">
        <f t="shared" ref="U29:AC29" si="1">SUM(U7:U27)</f>
        <v>2550</v>
      </c>
      <c r="V29" s="166">
        <f t="shared" si="1"/>
        <v>1944</v>
      </c>
      <c r="W29" s="166">
        <f t="shared" si="1"/>
        <v>5</v>
      </c>
      <c r="X29" s="166">
        <f t="shared" si="1"/>
        <v>2629</v>
      </c>
      <c r="Y29" s="166">
        <f t="shared" si="1"/>
        <v>1980</v>
      </c>
      <c r="Z29" s="166">
        <f t="shared" si="1"/>
        <v>16</v>
      </c>
      <c r="AA29" s="166">
        <f t="shared" si="1"/>
        <v>2666</v>
      </c>
      <c r="AB29" s="166">
        <f t="shared" si="1"/>
        <v>1906</v>
      </c>
      <c r="AC29" s="166">
        <f t="shared" si="1"/>
        <v>28</v>
      </c>
      <c r="AD29" s="166">
        <f t="shared" ref="AD29:AI29" si="2">SUM(AD7:AD27)</f>
        <v>2680</v>
      </c>
      <c r="AE29" s="166">
        <f t="shared" si="2"/>
        <v>1945</v>
      </c>
      <c r="AF29" s="166">
        <f t="shared" si="2"/>
        <v>44</v>
      </c>
      <c r="AG29" s="166">
        <f t="shared" si="2"/>
        <v>2317</v>
      </c>
      <c r="AH29" s="166">
        <f t="shared" si="2"/>
        <v>1541</v>
      </c>
      <c r="AI29" s="166">
        <f t="shared" si="2"/>
        <v>52</v>
      </c>
    </row>
    <row r="30" spans="1:35" x14ac:dyDescent="0.25">
      <c r="B30" s="9"/>
      <c r="D30" s="9"/>
      <c r="E30" s="9"/>
      <c r="F30" s="9"/>
      <c r="H30" s="9"/>
      <c r="J30" s="9"/>
      <c r="L30" s="9"/>
    </row>
    <row r="31" spans="1:35" s="3" customFormat="1" ht="15.75" thickBot="1" x14ac:dyDescent="0.3"/>
    <row r="32" spans="1:35" s="47" customFormat="1" ht="15" customHeight="1" x14ac:dyDescent="0.25">
      <c r="A32" s="417" t="s">
        <v>10</v>
      </c>
      <c r="B32" s="413" t="s">
        <v>15</v>
      </c>
      <c r="C32" s="415"/>
      <c r="D32" s="413" t="s">
        <v>19</v>
      </c>
      <c r="E32" s="415"/>
      <c r="F32" s="413" t="s">
        <v>20</v>
      </c>
      <c r="G32" s="415"/>
      <c r="H32" s="413" t="s">
        <v>183</v>
      </c>
      <c r="I32" s="415"/>
      <c r="J32" s="413" t="s">
        <v>189</v>
      </c>
      <c r="K32" s="415"/>
      <c r="L32" s="413" t="s">
        <v>195</v>
      </c>
      <c r="M32" s="414"/>
      <c r="N32" s="415"/>
      <c r="O32" s="401" t="s">
        <v>235</v>
      </c>
      <c r="P32" s="402"/>
      <c r="Q32" s="403"/>
      <c r="R32" s="401" t="s">
        <v>256</v>
      </c>
      <c r="S32" s="402"/>
      <c r="T32" s="403"/>
      <c r="U32" s="401" t="s">
        <v>261</v>
      </c>
      <c r="V32" s="402"/>
      <c r="W32" s="403"/>
      <c r="X32" s="401" t="s">
        <v>273</v>
      </c>
      <c r="Y32" s="402"/>
      <c r="Z32" s="403"/>
      <c r="AA32" s="401" t="s">
        <v>280</v>
      </c>
      <c r="AB32" s="402"/>
      <c r="AC32" s="403"/>
      <c r="AD32" s="401" t="s">
        <v>290</v>
      </c>
      <c r="AE32" s="402"/>
      <c r="AF32" s="403"/>
      <c r="AG32" s="401" t="s">
        <v>291</v>
      </c>
      <c r="AH32" s="402"/>
      <c r="AI32" s="403"/>
    </row>
    <row r="33" spans="1:35" s="50" customFormat="1" ht="61.5" thickBot="1" x14ac:dyDescent="0.3">
      <c r="A33" s="418"/>
      <c r="B33" s="48" t="s">
        <v>65</v>
      </c>
      <c r="C33" s="49" t="s">
        <v>66</v>
      </c>
      <c r="D33" s="48" t="s">
        <v>65</v>
      </c>
      <c r="E33" s="49" t="s">
        <v>66</v>
      </c>
      <c r="F33" s="48" t="s">
        <v>65</v>
      </c>
      <c r="G33" s="49" t="s">
        <v>66</v>
      </c>
      <c r="H33" s="48" t="s">
        <v>65</v>
      </c>
      <c r="I33" s="49" t="s">
        <v>66</v>
      </c>
      <c r="J33" s="48" t="s">
        <v>65</v>
      </c>
      <c r="K33" s="49" t="s">
        <v>66</v>
      </c>
      <c r="L33" s="48" t="s">
        <v>65</v>
      </c>
      <c r="M33" s="179" t="s">
        <v>66</v>
      </c>
      <c r="N33" s="180" t="s">
        <v>234</v>
      </c>
      <c r="O33" s="176" t="s">
        <v>65</v>
      </c>
      <c r="P33" s="177" t="s">
        <v>66</v>
      </c>
      <c r="Q33" s="178" t="s">
        <v>234</v>
      </c>
      <c r="R33" s="176" t="s">
        <v>65</v>
      </c>
      <c r="S33" s="177" t="s">
        <v>66</v>
      </c>
      <c r="T33" s="178" t="s">
        <v>234</v>
      </c>
      <c r="U33" s="176" t="s">
        <v>65</v>
      </c>
      <c r="V33" s="177" t="s">
        <v>66</v>
      </c>
      <c r="W33" s="178" t="s">
        <v>234</v>
      </c>
      <c r="X33" s="176" t="s">
        <v>65</v>
      </c>
      <c r="Y33" s="177" t="s">
        <v>66</v>
      </c>
      <c r="Z33" s="178" t="s">
        <v>234</v>
      </c>
      <c r="AA33" s="176" t="s">
        <v>65</v>
      </c>
      <c r="AB33" s="177" t="s">
        <v>66</v>
      </c>
      <c r="AC33" s="178" t="s">
        <v>234</v>
      </c>
      <c r="AD33" s="176" t="s">
        <v>65</v>
      </c>
      <c r="AE33" s="177" t="s">
        <v>66</v>
      </c>
      <c r="AF33" s="178" t="s">
        <v>234</v>
      </c>
      <c r="AG33" s="176" t="s">
        <v>65</v>
      </c>
      <c r="AH33" s="177" t="s">
        <v>66</v>
      </c>
      <c r="AI33" s="178" t="s">
        <v>234</v>
      </c>
    </row>
    <row r="34" spans="1:35" ht="15.75" thickTop="1" x14ac:dyDescent="0.25">
      <c r="A34" s="55" t="s">
        <v>83</v>
      </c>
      <c r="B34" s="51">
        <v>23</v>
      </c>
      <c r="C34" s="52">
        <v>16</v>
      </c>
      <c r="D34" s="51">
        <v>27</v>
      </c>
      <c r="E34" s="52">
        <v>14</v>
      </c>
      <c r="F34" s="51">
        <v>31</v>
      </c>
      <c r="G34" s="52">
        <v>21</v>
      </c>
      <c r="H34" s="51">
        <v>30</v>
      </c>
      <c r="I34" s="52">
        <v>17</v>
      </c>
      <c r="J34" s="51">
        <v>27</v>
      </c>
      <c r="K34" s="52">
        <v>19</v>
      </c>
      <c r="L34" s="51">
        <v>47</v>
      </c>
      <c r="M34" s="51">
        <v>15</v>
      </c>
      <c r="N34" s="175">
        <v>1</v>
      </c>
      <c r="O34" s="170">
        <v>45</v>
      </c>
      <c r="P34" s="171">
        <v>15</v>
      </c>
      <c r="Q34" s="172">
        <v>1</v>
      </c>
      <c r="R34" s="170">
        <v>54</v>
      </c>
      <c r="S34" s="171">
        <v>13</v>
      </c>
      <c r="T34" s="172">
        <v>2</v>
      </c>
      <c r="U34" s="170">
        <v>54</v>
      </c>
      <c r="V34" s="171">
        <v>8</v>
      </c>
      <c r="W34" s="172">
        <v>0</v>
      </c>
      <c r="X34" s="170">
        <v>44</v>
      </c>
      <c r="Y34" s="171">
        <v>8</v>
      </c>
      <c r="Z34" s="172">
        <v>1</v>
      </c>
      <c r="AA34" s="170">
        <v>37</v>
      </c>
      <c r="AB34" s="171">
        <v>13</v>
      </c>
      <c r="AC34" s="172">
        <v>2</v>
      </c>
      <c r="AD34" s="170">
        <v>33</v>
      </c>
      <c r="AE34" s="171">
        <v>13</v>
      </c>
      <c r="AF34" s="172">
        <v>3</v>
      </c>
      <c r="AG34" s="170">
        <v>28</v>
      </c>
      <c r="AH34" s="171">
        <v>14</v>
      </c>
      <c r="AI34" s="172">
        <v>1</v>
      </c>
    </row>
    <row r="35" spans="1:35" x14ac:dyDescent="0.25">
      <c r="A35" s="55" t="s">
        <v>84</v>
      </c>
      <c r="B35" s="25">
        <v>14</v>
      </c>
      <c r="C35" s="53">
        <v>6</v>
      </c>
      <c r="D35" s="25">
        <v>17</v>
      </c>
      <c r="E35" s="53">
        <v>4</v>
      </c>
      <c r="F35" s="25">
        <v>13</v>
      </c>
      <c r="G35" s="53">
        <v>3</v>
      </c>
      <c r="H35" s="25">
        <v>17</v>
      </c>
      <c r="I35" s="53">
        <v>4</v>
      </c>
      <c r="J35" s="25">
        <v>14</v>
      </c>
      <c r="K35" s="53">
        <v>2</v>
      </c>
      <c r="L35" s="25">
        <v>5</v>
      </c>
      <c r="M35" s="25">
        <v>7</v>
      </c>
      <c r="N35" s="175">
        <v>1</v>
      </c>
      <c r="O35" s="173">
        <v>15</v>
      </c>
      <c r="P35" s="174">
        <v>3</v>
      </c>
      <c r="Q35" s="175">
        <v>0</v>
      </c>
      <c r="R35" s="173">
        <v>0</v>
      </c>
      <c r="S35" s="174">
        <v>0</v>
      </c>
      <c r="T35" s="175">
        <v>0</v>
      </c>
      <c r="U35" s="173">
        <v>0</v>
      </c>
      <c r="V35" s="174">
        <v>0</v>
      </c>
      <c r="W35" s="175">
        <v>0</v>
      </c>
      <c r="X35" s="173">
        <v>0</v>
      </c>
      <c r="Y35" s="174">
        <v>0</v>
      </c>
      <c r="Z35" s="175">
        <v>0</v>
      </c>
      <c r="AA35" s="173">
        <v>0</v>
      </c>
      <c r="AB35" s="174">
        <v>0</v>
      </c>
      <c r="AC35" s="175">
        <v>0</v>
      </c>
      <c r="AD35" s="173"/>
      <c r="AE35" s="174"/>
      <c r="AF35" s="175"/>
      <c r="AG35" s="173"/>
      <c r="AH35" s="174"/>
      <c r="AI35" s="175"/>
    </row>
    <row r="36" spans="1:35" x14ac:dyDescent="0.25">
      <c r="A36" s="200" t="s">
        <v>236</v>
      </c>
      <c r="B36" s="25"/>
      <c r="C36" s="53"/>
      <c r="D36" s="25"/>
      <c r="E36" s="53"/>
      <c r="F36" s="25"/>
      <c r="G36" s="53"/>
      <c r="H36" s="25"/>
      <c r="I36" s="53"/>
      <c r="J36" s="25"/>
      <c r="K36" s="53"/>
      <c r="L36" s="25"/>
      <c r="M36" s="25"/>
      <c r="N36" s="175"/>
      <c r="O36" s="173">
        <v>3</v>
      </c>
      <c r="P36" s="174">
        <v>6</v>
      </c>
      <c r="Q36" s="175">
        <v>1</v>
      </c>
      <c r="R36" s="173">
        <v>2</v>
      </c>
      <c r="S36" s="174">
        <v>7</v>
      </c>
      <c r="T36" s="175">
        <v>0</v>
      </c>
      <c r="U36" s="173">
        <v>17</v>
      </c>
      <c r="V36" s="174">
        <v>28</v>
      </c>
      <c r="W36" s="175">
        <v>0</v>
      </c>
      <c r="X36" s="173">
        <v>24</v>
      </c>
      <c r="Y36" s="174">
        <v>25</v>
      </c>
      <c r="Z36" s="175">
        <v>0</v>
      </c>
      <c r="AA36" s="173">
        <v>16</v>
      </c>
      <c r="AB36" s="174">
        <v>13</v>
      </c>
      <c r="AC36" s="175">
        <v>0</v>
      </c>
      <c r="AD36" s="173">
        <v>12</v>
      </c>
      <c r="AE36" s="174">
        <v>23</v>
      </c>
      <c r="AF36" s="175">
        <v>0</v>
      </c>
      <c r="AG36" s="173">
        <v>35</v>
      </c>
      <c r="AH36" s="174">
        <v>32</v>
      </c>
      <c r="AI36" s="175">
        <v>0</v>
      </c>
    </row>
    <row r="37" spans="1:35" ht="16.5" customHeight="1" x14ac:dyDescent="0.25">
      <c r="A37" s="55" t="s">
        <v>85</v>
      </c>
      <c r="B37" s="25">
        <v>83</v>
      </c>
      <c r="C37" s="53">
        <v>16</v>
      </c>
      <c r="D37" s="25">
        <v>82</v>
      </c>
      <c r="E37" s="53">
        <v>11</v>
      </c>
      <c r="F37" s="25">
        <v>82</v>
      </c>
      <c r="G37" s="53">
        <v>14</v>
      </c>
      <c r="H37" s="25">
        <v>26</v>
      </c>
      <c r="I37" s="53">
        <v>4</v>
      </c>
      <c r="J37" s="25">
        <v>88</v>
      </c>
      <c r="K37" s="53">
        <v>9</v>
      </c>
      <c r="L37" s="25">
        <v>92</v>
      </c>
      <c r="M37" s="25">
        <v>8</v>
      </c>
      <c r="N37" s="175">
        <v>4</v>
      </c>
      <c r="O37" s="173">
        <v>85</v>
      </c>
      <c r="P37" s="174">
        <v>9</v>
      </c>
      <c r="Q37" s="175">
        <v>4</v>
      </c>
      <c r="R37" s="173">
        <v>81</v>
      </c>
      <c r="S37" s="174">
        <v>10</v>
      </c>
      <c r="T37" s="175">
        <v>3</v>
      </c>
      <c r="U37" s="173">
        <v>84</v>
      </c>
      <c r="V37" s="174">
        <v>6</v>
      </c>
      <c r="W37" s="175">
        <v>4</v>
      </c>
      <c r="X37" s="173">
        <v>74</v>
      </c>
      <c r="Y37" s="174">
        <v>7</v>
      </c>
      <c r="Z37" s="175">
        <v>3</v>
      </c>
      <c r="AA37" s="173">
        <v>64</v>
      </c>
      <c r="AB37" s="174">
        <v>8</v>
      </c>
      <c r="AC37" s="175">
        <v>5</v>
      </c>
      <c r="AD37" s="173">
        <v>54</v>
      </c>
      <c r="AE37" s="174">
        <v>7</v>
      </c>
      <c r="AF37" s="175">
        <v>4</v>
      </c>
      <c r="AG37" s="173">
        <v>53</v>
      </c>
      <c r="AH37" s="174">
        <v>9</v>
      </c>
      <c r="AI37" s="175">
        <v>6</v>
      </c>
    </row>
    <row r="38" spans="1:35" x14ac:dyDescent="0.25">
      <c r="A38" s="55" t="s">
        <v>86</v>
      </c>
      <c r="B38" s="25">
        <v>29</v>
      </c>
      <c r="C38" s="53">
        <v>24</v>
      </c>
      <c r="D38" s="25">
        <v>16</v>
      </c>
      <c r="E38" s="53">
        <v>24</v>
      </c>
      <c r="F38" s="25">
        <v>18</v>
      </c>
      <c r="G38" s="53">
        <v>21</v>
      </c>
      <c r="H38" s="25">
        <v>28</v>
      </c>
      <c r="I38" s="53">
        <v>37</v>
      </c>
      <c r="J38" s="25">
        <v>31</v>
      </c>
      <c r="K38" s="53">
        <v>42</v>
      </c>
      <c r="L38" s="25">
        <v>30</v>
      </c>
      <c r="M38" s="25">
        <v>39</v>
      </c>
      <c r="N38" s="175"/>
      <c r="O38" s="173">
        <v>24</v>
      </c>
      <c r="P38" s="174">
        <v>33</v>
      </c>
      <c r="Q38" s="175">
        <v>0</v>
      </c>
      <c r="R38" s="173">
        <v>32</v>
      </c>
      <c r="S38" s="174">
        <v>33</v>
      </c>
      <c r="T38" s="175">
        <v>0</v>
      </c>
      <c r="U38" s="173">
        <v>29</v>
      </c>
      <c r="V38" s="174">
        <v>27</v>
      </c>
      <c r="W38" s="175">
        <v>0</v>
      </c>
      <c r="X38" s="173">
        <v>35</v>
      </c>
      <c r="Y38" s="174">
        <v>35</v>
      </c>
      <c r="Z38" s="175">
        <v>0</v>
      </c>
      <c r="AA38" s="173">
        <v>45</v>
      </c>
      <c r="AB38" s="174">
        <v>43</v>
      </c>
      <c r="AC38" s="175">
        <v>0</v>
      </c>
      <c r="AD38" s="173">
        <v>47</v>
      </c>
      <c r="AE38" s="174">
        <v>39</v>
      </c>
      <c r="AF38" s="175">
        <v>0</v>
      </c>
      <c r="AG38" s="173">
        <v>48</v>
      </c>
      <c r="AH38" s="174">
        <v>36</v>
      </c>
      <c r="AI38" s="175">
        <v>0</v>
      </c>
    </row>
    <row r="39" spans="1:35" x14ac:dyDescent="0.25">
      <c r="A39" s="59" t="s">
        <v>286</v>
      </c>
      <c r="B39" s="25"/>
      <c r="C39" s="53"/>
      <c r="D39" s="25"/>
      <c r="E39" s="53"/>
      <c r="F39" s="25"/>
      <c r="G39" s="53"/>
      <c r="H39" s="25"/>
      <c r="I39" s="53"/>
      <c r="J39" s="25"/>
      <c r="K39" s="53"/>
      <c r="L39" s="25"/>
      <c r="M39" s="25"/>
      <c r="N39" s="175"/>
      <c r="O39" s="173"/>
      <c r="P39" s="174"/>
      <c r="Q39" s="175"/>
      <c r="R39" s="173"/>
      <c r="S39" s="174"/>
      <c r="T39" s="175"/>
      <c r="U39" s="173"/>
      <c r="V39" s="174"/>
      <c r="W39" s="175"/>
      <c r="X39" s="173"/>
      <c r="Y39" s="174"/>
      <c r="Z39" s="175"/>
      <c r="AA39" s="173"/>
      <c r="AB39" s="174"/>
      <c r="AC39" s="175"/>
      <c r="AD39" s="173"/>
      <c r="AE39" s="174"/>
      <c r="AF39" s="175"/>
      <c r="AG39" s="173">
        <v>1</v>
      </c>
      <c r="AH39" s="174">
        <v>0</v>
      </c>
      <c r="AI39" s="175">
        <v>0</v>
      </c>
    </row>
    <row r="40" spans="1:35" x14ac:dyDescent="0.25">
      <c r="A40" s="59" t="s">
        <v>293</v>
      </c>
      <c r="B40" s="25"/>
      <c r="C40" s="53"/>
      <c r="D40" s="25"/>
      <c r="E40" s="53"/>
      <c r="F40" s="25"/>
      <c r="G40" s="53"/>
      <c r="H40" s="25"/>
      <c r="I40" s="53"/>
      <c r="J40" s="25"/>
      <c r="K40" s="53"/>
      <c r="L40" s="25"/>
      <c r="M40" s="25"/>
      <c r="N40" s="175"/>
      <c r="O40" s="173"/>
      <c r="P40" s="174"/>
      <c r="Q40" s="175"/>
      <c r="R40" s="173"/>
      <c r="S40" s="174"/>
      <c r="T40" s="175"/>
      <c r="U40" s="173"/>
      <c r="V40" s="174"/>
      <c r="W40" s="175"/>
      <c r="X40" s="173"/>
      <c r="Y40" s="174"/>
      <c r="Z40" s="175"/>
      <c r="AA40" s="173"/>
      <c r="AB40" s="174"/>
      <c r="AC40" s="175"/>
      <c r="AD40" s="173"/>
      <c r="AE40" s="174"/>
      <c r="AF40" s="175"/>
      <c r="AG40" s="173">
        <v>1</v>
      </c>
      <c r="AH40" s="174">
        <v>1</v>
      </c>
      <c r="AI40" s="175">
        <v>0</v>
      </c>
    </row>
    <row r="41" spans="1:35" x14ac:dyDescent="0.25">
      <c r="A41" s="201" t="s">
        <v>48</v>
      </c>
      <c r="B41" s="25"/>
      <c r="C41" s="53"/>
      <c r="D41" s="25"/>
      <c r="E41" s="53"/>
      <c r="F41" s="25"/>
      <c r="G41" s="53"/>
      <c r="H41" s="25"/>
      <c r="I41" s="53"/>
      <c r="J41" s="25"/>
      <c r="K41" s="53"/>
      <c r="L41" s="25"/>
      <c r="M41" s="25"/>
      <c r="N41" s="175"/>
      <c r="O41" s="173">
        <v>0</v>
      </c>
      <c r="P41" s="174">
        <v>1</v>
      </c>
      <c r="Q41" s="175">
        <v>0</v>
      </c>
      <c r="R41" s="173">
        <v>0</v>
      </c>
      <c r="S41" s="174">
        <v>0</v>
      </c>
      <c r="T41" s="175">
        <v>0</v>
      </c>
      <c r="U41" s="173">
        <v>0</v>
      </c>
      <c r="V41" s="174">
        <v>2</v>
      </c>
      <c r="W41" s="175">
        <v>0</v>
      </c>
      <c r="X41" s="173">
        <v>10</v>
      </c>
      <c r="Y41" s="174">
        <v>3</v>
      </c>
      <c r="Z41" s="175">
        <v>0</v>
      </c>
      <c r="AA41" s="173">
        <v>11</v>
      </c>
      <c r="AB41" s="174">
        <v>4</v>
      </c>
      <c r="AC41" s="175">
        <v>0</v>
      </c>
      <c r="AD41" s="173">
        <v>4</v>
      </c>
      <c r="AE41" s="174">
        <v>2</v>
      </c>
      <c r="AF41" s="175">
        <v>0</v>
      </c>
      <c r="AG41" s="173"/>
      <c r="AH41" s="174"/>
      <c r="AI41" s="175"/>
    </row>
    <row r="42" spans="1:35" s="9" customFormat="1" ht="15.75" thickBot="1" x14ac:dyDescent="0.3">
      <c r="A42" s="57" t="s">
        <v>69</v>
      </c>
      <c r="B42" s="404">
        <f>Table_4!I14</f>
        <v>170</v>
      </c>
      <c r="C42" s="406"/>
      <c r="D42" s="404">
        <f>Table_4!J14</f>
        <v>196</v>
      </c>
      <c r="E42" s="406"/>
      <c r="F42" s="404">
        <f>Table_4!K14</f>
        <v>204</v>
      </c>
      <c r="G42" s="406"/>
      <c r="H42" s="404">
        <f>Table_4!L14</f>
        <v>218</v>
      </c>
      <c r="I42" s="406"/>
      <c r="J42" s="404">
        <f>Table_4!M14</f>
        <v>234</v>
      </c>
      <c r="K42" s="406"/>
      <c r="L42" s="407">
        <f>Table_4!N14</f>
        <v>249</v>
      </c>
      <c r="M42" s="408"/>
      <c r="N42" s="409"/>
      <c r="O42" s="407">
        <f>Table_4!O14</f>
        <v>245</v>
      </c>
      <c r="P42" s="408"/>
      <c r="Q42" s="409"/>
      <c r="R42" s="407">
        <f>Table_4!P14</f>
        <v>237</v>
      </c>
      <c r="S42" s="408"/>
      <c r="T42" s="409"/>
      <c r="U42" s="407">
        <f>Table_4!Q14</f>
        <v>259</v>
      </c>
      <c r="V42" s="408"/>
      <c r="W42" s="409"/>
      <c r="X42" s="407">
        <f>Table_4!R14</f>
        <v>269</v>
      </c>
      <c r="Y42" s="408"/>
      <c r="Z42" s="409"/>
      <c r="AA42" s="407">
        <f>SUM(AA34:AC41)</f>
        <v>261</v>
      </c>
      <c r="AB42" s="408"/>
      <c r="AC42" s="409"/>
      <c r="AD42" s="407">
        <f>SUM(AD34:AF41)</f>
        <v>241</v>
      </c>
      <c r="AE42" s="408"/>
      <c r="AF42" s="409"/>
      <c r="AG42" s="407">
        <f>SUM(AG34:AI41)</f>
        <v>265</v>
      </c>
      <c r="AH42" s="408"/>
      <c r="AI42" s="409"/>
    </row>
    <row r="43" spans="1:35" s="9" customFormat="1" x14ac:dyDescent="0.25">
      <c r="A43" s="165"/>
      <c r="B43" s="166"/>
      <c r="C43" s="166"/>
      <c r="D43" s="166"/>
      <c r="E43" s="166"/>
      <c r="F43" s="166"/>
      <c r="G43" s="166"/>
      <c r="H43" s="166"/>
      <c r="I43" s="166"/>
      <c r="J43" s="166"/>
      <c r="K43" s="166"/>
      <c r="L43" s="166">
        <f t="shared" ref="L43:T43" si="3">SUM(L34:L38)</f>
        <v>174</v>
      </c>
      <c r="M43" s="166">
        <f t="shared" si="3"/>
        <v>69</v>
      </c>
      <c r="N43" s="166">
        <f t="shared" si="3"/>
        <v>6</v>
      </c>
      <c r="O43" s="166">
        <f t="shared" si="3"/>
        <v>172</v>
      </c>
      <c r="P43" s="166">
        <f t="shared" si="3"/>
        <v>66</v>
      </c>
      <c r="Q43" s="166">
        <f t="shared" si="3"/>
        <v>6</v>
      </c>
      <c r="R43" s="166">
        <f t="shared" si="3"/>
        <v>169</v>
      </c>
      <c r="S43" s="166">
        <f t="shared" si="3"/>
        <v>63</v>
      </c>
      <c r="T43" s="166">
        <f t="shared" si="3"/>
        <v>5</v>
      </c>
      <c r="U43" s="166">
        <f>SUM(U34:U38)</f>
        <v>184</v>
      </c>
      <c r="V43" s="166">
        <f t="shared" ref="V43:AA43" si="4">SUM(V34:V41)</f>
        <v>71</v>
      </c>
      <c r="W43" s="166">
        <f t="shared" si="4"/>
        <v>4</v>
      </c>
      <c r="X43" s="166">
        <f t="shared" si="4"/>
        <v>187</v>
      </c>
      <c r="Y43" s="166">
        <f t="shared" si="4"/>
        <v>78</v>
      </c>
      <c r="Z43" s="166">
        <f t="shared" si="4"/>
        <v>4</v>
      </c>
      <c r="AA43" s="166">
        <f t="shared" si="4"/>
        <v>173</v>
      </c>
      <c r="AB43" s="166">
        <f>SUM(AB34:AB41)</f>
        <v>81</v>
      </c>
      <c r="AC43" s="166">
        <f>SUM(AC34:AC41)</f>
        <v>7</v>
      </c>
      <c r="AD43" s="166">
        <f t="shared" ref="AD43" si="5">SUM(AD34:AD41)</f>
        <v>150</v>
      </c>
      <c r="AE43" s="166">
        <f>SUM(AE34:AE41)</f>
        <v>84</v>
      </c>
      <c r="AF43" s="166">
        <f>SUM(AF34:AF41)</f>
        <v>7</v>
      </c>
      <c r="AG43" s="166">
        <f t="shared" ref="AG43" si="6">SUM(AG34:AG41)</f>
        <v>166</v>
      </c>
      <c r="AH43" s="166">
        <f>SUM(AH34:AH41)</f>
        <v>92</v>
      </c>
      <c r="AI43" s="166">
        <f>SUM(AI34:AI41)</f>
        <v>7</v>
      </c>
    </row>
    <row r="44" spans="1:35" s="9" customFormat="1" x14ac:dyDescent="0.25"/>
    <row r="45" spans="1:35" s="3" customFormat="1" ht="15.75" thickBot="1" x14ac:dyDescent="0.3"/>
    <row r="46" spans="1:35" s="47" customFormat="1" ht="15" customHeight="1" x14ac:dyDescent="0.25">
      <c r="A46" s="417" t="s">
        <v>11</v>
      </c>
      <c r="B46" s="413" t="s">
        <v>15</v>
      </c>
      <c r="C46" s="415"/>
      <c r="D46" s="413" t="s">
        <v>19</v>
      </c>
      <c r="E46" s="415"/>
      <c r="F46" s="413" t="s">
        <v>20</v>
      </c>
      <c r="G46" s="415"/>
      <c r="H46" s="413" t="s">
        <v>183</v>
      </c>
      <c r="I46" s="415"/>
      <c r="J46" s="413" t="s">
        <v>189</v>
      </c>
      <c r="K46" s="415"/>
      <c r="L46" s="413" t="s">
        <v>195</v>
      </c>
      <c r="M46" s="414"/>
      <c r="N46" s="415"/>
      <c r="O46" s="401" t="s">
        <v>235</v>
      </c>
      <c r="P46" s="402"/>
      <c r="Q46" s="403"/>
      <c r="R46" s="401" t="s">
        <v>256</v>
      </c>
      <c r="S46" s="402"/>
      <c r="T46" s="403"/>
      <c r="U46" s="401" t="s">
        <v>261</v>
      </c>
      <c r="V46" s="402"/>
      <c r="W46" s="403"/>
      <c r="X46" s="401" t="s">
        <v>273</v>
      </c>
      <c r="Y46" s="402"/>
      <c r="Z46" s="403"/>
      <c r="AA46" s="401" t="s">
        <v>280</v>
      </c>
      <c r="AB46" s="402"/>
      <c r="AC46" s="403"/>
      <c r="AD46" s="401" t="s">
        <v>290</v>
      </c>
      <c r="AE46" s="402"/>
      <c r="AF46" s="403"/>
      <c r="AG46" s="401" t="s">
        <v>291</v>
      </c>
      <c r="AH46" s="402"/>
      <c r="AI46" s="403"/>
    </row>
    <row r="47" spans="1:35" s="50" customFormat="1" ht="61.5" thickBot="1" x14ac:dyDescent="0.3">
      <c r="A47" s="418"/>
      <c r="B47" s="48" t="s">
        <v>65</v>
      </c>
      <c r="C47" s="49" t="s">
        <v>66</v>
      </c>
      <c r="D47" s="48" t="s">
        <v>65</v>
      </c>
      <c r="E47" s="49" t="s">
        <v>66</v>
      </c>
      <c r="F47" s="48" t="s">
        <v>65</v>
      </c>
      <c r="G47" s="49" t="s">
        <v>66</v>
      </c>
      <c r="H47" s="48" t="s">
        <v>65</v>
      </c>
      <c r="I47" s="49" t="s">
        <v>66</v>
      </c>
      <c r="J47" s="48" t="s">
        <v>65</v>
      </c>
      <c r="K47" s="49" t="s">
        <v>66</v>
      </c>
      <c r="L47" s="48" t="s">
        <v>65</v>
      </c>
      <c r="M47" s="179" t="s">
        <v>66</v>
      </c>
      <c r="N47" s="178" t="s">
        <v>234</v>
      </c>
      <c r="O47" s="48" t="s">
        <v>65</v>
      </c>
      <c r="P47" s="179" t="s">
        <v>66</v>
      </c>
      <c r="Q47" s="178" t="s">
        <v>234</v>
      </c>
      <c r="R47" s="176" t="s">
        <v>65</v>
      </c>
      <c r="S47" s="177" t="s">
        <v>66</v>
      </c>
      <c r="T47" s="178" t="s">
        <v>234</v>
      </c>
      <c r="U47" s="176" t="s">
        <v>65</v>
      </c>
      <c r="V47" s="177" t="s">
        <v>66</v>
      </c>
      <c r="W47" s="178" t="s">
        <v>234</v>
      </c>
      <c r="X47" s="176" t="s">
        <v>65</v>
      </c>
      <c r="Y47" s="177" t="s">
        <v>66</v>
      </c>
      <c r="Z47" s="178" t="s">
        <v>234</v>
      </c>
      <c r="AA47" s="176" t="s">
        <v>65</v>
      </c>
      <c r="AB47" s="177" t="s">
        <v>66</v>
      </c>
      <c r="AC47" s="178" t="s">
        <v>234</v>
      </c>
      <c r="AD47" s="176" t="s">
        <v>65</v>
      </c>
      <c r="AE47" s="177" t="s">
        <v>66</v>
      </c>
      <c r="AF47" s="178" t="s">
        <v>234</v>
      </c>
      <c r="AG47" s="176" t="s">
        <v>65</v>
      </c>
      <c r="AH47" s="177" t="s">
        <v>66</v>
      </c>
      <c r="AI47" s="178" t="s">
        <v>234</v>
      </c>
    </row>
    <row r="48" spans="1:35" ht="15.75" thickTop="1" x14ac:dyDescent="0.25">
      <c r="A48" s="55" t="s">
        <v>24</v>
      </c>
      <c r="B48" s="25">
        <v>3</v>
      </c>
      <c r="C48" s="53">
        <v>4</v>
      </c>
      <c r="D48" s="25">
        <v>3</v>
      </c>
      <c r="E48" s="53">
        <v>10</v>
      </c>
      <c r="F48" s="25">
        <v>6</v>
      </c>
      <c r="G48" s="53">
        <v>8</v>
      </c>
      <c r="H48" s="107">
        <v>9</v>
      </c>
      <c r="I48" s="108">
        <v>15</v>
      </c>
      <c r="J48" s="107">
        <v>9</v>
      </c>
      <c r="K48" s="108">
        <v>12</v>
      </c>
      <c r="L48" s="107">
        <v>15</v>
      </c>
      <c r="M48" s="107">
        <v>11</v>
      </c>
      <c r="N48" s="175"/>
      <c r="O48" s="173">
        <v>15</v>
      </c>
      <c r="P48" s="174">
        <v>13</v>
      </c>
      <c r="Q48" s="175">
        <v>0</v>
      </c>
      <c r="R48" s="173">
        <v>10</v>
      </c>
      <c r="S48" s="174">
        <v>9</v>
      </c>
      <c r="T48" s="175">
        <v>0</v>
      </c>
      <c r="U48" s="173">
        <v>15</v>
      </c>
      <c r="V48" s="174">
        <v>7</v>
      </c>
      <c r="W48" s="175">
        <v>0</v>
      </c>
      <c r="X48" s="173">
        <v>14</v>
      </c>
      <c r="Y48" s="174">
        <v>4</v>
      </c>
      <c r="Z48" s="175">
        <v>0</v>
      </c>
      <c r="AA48" s="173">
        <v>15</v>
      </c>
      <c r="AB48" s="174">
        <v>11</v>
      </c>
      <c r="AC48" s="175">
        <v>0</v>
      </c>
      <c r="AD48" s="173">
        <v>16</v>
      </c>
      <c r="AE48" s="174">
        <v>21</v>
      </c>
      <c r="AF48" s="175">
        <v>0</v>
      </c>
      <c r="AG48" s="173">
        <v>15</v>
      </c>
      <c r="AH48" s="174">
        <v>22</v>
      </c>
      <c r="AI48" s="175">
        <v>0</v>
      </c>
    </row>
    <row r="49" spans="1:35" x14ac:dyDescent="0.25">
      <c r="A49" s="55" t="s">
        <v>46</v>
      </c>
      <c r="B49" s="25">
        <v>99</v>
      </c>
      <c r="C49" s="53">
        <v>39</v>
      </c>
      <c r="D49" s="25">
        <v>110</v>
      </c>
      <c r="E49" s="53">
        <v>41</v>
      </c>
      <c r="F49" s="25">
        <v>179</v>
      </c>
      <c r="G49" s="53">
        <v>61</v>
      </c>
      <c r="H49" s="107">
        <v>197</v>
      </c>
      <c r="I49" s="108">
        <v>67</v>
      </c>
      <c r="J49" s="107">
        <v>227</v>
      </c>
      <c r="K49" s="108">
        <v>75</v>
      </c>
      <c r="L49" s="107">
        <v>200</v>
      </c>
      <c r="M49" s="107">
        <v>62</v>
      </c>
      <c r="N49" s="175"/>
      <c r="O49" s="173">
        <v>201</v>
      </c>
      <c r="P49" s="174">
        <v>45</v>
      </c>
      <c r="Q49" s="175">
        <v>0</v>
      </c>
      <c r="R49" s="173">
        <v>204</v>
      </c>
      <c r="S49" s="174">
        <v>51</v>
      </c>
      <c r="T49" s="175">
        <v>0</v>
      </c>
      <c r="U49" s="173">
        <v>207</v>
      </c>
      <c r="V49" s="174">
        <v>57</v>
      </c>
      <c r="W49" s="175">
        <v>0</v>
      </c>
      <c r="X49" s="173">
        <v>210</v>
      </c>
      <c r="Y49" s="174">
        <v>67</v>
      </c>
      <c r="Z49" s="175">
        <v>0</v>
      </c>
      <c r="AA49" s="173">
        <v>211</v>
      </c>
      <c r="AB49" s="174">
        <v>62</v>
      </c>
      <c r="AC49" s="175">
        <v>2</v>
      </c>
      <c r="AD49" s="173">
        <v>224</v>
      </c>
      <c r="AE49" s="174">
        <v>57</v>
      </c>
      <c r="AF49" s="175">
        <v>1</v>
      </c>
      <c r="AG49" s="173">
        <v>238</v>
      </c>
      <c r="AH49" s="174">
        <v>59</v>
      </c>
      <c r="AI49" s="175">
        <v>2</v>
      </c>
    </row>
    <row r="50" spans="1:35" x14ac:dyDescent="0.25">
      <c r="A50" s="55" t="s">
        <v>53</v>
      </c>
      <c r="B50" s="25">
        <v>21</v>
      </c>
      <c r="C50" s="53">
        <v>0</v>
      </c>
      <c r="D50" s="25">
        <v>18</v>
      </c>
      <c r="E50" s="53">
        <v>3</v>
      </c>
      <c r="F50" s="25">
        <v>24</v>
      </c>
      <c r="G50" s="53">
        <v>2</v>
      </c>
      <c r="H50" s="107">
        <v>32</v>
      </c>
      <c r="I50" s="108">
        <v>3</v>
      </c>
      <c r="J50" s="107">
        <v>42</v>
      </c>
      <c r="K50" s="108">
        <v>6</v>
      </c>
      <c r="L50" s="107">
        <v>53</v>
      </c>
      <c r="M50" s="107">
        <v>6</v>
      </c>
      <c r="N50" s="175"/>
      <c r="O50" s="173">
        <v>56</v>
      </c>
      <c r="P50" s="174">
        <v>7</v>
      </c>
      <c r="Q50" s="175">
        <v>0</v>
      </c>
      <c r="R50" s="173">
        <v>58</v>
      </c>
      <c r="S50" s="174">
        <v>8</v>
      </c>
      <c r="T50" s="175">
        <v>0</v>
      </c>
      <c r="U50" s="173">
        <v>55</v>
      </c>
      <c r="V50" s="174">
        <v>5</v>
      </c>
      <c r="W50" s="175">
        <v>0</v>
      </c>
      <c r="X50" s="173">
        <v>48</v>
      </c>
      <c r="Y50" s="174">
        <v>3</v>
      </c>
      <c r="Z50" s="175">
        <v>0</v>
      </c>
      <c r="AA50" s="173">
        <v>36</v>
      </c>
      <c r="AB50" s="174">
        <v>2</v>
      </c>
      <c r="AC50" s="175">
        <v>0</v>
      </c>
      <c r="AD50" s="173">
        <v>46</v>
      </c>
      <c r="AE50" s="174">
        <v>1</v>
      </c>
      <c r="AF50" s="175">
        <v>0</v>
      </c>
      <c r="AG50" s="173">
        <v>32</v>
      </c>
      <c r="AH50" s="174">
        <v>3</v>
      </c>
      <c r="AI50" s="175">
        <v>0</v>
      </c>
    </row>
    <row r="51" spans="1:35" x14ac:dyDescent="0.25">
      <c r="A51" s="55" t="s">
        <v>50</v>
      </c>
      <c r="B51" s="25">
        <v>9</v>
      </c>
      <c r="C51" s="53">
        <v>3</v>
      </c>
      <c r="D51" s="25">
        <v>7</v>
      </c>
      <c r="E51" s="53">
        <v>2</v>
      </c>
      <c r="F51" s="25">
        <v>12</v>
      </c>
      <c r="G51" s="53">
        <v>5</v>
      </c>
      <c r="H51" s="109">
        <v>8</v>
      </c>
      <c r="I51" s="110">
        <v>6</v>
      </c>
      <c r="J51" s="109">
        <v>10</v>
      </c>
      <c r="K51" s="110">
        <v>9</v>
      </c>
      <c r="L51" s="109">
        <v>10</v>
      </c>
      <c r="M51" s="125">
        <v>9</v>
      </c>
      <c r="N51" s="175"/>
      <c r="O51" s="173">
        <v>11</v>
      </c>
      <c r="P51" s="174">
        <v>10</v>
      </c>
      <c r="Q51" s="175">
        <v>0</v>
      </c>
      <c r="R51" s="173">
        <v>9</v>
      </c>
      <c r="S51" s="174">
        <v>7</v>
      </c>
      <c r="T51" s="175">
        <v>0</v>
      </c>
      <c r="U51" s="173">
        <v>11</v>
      </c>
      <c r="V51" s="174">
        <v>8</v>
      </c>
      <c r="W51" s="175">
        <v>0</v>
      </c>
      <c r="X51" s="173">
        <v>6</v>
      </c>
      <c r="Y51" s="174">
        <v>8</v>
      </c>
      <c r="Z51" s="175">
        <v>0</v>
      </c>
      <c r="AA51" s="173">
        <v>4</v>
      </c>
      <c r="AB51" s="174">
        <v>4</v>
      </c>
      <c r="AC51" s="175">
        <v>1</v>
      </c>
      <c r="AD51" s="173">
        <v>5</v>
      </c>
      <c r="AE51" s="174">
        <v>7</v>
      </c>
      <c r="AF51" s="175">
        <v>2</v>
      </c>
      <c r="AG51" s="173">
        <v>6</v>
      </c>
      <c r="AH51" s="174">
        <v>13</v>
      </c>
      <c r="AI51" s="175">
        <v>2</v>
      </c>
    </row>
    <row r="52" spans="1:35" x14ac:dyDescent="0.25">
      <c r="A52" s="55" t="s">
        <v>32</v>
      </c>
      <c r="B52" s="111"/>
      <c r="C52" s="110"/>
      <c r="D52" s="111"/>
      <c r="E52" s="110"/>
      <c r="F52" s="111">
        <v>2</v>
      </c>
      <c r="G52" s="110">
        <v>2</v>
      </c>
      <c r="H52" s="111">
        <v>4</v>
      </c>
      <c r="I52" s="110">
        <v>1</v>
      </c>
      <c r="J52" s="111">
        <v>10</v>
      </c>
      <c r="K52" s="110">
        <v>9</v>
      </c>
      <c r="L52" s="111">
        <v>11</v>
      </c>
      <c r="M52" s="125">
        <v>13</v>
      </c>
      <c r="N52" s="175"/>
      <c r="O52" s="173">
        <v>10</v>
      </c>
      <c r="P52" s="174">
        <v>13</v>
      </c>
      <c r="Q52" s="175">
        <v>0</v>
      </c>
      <c r="R52" s="173">
        <v>12</v>
      </c>
      <c r="S52" s="174">
        <v>11</v>
      </c>
      <c r="T52" s="175">
        <v>0</v>
      </c>
      <c r="U52" s="173">
        <v>10</v>
      </c>
      <c r="V52" s="174">
        <v>13</v>
      </c>
      <c r="W52" s="175">
        <v>0</v>
      </c>
      <c r="X52" s="173">
        <v>13</v>
      </c>
      <c r="Y52" s="174">
        <v>14</v>
      </c>
      <c r="Z52" s="175">
        <v>0</v>
      </c>
      <c r="AA52" s="173">
        <v>13</v>
      </c>
      <c r="AB52" s="174">
        <v>10</v>
      </c>
      <c r="AC52" s="175">
        <v>0</v>
      </c>
      <c r="AD52" s="173">
        <v>11</v>
      </c>
      <c r="AE52" s="174">
        <v>14</v>
      </c>
      <c r="AF52" s="175">
        <v>0</v>
      </c>
      <c r="AG52" s="173">
        <v>8</v>
      </c>
      <c r="AH52" s="174">
        <v>16</v>
      </c>
      <c r="AI52" s="175">
        <v>0</v>
      </c>
    </row>
    <row r="53" spans="1:35" s="9" customFormat="1" ht="15.75" thickBot="1" x14ac:dyDescent="0.3">
      <c r="A53" s="60" t="s">
        <v>70</v>
      </c>
      <c r="B53" s="404">
        <f>Table_4!I19</f>
        <v>178</v>
      </c>
      <c r="C53" s="406"/>
      <c r="D53" s="404">
        <f>Table_4!J19</f>
        <v>194</v>
      </c>
      <c r="E53" s="406"/>
      <c r="F53" s="404">
        <f>Table_4!K19</f>
        <v>301</v>
      </c>
      <c r="G53" s="406"/>
      <c r="H53" s="404">
        <f>Table_4!L19</f>
        <v>342</v>
      </c>
      <c r="I53" s="406"/>
      <c r="J53" s="404">
        <f>Table_4!M19</f>
        <v>409</v>
      </c>
      <c r="K53" s="406"/>
      <c r="L53" s="407">
        <f>Table_4!N19</f>
        <v>390</v>
      </c>
      <c r="M53" s="408"/>
      <c r="N53" s="409"/>
      <c r="O53" s="410">
        <f>SUM(O48:Q52)</f>
        <v>381</v>
      </c>
      <c r="P53" s="411"/>
      <c r="Q53" s="412"/>
      <c r="R53" s="410">
        <f>SUM(R48:T52)</f>
        <v>379</v>
      </c>
      <c r="S53" s="411"/>
      <c r="T53" s="412"/>
      <c r="U53" s="410">
        <f>SUM(U48:W52)</f>
        <v>388</v>
      </c>
      <c r="V53" s="411"/>
      <c r="W53" s="412"/>
      <c r="X53" s="410">
        <f>SUM(X48:Z52)</f>
        <v>387</v>
      </c>
      <c r="Y53" s="411"/>
      <c r="Z53" s="412"/>
      <c r="AA53" s="410">
        <f>SUM(AA48:AC52)</f>
        <v>371</v>
      </c>
      <c r="AB53" s="411"/>
      <c r="AC53" s="412"/>
      <c r="AD53" s="410">
        <f>SUM(AD48:AF52)</f>
        <v>405</v>
      </c>
      <c r="AE53" s="411"/>
      <c r="AF53" s="412"/>
      <c r="AG53" s="410">
        <f>SUM(AG48:AI52)</f>
        <v>416</v>
      </c>
      <c r="AH53" s="411"/>
      <c r="AI53" s="412"/>
    </row>
    <row r="54" spans="1:35" s="9" customFormat="1" x14ac:dyDescent="0.25">
      <c r="A54" s="167"/>
      <c r="B54" s="166"/>
      <c r="C54" s="166"/>
      <c r="D54" s="166"/>
      <c r="E54" s="166"/>
      <c r="F54" s="166"/>
      <c r="G54" s="166"/>
      <c r="H54" s="166"/>
      <c r="I54" s="166"/>
      <c r="J54" s="166"/>
      <c r="K54" s="166"/>
      <c r="L54" s="166">
        <f t="shared" ref="L54:T54" si="7">SUM(L48:L52)</f>
        <v>289</v>
      </c>
      <c r="M54" s="166">
        <f t="shared" si="7"/>
        <v>101</v>
      </c>
      <c r="N54" s="166">
        <f t="shared" si="7"/>
        <v>0</v>
      </c>
      <c r="O54" s="166">
        <f t="shared" si="7"/>
        <v>293</v>
      </c>
      <c r="P54" s="166">
        <f t="shared" si="7"/>
        <v>88</v>
      </c>
      <c r="Q54" s="166">
        <f t="shared" si="7"/>
        <v>0</v>
      </c>
      <c r="R54" s="166">
        <f t="shared" si="7"/>
        <v>293</v>
      </c>
      <c r="S54" s="166">
        <f t="shared" si="7"/>
        <v>86</v>
      </c>
      <c r="T54" s="166">
        <f t="shared" si="7"/>
        <v>0</v>
      </c>
      <c r="U54" s="166">
        <f t="shared" ref="U54:AF54" si="8">SUM(U48:U52)</f>
        <v>298</v>
      </c>
      <c r="V54" s="166">
        <f t="shared" si="8"/>
        <v>90</v>
      </c>
      <c r="W54" s="166">
        <f t="shared" si="8"/>
        <v>0</v>
      </c>
      <c r="X54" s="166">
        <f t="shared" si="8"/>
        <v>291</v>
      </c>
      <c r="Y54" s="166">
        <f t="shared" si="8"/>
        <v>96</v>
      </c>
      <c r="Z54" s="166">
        <f t="shared" si="8"/>
        <v>0</v>
      </c>
      <c r="AA54" s="166">
        <f t="shared" si="8"/>
        <v>279</v>
      </c>
      <c r="AB54" s="166">
        <f t="shared" si="8"/>
        <v>89</v>
      </c>
      <c r="AC54" s="166">
        <f t="shared" si="8"/>
        <v>3</v>
      </c>
      <c r="AD54" s="166">
        <f t="shared" si="8"/>
        <v>302</v>
      </c>
      <c r="AE54" s="166">
        <f t="shared" si="8"/>
        <v>100</v>
      </c>
      <c r="AF54" s="166">
        <f t="shared" si="8"/>
        <v>3</v>
      </c>
      <c r="AG54" s="166">
        <f t="shared" ref="AG54:AI54" si="9">SUM(AG48:AG52)</f>
        <v>299</v>
      </c>
      <c r="AH54" s="166">
        <f t="shared" si="9"/>
        <v>113</v>
      </c>
      <c r="AI54" s="166">
        <f t="shared" si="9"/>
        <v>4</v>
      </c>
    </row>
    <row r="55" spans="1:35" s="9" customFormat="1" x14ac:dyDescent="0.25"/>
    <row r="56" spans="1:35" s="3" customFormat="1" ht="15.75" thickBot="1" x14ac:dyDescent="0.3"/>
    <row r="57" spans="1:35" s="47" customFormat="1" ht="15" customHeight="1" x14ac:dyDescent="0.25">
      <c r="A57" s="417" t="s">
        <v>55</v>
      </c>
      <c r="B57" s="413" t="s">
        <v>15</v>
      </c>
      <c r="C57" s="415"/>
      <c r="D57" s="413" t="s">
        <v>19</v>
      </c>
      <c r="E57" s="415"/>
      <c r="F57" s="413" t="s">
        <v>20</v>
      </c>
      <c r="G57" s="415"/>
      <c r="H57" s="413" t="s">
        <v>183</v>
      </c>
      <c r="I57" s="415"/>
      <c r="J57" s="413" t="s">
        <v>189</v>
      </c>
      <c r="K57" s="415"/>
      <c r="L57" s="413" t="s">
        <v>195</v>
      </c>
      <c r="M57" s="414"/>
      <c r="N57" s="415"/>
      <c r="O57" s="401" t="s">
        <v>235</v>
      </c>
      <c r="P57" s="402"/>
      <c r="Q57" s="403"/>
      <c r="R57" s="401" t="s">
        <v>256</v>
      </c>
      <c r="S57" s="402"/>
      <c r="T57" s="403"/>
      <c r="U57" s="401" t="s">
        <v>261</v>
      </c>
      <c r="V57" s="402"/>
      <c r="W57" s="403"/>
      <c r="X57" s="401" t="s">
        <v>273</v>
      </c>
      <c r="Y57" s="402"/>
      <c r="Z57" s="403"/>
      <c r="AA57" s="401" t="s">
        <v>280</v>
      </c>
      <c r="AB57" s="402"/>
      <c r="AC57" s="403"/>
      <c r="AD57" s="401" t="s">
        <v>290</v>
      </c>
      <c r="AE57" s="402"/>
      <c r="AF57" s="403"/>
      <c r="AG57" s="401" t="s">
        <v>290</v>
      </c>
      <c r="AH57" s="402"/>
      <c r="AI57" s="403"/>
    </row>
    <row r="58" spans="1:35" s="50" customFormat="1" ht="61.5" thickBot="1" x14ac:dyDescent="0.3">
      <c r="A58" s="418"/>
      <c r="B58" s="48" t="s">
        <v>65</v>
      </c>
      <c r="C58" s="49" t="s">
        <v>66</v>
      </c>
      <c r="D58" s="48" t="s">
        <v>65</v>
      </c>
      <c r="E58" s="49" t="s">
        <v>66</v>
      </c>
      <c r="F58" s="48" t="s">
        <v>65</v>
      </c>
      <c r="G58" s="49" t="s">
        <v>66</v>
      </c>
      <c r="H58" s="48" t="s">
        <v>65</v>
      </c>
      <c r="I58" s="49" t="s">
        <v>66</v>
      </c>
      <c r="J58" s="48" t="s">
        <v>65</v>
      </c>
      <c r="K58" s="49" t="s">
        <v>66</v>
      </c>
      <c r="L58" s="48" t="s">
        <v>65</v>
      </c>
      <c r="M58" s="179" t="s">
        <v>66</v>
      </c>
      <c r="N58" s="178" t="s">
        <v>234</v>
      </c>
      <c r="O58" s="48" t="s">
        <v>65</v>
      </c>
      <c r="P58" s="179" t="s">
        <v>66</v>
      </c>
      <c r="Q58" s="178" t="s">
        <v>234</v>
      </c>
      <c r="R58" s="176" t="s">
        <v>65</v>
      </c>
      <c r="S58" s="177" t="s">
        <v>66</v>
      </c>
      <c r="T58" s="178" t="s">
        <v>234</v>
      </c>
      <c r="U58" s="176" t="s">
        <v>65</v>
      </c>
      <c r="V58" s="177" t="s">
        <v>66</v>
      </c>
      <c r="W58" s="178" t="s">
        <v>234</v>
      </c>
      <c r="X58" s="176" t="s">
        <v>65</v>
      </c>
      <c r="Y58" s="177" t="s">
        <v>66</v>
      </c>
      <c r="Z58" s="178" t="s">
        <v>234</v>
      </c>
      <c r="AA58" s="176" t="s">
        <v>65</v>
      </c>
      <c r="AB58" s="177" t="s">
        <v>66</v>
      </c>
      <c r="AC58" s="178" t="s">
        <v>234</v>
      </c>
      <c r="AD58" s="176" t="s">
        <v>65</v>
      </c>
      <c r="AE58" s="177" t="s">
        <v>66</v>
      </c>
      <c r="AF58" s="178" t="s">
        <v>234</v>
      </c>
      <c r="AG58" s="176" t="s">
        <v>65</v>
      </c>
      <c r="AH58" s="177" t="s">
        <v>66</v>
      </c>
      <c r="AI58" s="178" t="s">
        <v>234</v>
      </c>
    </row>
    <row r="59" spans="1:35" ht="15.75" thickTop="1" x14ac:dyDescent="0.25">
      <c r="A59" s="55" t="s">
        <v>24</v>
      </c>
      <c r="B59" s="25">
        <v>2</v>
      </c>
      <c r="C59" s="53">
        <v>0</v>
      </c>
      <c r="D59" s="25">
        <v>5</v>
      </c>
      <c r="E59" s="53">
        <v>5</v>
      </c>
      <c r="F59" s="25">
        <v>7</v>
      </c>
      <c r="G59" s="53">
        <v>4</v>
      </c>
      <c r="H59" s="107">
        <v>6</v>
      </c>
      <c r="I59" s="108">
        <v>4</v>
      </c>
      <c r="J59" s="122">
        <v>5</v>
      </c>
      <c r="K59" s="108">
        <v>4</v>
      </c>
      <c r="L59" s="122">
        <v>5</v>
      </c>
      <c r="M59" s="107">
        <v>3</v>
      </c>
      <c r="N59" s="175"/>
      <c r="O59" s="173">
        <v>5</v>
      </c>
      <c r="P59" s="174">
        <v>5</v>
      </c>
      <c r="Q59" s="175">
        <v>0</v>
      </c>
      <c r="R59" s="173">
        <v>3</v>
      </c>
      <c r="S59" s="174">
        <v>4</v>
      </c>
      <c r="T59" s="175">
        <v>0</v>
      </c>
      <c r="U59" s="173">
        <v>4</v>
      </c>
      <c r="V59" s="174">
        <v>3</v>
      </c>
      <c r="W59" s="175">
        <v>0</v>
      </c>
      <c r="X59" s="173">
        <v>7</v>
      </c>
      <c r="Y59" s="174">
        <v>4</v>
      </c>
      <c r="Z59" s="175">
        <v>0</v>
      </c>
      <c r="AA59">
        <v>9</v>
      </c>
      <c r="AB59">
        <v>4</v>
      </c>
      <c r="AC59">
        <v>0</v>
      </c>
      <c r="AD59">
        <v>7</v>
      </c>
      <c r="AE59">
        <v>6</v>
      </c>
      <c r="AF59">
        <v>0</v>
      </c>
      <c r="AG59">
        <v>5</v>
      </c>
      <c r="AH59">
        <v>7</v>
      </c>
      <c r="AI59">
        <v>0</v>
      </c>
    </row>
    <row r="60" spans="1:35" x14ac:dyDescent="0.25">
      <c r="A60" s="55" t="s">
        <v>87</v>
      </c>
      <c r="B60" s="25">
        <v>64</v>
      </c>
      <c r="C60" s="53">
        <v>36</v>
      </c>
      <c r="D60" s="25">
        <v>75</v>
      </c>
      <c r="E60" s="53">
        <v>37</v>
      </c>
      <c r="F60" s="25">
        <v>78</v>
      </c>
      <c r="G60" s="53">
        <v>38</v>
      </c>
      <c r="H60" s="107">
        <v>72</v>
      </c>
      <c r="I60" s="108">
        <v>32</v>
      </c>
      <c r="J60" s="107">
        <v>77</v>
      </c>
      <c r="K60" s="108">
        <v>33</v>
      </c>
      <c r="L60" s="107">
        <v>73</v>
      </c>
      <c r="M60" s="107">
        <v>23</v>
      </c>
      <c r="N60" s="175"/>
      <c r="O60" s="173">
        <v>80</v>
      </c>
      <c r="P60" s="174">
        <v>29</v>
      </c>
      <c r="Q60" s="175">
        <v>0</v>
      </c>
      <c r="R60" s="173">
        <v>71</v>
      </c>
      <c r="S60" s="174">
        <v>23</v>
      </c>
      <c r="T60" s="175">
        <v>0</v>
      </c>
      <c r="U60" s="173">
        <v>66</v>
      </c>
      <c r="V60" s="174">
        <v>21</v>
      </c>
      <c r="W60" s="175">
        <v>0</v>
      </c>
      <c r="X60" s="173">
        <v>72</v>
      </c>
      <c r="Y60" s="174">
        <v>23</v>
      </c>
      <c r="Z60" s="175">
        <v>0</v>
      </c>
      <c r="AA60">
        <v>77</v>
      </c>
      <c r="AB60">
        <v>18</v>
      </c>
      <c r="AC60">
        <v>0</v>
      </c>
      <c r="AD60">
        <v>82</v>
      </c>
      <c r="AE60">
        <v>25</v>
      </c>
      <c r="AF60">
        <v>0</v>
      </c>
      <c r="AG60">
        <v>68</v>
      </c>
      <c r="AH60">
        <v>17</v>
      </c>
      <c r="AI60">
        <v>0</v>
      </c>
    </row>
    <row r="61" spans="1:35" s="9" customFormat="1" ht="15.75" thickBot="1" x14ac:dyDescent="0.3">
      <c r="A61" s="60" t="s">
        <v>77</v>
      </c>
      <c r="B61" s="404">
        <f>SUM(B59:C60)</f>
        <v>102</v>
      </c>
      <c r="C61" s="406"/>
      <c r="D61" s="404">
        <f>SUM(D59:E60)</f>
        <v>122</v>
      </c>
      <c r="E61" s="406"/>
      <c r="F61" s="404">
        <f>SUM(F59:G60)</f>
        <v>127</v>
      </c>
      <c r="G61" s="406"/>
      <c r="H61" s="404">
        <f>SUM(H59:I60)</f>
        <v>114</v>
      </c>
      <c r="I61" s="406"/>
      <c r="J61" s="404">
        <f>SUM(J59:K60)</f>
        <v>119</v>
      </c>
      <c r="K61" s="406"/>
      <c r="L61" s="407">
        <f>SUM(L59:M60)</f>
        <v>104</v>
      </c>
      <c r="M61" s="408"/>
      <c r="N61" s="409"/>
      <c r="O61" s="407">
        <f>SUM(O59:Q60)</f>
        <v>119</v>
      </c>
      <c r="P61" s="408"/>
      <c r="Q61" s="409"/>
      <c r="R61" s="407">
        <f>SUM(R59:T60)</f>
        <v>101</v>
      </c>
      <c r="S61" s="408"/>
      <c r="T61" s="409"/>
      <c r="U61" s="407">
        <f>SUM(U59:W60)</f>
        <v>94</v>
      </c>
      <c r="V61" s="408"/>
      <c r="W61" s="409"/>
      <c r="X61" s="407">
        <f>SUM(X59:Z60)</f>
        <v>106</v>
      </c>
      <c r="Y61" s="408"/>
      <c r="Z61" s="409"/>
      <c r="AA61" s="407">
        <f>SUM(AA59:AC60)</f>
        <v>108</v>
      </c>
      <c r="AB61" s="408"/>
      <c r="AC61" s="409"/>
      <c r="AD61" s="407">
        <f>SUM(AD59:AF60)</f>
        <v>120</v>
      </c>
      <c r="AE61" s="408"/>
      <c r="AF61" s="409"/>
      <c r="AG61" s="407">
        <f>SUM(AG59:AI60)</f>
        <v>97</v>
      </c>
      <c r="AH61" s="408"/>
      <c r="AI61" s="409"/>
    </row>
    <row r="62" spans="1:35" s="9" customFormat="1" x14ac:dyDescent="0.25">
      <c r="A62" s="167"/>
      <c r="B62" s="166"/>
      <c r="C62" s="166"/>
      <c r="D62" s="166"/>
      <c r="E62" s="166"/>
      <c r="F62" s="166"/>
      <c r="G62" s="166"/>
      <c r="H62" s="166"/>
      <c r="I62" s="166"/>
      <c r="J62" s="166"/>
      <c r="K62" s="166"/>
      <c r="L62" s="166">
        <f t="shared" ref="L62:AF62" si="10">SUM(L59:L60)</f>
        <v>78</v>
      </c>
      <c r="M62" s="166">
        <f t="shared" si="10"/>
        <v>26</v>
      </c>
      <c r="N62" s="166">
        <f t="shared" si="10"/>
        <v>0</v>
      </c>
      <c r="O62" s="166">
        <f t="shared" si="10"/>
        <v>85</v>
      </c>
      <c r="P62" s="166">
        <f t="shared" si="10"/>
        <v>34</v>
      </c>
      <c r="Q62" s="166">
        <f t="shared" si="10"/>
        <v>0</v>
      </c>
      <c r="R62" s="166">
        <f t="shared" si="10"/>
        <v>74</v>
      </c>
      <c r="S62" s="166">
        <f t="shared" si="10"/>
        <v>27</v>
      </c>
      <c r="T62" s="166">
        <f t="shared" si="10"/>
        <v>0</v>
      </c>
      <c r="U62" s="166">
        <f t="shared" si="10"/>
        <v>70</v>
      </c>
      <c r="V62" s="166">
        <f t="shared" si="10"/>
        <v>24</v>
      </c>
      <c r="W62" s="166">
        <f t="shared" si="10"/>
        <v>0</v>
      </c>
      <c r="X62" s="166">
        <f t="shared" si="10"/>
        <v>79</v>
      </c>
      <c r="Y62" s="166">
        <f t="shared" si="10"/>
        <v>27</v>
      </c>
      <c r="Z62" s="166">
        <f t="shared" si="10"/>
        <v>0</v>
      </c>
      <c r="AA62" s="166">
        <f t="shared" si="10"/>
        <v>86</v>
      </c>
      <c r="AB62" s="166">
        <f t="shared" si="10"/>
        <v>22</v>
      </c>
      <c r="AC62" s="166">
        <f t="shared" si="10"/>
        <v>0</v>
      </c>
      <c r="AD62" s="166">
        <f t="shared" si="10"/>
        <v>89</v>
      </c>
      <c r="AE62" s="166">
        <f t="shared" si="10"/>
        <v>31</v>
      </c>
      <c r="AF62" s="166">
        <f t="shared" si="10"/>
        <v>0</v>
      </c>
      <c r="AG62" s="166">
        <f t="shared" ref="AG62:AI62" si="11">SUM(AG59:AG60)</f>
        <v>73</v>
      </c>
      <c r="AH62" s="166">
        <f t="shared" si="11"/>
        <v>24</v>
      </c>
      <c r="AI62" s="166">
        <f t="shared" si="11"/>
        <v>0</v>
      </c>
    </row>
    <row r="63" spans="1:35" s="9" customFormat="1" x14ac:dyDescent="0.25">
      <c r="A63" s="168"/>
      <c r="B63" s="4"/>
      <c r="C63" s="4"/>
      <c r="L63" s="9">
        <f t="shared" ref="L63:AC63" si="12">L29+L43+L54+L62</f>
        <v>2909</v>
      </c>
      <c r="M63" s="9">
        <f t="shared" si="12"/>
        <v>2261</v>
      </c>
      <c r="N63" s="9">
        <f t="shared" si="12"/>
        <v>6</v>
      </c>
      <c r="O63" s="9">
        <f t="shared" si="12"/>
        <v>2958</v>
      </c>
      <c r="P63" s="9">
        <f t="shared" si="12"/>
        <v>2265</v>
      </c>
      <c r="Q63" s="9">
        <f t="shared" si="12"/>
        <v>6</v>
      </c>
      <c r="R63" s="9">
        <f t="shared" si="12"/>
        <v>3089</v>
      </c>
      <c r="S63" s="9">
        <f t="shared" si="12"/>
        <v>2202</v>
      </c>
      <c r="T63" s="9">
        <f t="shared" si="12"/>
        <v>6</v>
      </c>
      <c r="U63" s="9">
        <f t="shared" si="12"/>
        <v>3102</v>
      </c>
      <c r="V63" s="9">
        <f t="shared" si="12"/>
        <v>2129</v>
      </c>
      <c r="W63" s="9">
        <f t="shared" si="12"/>
        <v>9</v>
      </c>
      <c r="X63" s="9">
        <f t="shared" si="12"/>
        <v>3186</v>
      </c>
      <c r="Y63" s="9">
        <f t="shared" si="12"/>
        <v>2181</v>
      </c>
      <c r="Z63" s="9">
        <f t="shared" si="12"/>
        <v>20</v>
      </c>
      <c r="AA63" s="9">
        <f>AA29+AA43+AA54+AA62</f>
        <v>3204</v>
      </c>
      <c r="AB63" s="9">
        <f t="shared" si="12"/>
        <v>2098</v>
      </c>
      <c r="AC63" s="9">
        <f t="shared" si="12"/>
        <v>38</v>
      </c>
    </row>
    <row r="64" spans="1:35" s="9" customFormat="1" ht="34.5" customHeight="1" x14ac:dyDescent="0.25">
      <c r="A64" s="416" t="s">
        <v>187</v>
      </c>
      <c r="B64" s="416"/>
      <c r="C64" s="416"/>
      <c r="D64" s="416"/>
      <c r="E64" s="416"/>
      <c r="F64" s="416"/>
      <c r="G64" s="416"/>
      <c r="H64" s="416"/>
      <c r="I64" s="416"/>
      <c r="Q64" s="9">
        <f>O28+O42+O53+O61</f>
        <v>5230</v>
      </c>
      <c r="T64" s="9">
        <f>R28+R42+R53+R61</f>
        <v>5297</v>
      </c>
      <c r="W64" s="9">
        <f>U28+U42+U53+U61</f>
        <v>5240</v>
      </c>
      <c r="Z64" s="9">
        <f>X28+X42+X53+X61</f>
        <v>5387</v>
      </c>
      <c r="AC64" s="9">
        <f>AA28+AA42+AA53+AA61</f>
        <v>5340</v>
      </c>
    </row>
    <row r="65" spans="1:3" s="9" customFormat="1" x14ac:dyDescent="0.25">
      <c r="A65" s="59"/>
      <c r="B65" s="4"/>
      <c r="C65" s="4"/>
    </row>
    <row r="66" spans="1:3" x14ac:dyDescent="0.25">
      <c r="A66" s="20" t="s">
        <v>161</v>
      </c>
    </row>
    <row r="67" spans="1:3" x14ac:dyDescent="0.25">
      <c r="A67" s="61" t="s">
        <v>162</v>
      </c>
    </row>
    <row r="68" spans="1:3" x14ac:dyDescent="0.25">
      <c r="A68" s="61" t="s">
        <v>289</v>
      </c>
    </row>
    <row r="69" spans="1:3" x14ac:dyDescent="0.25">
      <c r="A69" s="61" t="s">
        <v>163</v>
      </c>
    </row>
    <row r="71" spans="1:3" x14ac:dyDescent="0.25">
      <c r="A71" s="4" t="s">
        <v>175</v>
      </c>
    </row>
    <row r="72" spans="1:3" x14ac:dyDescent="0.25">
      <c r="A72" s="4" t="s">
        <v>288</v>
      </c>
    </row>
    <row r="73" spans="1:3" x14ac:dyDescent="0.25">
      <c r="A73" s="4" t="s">
        <v>186</v>
      </c>
    </row>
  </sheetData>
  <mergeCells count="114">
    <mergeCell ref="AG42:AI42"/>
    <mergeCell ref="AG46:AI46"/>
    <mergeCell ref="AG53:AI53"/>
    <mergeCell ref="AG57:AI57"/>
    <mergeCell ref="AG61:AI61"/>
    <mergeCell ref="J57:K57"/>
    <mergeCell ref="L57:N57"/>
    <mergeCell ref="O46:Q46"/>
    <mergeCell ref="J61:K61"/>
    <mergeCell ref="AD61:AF61"/>
    <mergeCell ref="AD46:AF46"/>
    <mergeCell ref="AD57:AF57"/>
    <mergeCell ref="AD42:AF42"/>
    <mergeCell ref="AD53:AF53"/>
    <mergeCell ref="AA61:AC61"/>
    <mergeCell ref="O57:Q57"/>
    <mergeCell ref="O42:Q42"/>
    <mergeCell ref="J53:K53"/>
    <mergeCell ref="J46:K46"/>
    <mergeCell ref="J42:K42"/>
    <mergeCell ref="L46:N46"/>
    <mergeCell ref="L53:N53"/>
    <mergeCell ref="L42:N42"/>
    <mergeCell ref="R46:T46"/>
    <mergeCell ref="H5:I5"/>
    <mergeCell ref="H27:I27"/>
    <mergeCell ref="H28:I28"/>
    <mergeCell ref="H32:I32"/>
    <mergeCell ref="B28:C28"/>
    <mergeCell ref="F28:G28"/>
    <mergeCell ref="F32:G32"/>
    <mergeCell ref="F27:G27"/>
    <mergeCell ref="AG5:AI5"/>
    <mergeCell ref="AG28:AI28"/>
    <mergeCell ref="AG32:AI32"/>
    <mergeCell ref="AD5:AF5"/>
    <mergeCell ref="AD32:AF32"/>
    <mergeCell ref="AD28:AF28"/>
    <mergeCell ref="O28:Q28"/>
    <mergeCell ref="L28:N28"/>
    <mergeCell ref="J28:K28"/>
    <mergeCell ref="J32:K32"/>
    <mergeCell ref="L32:N32"/>
    <mergeCell ref="J5:K5"/>
    <mergeCell ref="J27:K27"/>
    <mergeCell ref="R5:T5"/>
    <mergeCell ref="R32:T32"/>
    <mergeCell ref="AA5:AC5"/>
    <mergeCell ref="A5:A6"/>
    <mergeCell ref="A32:A33"/>
    <mergeCell ref="D5:E5"/>
    <mergeCell ref="F5:G5"/>
    <mergeCell ref="D32:E32"/>
    <mergeCell ref="B5:C5"/>
    <mergeCell ref="B32:C32"/>
    <mergeCell ref="D28:E28"/>
    <mergeCell ref="B27:C27"/>
    <mergeCell ref="D27:E27"/>
    <mergeCell ref="A64:I64"/>
    <mergeCell ref="A46:A47"/>
    <mergeCell ref="A57:A58"/>
    <mergeCell ref="B57:C57"/>
    <mergeCell ref="H42:I42"/>
    <mergeCell ref="F42:G42"/>
    <mergeCell ref="B42:C42"/>
    <mergeCell ref="H57:I57"/>
    <mergeCell ref="B61:C61"/>
    <mergeCell ref="D61:E61"/>
    <mergeCell ref="D57:E57"/>
    <mergeCell ref="F57:G57"/>
    <mergeCell ref="B46:C46"/>
    <mergeCell ref="D46:E46"/>
    <mergeCell ref="F46:G46"/>
    <mergeCell ref="H46:I46"/>
    <mergeCell ref="B53:C53"/>
    <mergeCell ref="D53:E53"/>
    <mergeCell ref="D42:E42"/>
    <mergeCell ref="F53:G53"/>
    <mergeCell ref="H53:I53"/>
    <mergeCell ref="F61:G61"/>
    <mergeCell ref="H61:I61"/>
    <mergeCell ref="L5:N5"/>
    <mergeCell ref="O5:Q5"/>
    <mergeCell ref="O53:Q53"/>
    <mergeCell ref="O32:Q32"/>
    <mergeCell ref="X61:Z61"/>
    <mergeCell ref="X5:Z5"/>
    <mergeCell ref="X28:Z28"/>
    <mergeCell ref="X32:Z32"/>
    <mergeCell ref="X42:Z42"/>
    <mergeCell ref="X46:Z46"/>
    <mergeCell ref="X53:Z53"/>
    <mergeCell ref="R57:T57"/>
    <mergeCell ref="R42:T42"/>
    <mergeCell ref="R53:T53"/>
    <mergeCell ref="U61:W61"/>
    <mergeCell ref="R61:T61"/>
    <mergeCell ref="R28:T28"/>
    <mergeCell ref="U46:W46"/>
    <mergeCell ref="U53:W53"/>
    <mergeCell ref="U5:W5"/>
    <mergeCell ref="U28:W28"/>
    <mergeCell ref="U32:W32"/>
    <mergeCell ref="U42:W42"/>
    <mergeCell ref="U57:W57"/>
    <mergeCell ref="AA32:AC32"/>
    <mergeCell ref="AA46:AC46"/>
    <mergeCell ref="AA57:AC57"/>
    <mergeCell ref="X57:Z57"/>
    <mergeCell ref="AA28:AC28"/>
    <mergeCell ref="AA42:AC42"/>
    <mergeCell ref="AA53:AC53"/>
    <mergeCell ref="L61:N61"/>
    <mergeCell ref="O61:Q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7"/>
  <sheetViews>
    <sheetView zoomScale="80" zoomScaleNormal="80" workbookViewId="0">
      <selection activeCell="Q43" sqref="Q43"/>
    </sheetView>
  </sheetViews>
  <sheetFormatPr defaultColWidth="9.140625" defaultRowHeight="15" x14ac:dyDescent="0.25"/>
  <cols>
    <col min="1" max="2" width="10.28515625" style="4" customWidth="1"/>
    <col min="3" max="3" width="8.7109375" style="4" customWidth="1"/>
    <col min="4" max="4" width="7.5703125" style="4" customWidth="1"/>
    <col min="5" max="5" width="13.28515625" style="4" customWidth="1"/>
    <col min="6" max="7" width="9.28515625" style="4" customWidth="1"/>
    <col min="8" max="8" width="12" style="4" customWidth="1"/>
    <col min="9" max="9" width="9.28515625" style="4" customWidth="1"/>
    <col min="10" max="10" width="2.28515625" style="4" customWidth="1"/>
    <col min="11" max="13" width="8.140625" style="4" customWidth="1"/>
    <col min="14" max="14" width="2.42578125" style="4" customWidth="1"/>
    <col min="15" max="20" width="10" style="4" customWidth="1"/>
    <col min="21" max="21" width="2.28515625" style="4" customWidth="1"/>
    <col min="22" max="22" width="10.28515625" style="4" customWidth="1"/>
    <col min="23" max="23" width="9.28515625" style="4" customWidth="1"/>
    <col min="24" max="24" width="11.28515625" style="4" customWidth="1"/>
    <col min="25" max="25" width="9.140625" style="4"/>
    <col min="26" max="26" width="9.28515625" style="4" bestFit="1" customWidth="1"/>
    <col min="27" max="27" width="9.140625" style="4"/>
    <col min="28" max="28" width="17" style="4" bestFit="1" customWidth="1"/>
    <col min="29" max="16384" width="9.140625" style="4"/>
  </cols>
  <sheetData>
    <row r="1" spans="1:33" x14ac:dyDescent="0.25">
      <c r="A1" s="1" t="s">
        <v>141</v>
      </c>
    </row>
    <row r="3" spans="1:33" ht="15.75" x14ac:dyDescent="0.25">
      <c r="A3" s="45" t="s">
        <v>196</v>
      </c>
    </row>
    <row r="5" spans="1:33" s="47" customFormat="1" ht="21.75" customHeight="1" x14ac:dyDescent="0.25">
      <c r="B5" s="423" t="s">
        <v>18</v>
      </c>
      <c r="C5" s="423"/>
      <c r="D5" s="423"/>
      <c r="E5" s="62"/>
      <c r="F5" s="423" t="s">
        <v>10</v>
      </c>
      <c r="G5" s="423"/>
      <c r="H5" s="423"/>
      <c r="I5" s="423"/>
      <c r="J5" s="62"/>
      <c r="K5" s="423" t="s">
        <v>11</v>
      </c>
      <c r="L5" s="423"/>
      <c r="M5" s="423"/>
      <c r="N5" s="62"/>
      <c r="O5" s="424" t="s">
        <v>16</v>
      </c>
      <c r="P5" s="424"/>
      <c r="Q5" s="424"/>
      <c r="R5" s="422" t="s">
        <v>258</v>
      </c>
      <c r="S5" s="422"/>
      <c r="T5" s="422"/>
      <c r="U5" s="62"/>
      <c r="V5" s="423" t="s">
        <v>61</v>
      </c>
      <c r="W5" s="423"/>
      <c r="X5" s="423"/>
      <c r="Z5" s="421" t="s">
        <v>164</v>
      </c>
      <c r="AA5" s="421"/>
      <c r="AB5" s="421"/>
    </row>
    <row r="6" spans="1:33" ht="20.25" customHeight="1" thickBot="1" x14ac:dyDescent="0.3">
      <c r="A6" s="63"/>
      <c r="B6" s="64" t="s">
        <v>65</v>
      </c>
      <c r="C6" s="64" t="s">
        <v>66</v>
      </c>
      <c r="D6" s="88" t="s">
        <v>6</v>
      </c>
      <c r="E6" s="8"/>
      <c r="F6" s="64" t="s">
        <v>65</v>
      </c>
      <c r="G6" s="64" t="s">
        <v>66</v>
      </c>
      <c r="H6" s="65" t="s">
        <v>91</v>
      </c>
      <c r="I6" s="88" t="s">
        <v>6</v>
      </c>
      <c r="J6" s="8"/>
      <c r="K6" s="64" t="s">
        <v>65</v>
      </c>
      <c r="L6" s="64" t="s">
        <v>66</v>
      </c>
      <c r="M6" s="88" t="s">
        <v>6</v>
      </c>
      <c r="N6" s="8"/>
      <c r="O6" s="285" t="s">
        <v>65</v>
      </c>
      <c r="P6" s="285" t="s">
        <v>66</v>
      </c>
      <c r="Q6" s="286" t="s">
        <v>6</v>
      </c>
      <c r="R6" s="217" t="s">
        <v>65</v>
      </c>
      <c r="S6" s="217" t="s">
        <v>66</v>
      </c>
      <c r="T6" s="216" t="s">
        <v>6</v>
      </c>
      <c r="U6" s="8"/>
      <c r="V6" s="64" t="s">
        <v>65</v>
      </c>
      <c r="W6" s="64" t="s">
        <v>66</v>
      </c>
      <c r="X6" s="88" t="s">
        <v>6</v>
      </c>
      <c r="Z6" s="66" t="s">
        <v>65</v>
      </c>
      <c r="AA6" s="66" t="s">
        <v>66</v>
      </c>
      <c r="AB6" s="23" t="s">
        <v>133</v>
      </c>
      <c r="AG6" s="67"/>
    </row>
    <row r="7" spans="1:33" x14ac:dyDescent="0.25">
      <c r="A7" s="68">
        <v>2005</v>
      </c>
      <c r="B7" s="69">
        <v>2449</v>
      </c>
      <c r="C7" s="69">
        <v>1557</v>
      </c>
      <c r="D7" s="71">
        <f t="shared" ref="D7:D17" si="0">+C7+B7</f>
        <v>4006</v>
      </c>
      <c r="E7" s="70"/>
      <c r="F7" s="69">
        <v>879</v>
      </c>
      <c r="G7" s="69">
        <v>451</v>
      </c>
      <c r="H7" s="69" t="s">
        <v>9</v>
      </c>
      <c r="I7" s="71">
        <f t="shared" ref="I7:I13" si="1">+G7+F7</f>
        <v>1330</v>
      </c>
      <c r="J7" s="70"/>
      <c r="K7" s="69">
        <v>407</v>
      </c>
      <c r="L7" s="69">
        <v>198</v>
      </c>
      <c r="M7" s="71">
        <f t="shared" ref="M7:M18" si="2">+L7+K7</f>
        <v>605</v>
      </c>
      <c r="N7" s="70"/>
      <c r="O7" s="287">
        <v>128</v>
      </c>
      <c r="P7" s="287">
        <v>48</v>
      </c>
      <c r="Q7" s="288">
        <f t="shared" ref="Q7:Q24" si="3">+P7+O7</f>
        <v>176</v>
      </c>
      <c r="R7" s="218"/>
      <c r="S7" s="218"/>
      <c r="T7" s="215"/>
      <c r="U7" s="70"/>
      <c r="V7" s="69" t="s">
        <v>9</v>
      </c>
      <c r="W7" s="69" t="s">
        <v>9</v>
      </c>
      <c r="X7" s="71" t="s">
        <v>9</v>
      </c>
      <c r="Z7" s="71">
        <f t="shared" ref="Z7:AA10" si="4">B7+F7+K7</f>
        <v>3735</v>
      </c>
      <c r="AA7" s="71">
        <f t="shared" si="4"/>
        <v>2206</v>
      </c>
      <c r="AB7" s="71">
        <f t="shared" ref="AB7:AB12" si="5">Z7+AA7</f>
        <v>5941</v>
      </c>
      <c r="AG7" s="67"/>
    </row>
    <row r="8" spans="1:33" x14ac:dyDescent="0.25">
      <c r="A8" s="68">
        <v>2006</v>
      </c>
      <c r="B8" s="69">
        <v>2569</v>
      </c>
      <c r="C8" s="69">
        <v>1596</v>
      </c>
      <c r="D8" s="71">
        <f t="shared" si="0"/>
        <v>4165</v>
      </c>
      <c r="E8" s="70"/>
      <c r="F8" s="69">
        <v>940</v>
      </c>
      <c r="G8" s="69">
        <v>492</v>
      </c>
      <c r="H8" s="69" t="s">
        <v>9</v>
      </c>
      <c r="I8" s="71">
        <f t="shared" si="1"/>
        <v>1432</v>
      </c>
      <c r="J8" s="70"/>
      <c r="K8" s="69">
        <v>427</v>
      </c>
      <c r="L8" s="69">
        <v>163</v>
      </c>
      <c r="M8" s="71">
        <f t="shared" si="2"/>
        <v>590</v>
      </c>
      <c r="N8" s="70"/>
      <c r="O8" s="287">
        <v>135</v>
      </c>
      <c r="P8" s="287">
        <v>48</v>
      </c>
      <c r="Q8" s="288">
        <f t="shared" si="3"/>
        <v>183</v>
      </c>
      <c r="R8" s="218"/>
      <c r="S8" s="218"/>
      <c r="T8" s="215"/>
      <c r="U8" s="70"/>
      <c r="V8" s="69" t="s">
        <v>9</v>
      </c>
      <c r="W8" s="69" t="s">
        <v>9</v>
      </c>
      <c r="X8" s="71" t="s">
        <v>9</v>
      </c>
      <c r="Z8" s="71">
        <f t="shared" si="4"/>
        <v>3936</v>
      </c>
      <c r="AA8" s="71">
        <f t="shared" si="4"/>
        <v>2251</v>
      </c>
      <c r="AB8" s="71">
        <f t="shared" si="5"/>
        <v>6187</v>
      </c>
    </row>
    <row r="9" spans="1:33" x14ac:dyDescent="0.25">
      <c r="A9" s="68">
        <v>2007</v>
      </c>
      <c r="B9" s="69">
        <v>2389</v>
      </c>
      <c r="C9" s="69">
        <v>1663</v>
      </c>
      <c r="D9" s="71">
        <f t="shared" si="0"/>
        <v>4052</v>
      </c>
      <c r="E9" s="70"/>
      <c r="F9" s="69">
        <v>930</v>
      </c>
      <c r="G9" s="69">
        <v>505</v>
      </c>
      <c r="H9" s="69" t="s">
        <v>9</v>
      </c>
      <c r="I9" s="71">
        <f t="shared" si="1"/>
        <v>1435</v>
      </c>
      <c r="J9" s="70"/>
      <c r="K9" s="69">
        <v>364</v>
      </c>
      <c r="L9" s="69">
        <v>188</v>
      </c>
      <c r="M9" s="71">
        <f t="shared" si="2"/>
        <v>552</v>
      </c>
      <c r="N9" s="70"/>
      <c r="O9" s="287">
        <v>123</v>
      </c>
      <c r="P9" s="287">
        <v>46</v>
      </c>
      <c r="Q9" s="288">
        <f t="shared" si="3"/>
        <v>169</v>
      </c>
      <c r="R9" s="218"/>
      <c r="S9" s="218"/>
      <c r="T9" s="215"/>
      <c r="U9" s="70"/>
      <c r="V9" s="69" t="s">
        <v>9</v>
      </c>
      <c r="W9" s="69" t="s">
        <v>9</v>
      </c>
      <c r="X9" s="71" t="s">
        <v>9</v>
      </c>
      <c r="Z9" s="71">
        <f t="shared" si="4"/>
        <v>3683</v>
      </c>
      <c r="AA9" s="71">
        <f t="shared" si="4"/>
        <v>2356</v>
      </c>
      <c r="AB9" s="71">
        <f t="shared" si="5"/>
        <v>6039</v>
      </c>
    </row>
    <row r="10" spans="1:33" x14ac:dyDescent="0.25">
      <c r="A10" s="68">
        <v>2008</v>
      </c>
      <c r="B10" s="69">
        <v>2607</v>
      </c>
      <c r="C10" s="69">
        <v>1775</v>
      </c>
      <c r="D10" s="71">
        <f t="shared" si="0"/>
        <v>4382</v>
      </c>
      <c r="E10" s="70"/>
      <c r="F10" s="69">
        <v>1014</v>
      </c>
      <c r="G10" s="69">
        <v>503</v>
      </c>
      <c r="H10" s="69" t="s">
        <v>9</v>
      </c>
      <c r="I10" s="71">
        <f t="shared" si="1"/>
        <v>1517</v>
      </c>
      <c r="J10" s="70"/>
      <c r="K10" s="69">
        <v>414</v>
      </c>
      <c r="L10" s="69">
        <v>231</v>
      </c>
      <c r="M10" s="71">
        <f t="shared" si="2"/>
        <v>645</v>
      </c>
      <c r="N10" s="70"/>
      <c r="O10" s="287">
        <v>120</v>
      </c>
      <c r="P10" s="287">
        <v>44</v>
      </c>
      <c r="Q10" s="288">
        <f t="shared" si="3"/>
        <v>164</v>
      </c>
      <c r="R10" s="218"/>
      <c r="S10" s="218"/>
      <c r="T10" s="215"/>
      <c r="U10" s="70"/>
      <c r="V10" s="69" t="s">
        <v>9</v>
      </c>
      <c r="W10" s="69" t="s">
        <v>9</v>
      </c>
      <c r="X10" s="71" t="s">
        <v>9</v>
      </c>
      <c r="Z10" s="71">
        <f t="shared" si="4"/>
        <v>4035</v>
      </c>
      <c r="AA10" s="71">
        <f t="shared" si="4"/>
        <v>2509</v>
      </c>
      <c r="AB10" s="71">
        <f t="shared" si="5"/>
        <v>6544</v>
      </c>
    </row>
    <row r="11" spans="1:33" x14ac:dyDescent="0.25">
      <c r="A11" s="68">
        <v>2009</v>
      </c>
      <c r="B11" s="69">
        <v>2420</v>
      </c>
      <c r="C11" s="69">
        <v>1675</v>
      </c>
      <c r="D11" s="71">
        <f t="shared" si="0"/>
        <v>4095</v>
      </c>
      <c r="E11" s="70"/>
      <c r="F11" s="69">
        <v>1030</v>
      </c>
      <c r="G11" s="69">
        <v>504</v>
      </c>
      <c r="H11" s="69" t="s">
        <v>9</v>
      </c>
      <c r="I11" s="71">
        <f t="shared" si="1"/>
        <v>1534</v>
      </c>
      <c r="J11" s="70"/>
      <c r="K11" s="69">
        <v>378</v>
      </c>
      <c r="L11" s="69">
        <v>161</v>
      </c>
      <c r="M11" s="71">
        <f t="shared" si="2"/>
        <v>539</v>
      </c>
      <c r="N11" s="70"/>
      <c r="O11" s="287">
        <v>108</v>
      </c>
      <c r="P11" s="287">
        <v>37</v>
      </c>
      <c r="Q11" s="288">
        <f t="shared" si="3"/>
        <v>145</v>
      </c>
      <c r="R11" s="218"/>
      <c r="S11" s="218"/>
      <c r="T11" s="215"/>
      <c r="U11" s="70"/>
      <c r="V11" s="69">
        <v>24</v>
      </c>
      <c r="W11" s="69">
        <v>3</v>
      </c>
      <c r="X11" s="71">
        <v>27</v>
      </c>
      <c r="Z11" s="71">
        <f t="shared" ref="Z11:AA17" si="6">B11+F11+K11+V11</f>
        <v>3852</v>
      </c>
      <c r="AA11" s="71">
        <f t="shared" si="6"/>
        <v>2343</v>
      </c>
      <c r="AB11" s="71">
        <f t="shared" si="5"/>
        <v>6195</v>
      </c>
      <c r="AC11" s="9"/>
    </row>
    <row r="12" spans="1:33" x14ac:dyDescent="0.25">
      <c r="A12" s="68">
        <v>2010</v>
      </c>
      <c r="B12" s="69">
        <v>2463</v>
      </c>
      <c r="C12" s="69">
        <v>1657</v>
      </c>
      <c r="D12" s="71">
        <f t="shared" si="0"/>
        <v>4120</v>
      </c>
      <c r="E12" s="70"/>
      <c r="F12" s="69">
        <v>937</v>
      </c>
      <c r="G12" s="69">
        <v>496</v>
      </c>
      <c r="H12" s="69" t="s">
        <v>9</v>
      </c>
      <c r="I12" s="71">
        <f t="shared" si="1"/>
        <v>1433</v>
      </c>
      <c r="J12" s="70"/>
      <c r="K12" s="69">
        <v>391</v>
      </c>
      <c r="L12" s="69">
        <v>190</v>
      </c>
      <c r="M12" s="71">
        <f t="shared" si="2"/>
        <v>581</v>
      </c>
      <c r="N12" s="70"/>
      <c r="O12" s="287">
        <v>117</v>
      </c>
      <c r="P12" s="287">
        <v>35</v>
      </c>
      <c r="Q12" s="288">
        <f t="shared" si="3"/>
        <v>152</v>
      </c>
      <c r="R12" s="218"/>
      <c r="S12" s="218"/>
      <c r="T12" s="215"/>
      <c r="U12" s="70"/>
      <c r="V12" s="69">
        <v>22</v>
      </c>
      <c r="W12" s="69">
        <v>5</v>
      </c>
      <c r="X12" s="71">
        <v>27</v>
      </c>
      <c r="Z12" s="71">
        <f t="shared" si="6"/>
        <v>3813</v>
      </c>
      <c r="AA12" s="71">
        <f t="shared" si="6"/>
        <v>2348</v>
      </c>
      <c r="AB12" s="71">
        <f t="shared" si="5"/>
        <v>6161</v>
      </c>
      <c r="AC12" s="9"/>
    </row>
    <row r="13" spans="1:33" x14ac:dyDescent="0.25">
      <c r="A13" s="68">
        <v>2011</v>
      </c>
      <c r="B13" s="69">
        <v>2500</v>
      </c>
      <c r="C13" s="69">
        <v>1639</v>
      </c>
      <c r="D13" s="71">
        <f t="shared" si="0"/>
        <v>4139</v>
      </c>
      <c r="E13" s="70"/>
      <c r="F13" s="69">
        <v>1003</v>
      </c>
      <c r="G13" s="69">
        <v>493</v>
      </c>
      <c r="H13" s="69" t="s">
        <v>9</v>
      </c>
      <c r="I13" s="71">
        <f t="shared" si="1"/>
        <v>1496</v>
      </c>
      <c r="J13" s="70"/>
      <c r="K13" s="69">
        <v>389</v>
      </c>
      <c r="L13" s="69">
        <v>173</v>
      </c>
      <c r="M13" s="71">
        <f t="shared" si="2"/>
        <v>562</v>
      </c>
      <c r="N13" s="70"/>
      <c r="O13" s="287">
        <v>98</v>
      </c>
      <c r="P13" s="287">
        <v>50</v>
      </c>
      <c r="Q13" s="288">
        <f t="shared" si="3"/>
        <v>148</v>
      </c>
      <c r="R13" s="218"/>
      <c r="S13" s="218"/>
      <c r="T13" s="215"/>
      <c r="U13" s="70"/>
      <c r="V13" s="69">
        <v>18</v>
      </c>
      <c r="W13" s="69">
        <v>4</v>
      </c>
      <c r="X13" s="71">
        <v>22</v>
      </c>
      <c r="Z13" s="71">
        <f t="shared" si="6"/>
        <v>3910</v>
      </c>
      <c r="AA13" s="71">
        <f t="shared" si="6"/>
        <v>2309</v>
      </c>
      <c r="AB13" s="71">
        <f>Z13+AA13</f>
        <v>6219</v>
      </c>
      <c r="AC13" s="9"/>
    </row>
    <row r="14" spans="1:33" x14ac:dyDescent="0.25">
      <c r="A14" s="68">
        <v>2012</v>
      </c>
      <c r="B14" s="69">
        <v>2346</v>
      </c>
      <c r="C14" s="69">
        <v>1699</v>
      </c>
      <c r="D14" s="71">
        <f t="shared" si="0"/>
        <v>4045</v>
      </c>
      <c r="E14" s="70"/>
      <c r="F14" s="69">
        <v>957</v>
      </c>
      <c r="G14" s="69">
        <v>549</v>
      </c>
      <c r="H14" s="69">
        <v>8</v>
      </c>
      <c r="I14" s="71">
        <f t="shared" ref="I14:I25" si="7">+H14+G14+F14</f>
        <v>1514</v>
      </c>
      <c r="J14" s="70"/>
      <c r="K14" s="69">
        <v>374</v>
      </c>
      <c r="L14" s="69">
        <v>153</v>
      </c>
      <c r="M14" s="71">
        <f t="shared" si="2"/>
        <v>527</v>
      </c>
      <c r="N14" s="70"/>
      <c r="O14" s="287">
        <v>112</v>
      </c>
      <c r="P14" s="287">
        <v>42</v>
      </c>
      <c r="Q14" s="288">
        <f t="shared" si="3"/>
        <v>154</v>
      </c>
      <c r="R14" s="218"/>
      <c r="S14" s="218"/>
      <c r="T14" s="215"/>
      <c r="U14" s="70"/>
      <c r="V14" s="69">
        <v>30</v>
      </c>
      <c r="W14" s="69">
        <v>5</v>
      </c>
      <c r="X14" s="71">
        <v>35</v>
      </c>
      <c r="Z14" s="71">
        <f t="shared" si="6"/>
        <v>3707</v>
      </c>
      <c r="AA14" s="71">
        <f t="shared" si="6"/>
        <v>2406</v>
      </c>
      <c r="AB14" s="71">
        <f>D14+I14+M14+X14</f>
        <v>6121</v>
      </c>
      <c r="AC14" s="9"/>
    </row>
    <row r="15" spans="1:33" x14ac:dyDescent="0.25">
      <c r="A15" s="68">
        <v>2013</v>
      </c>
      <c r="B15" s="69">
        <v>2542</v>
      </c>
      <c r="C15" s="69">
        <v>1767</v>
      </c>
      <c r="D15" s="71">
        <f t="shared" si="0"/>
        <v>4309</v>
      </c>
      <c r="E15" s="70"/>
      <c r="F15" s="69">
        <v>1051</v>
      </c>
      <c r="G15" s="69">
        <v>541</v>
      </c>
      <c r="H15" s="69">
        <v>14</v>
      </c>
      <c r="I15" s="71">
        <f>+H15+G15+F15</f>
        <v>1606</v>
      </c>
      <c r="J15" s="70"/>
      <c r="K15" s="69">
        <v>377</v>
      </c>
      <c r="L15" s="69">
        <v>142</v>
      </c>
      <c r="M15" s="71">
        <f t="shared" si="2"/>
        <v>519</v>
      </c>
      <c r="N15" s="70"/>
      <c r="O15" s="287">
        <v>91</v>
      </c>
      <c r="P15" s="287">
        <v>48</v>
      </c>
      <c r="Q15" s="288">
        <f t="shared" si="3"/>
        <v>139</v>
      </c>
      <c r="R15" s="218"/>
      <c r="S15" s="218"/>
      <c r="T15" s="215"/>
      <c r="U15" s="70"/>
      <c r="V15" s="69">
        <v>34</v>
      </c>
      <c r="W15" s="69">
        <v>5</v>
      </c>
      <c r="X15" s="71">
        <v>39</v>
      </c>
      <c r="Z15" s="71">
        <f t="shared" si="6"/>
        <v>4004</v>
      </c>
      <c r="AA15" s="71">
        <f t="shared" si="6"/>
        <v>2455</v>
      </c>
      <c r="AB15" s="71">
        <f>D15+I15+M15+X15</f>
        <v>6473</v>
      </c>
      <c r="AC15" s="9"/>
    </row>
    <row r="16" spans="1:33" x14ac:dyDescent="0.25">
      <c r="A16" s="68">
        <v>2014</v>
      </c>
      <c r="B16" s="69">
        <v>2451</v>
      </c>
      <c r="C16" s="69">
        <v>1697</v>
      </c>
      <c r="D16" s="71">
        <f t="shared" si="0"/>
        <v>4148</v>
      </c>
      <c r="E16" s="70"/>
      <c r="F16" s="69">
        <v>1112</v>
      </c>
      <c r="G16" s="69">
        <v>567</v>
      </c>
      <c r="H16" s="69">
        <v>21</v>
      </c>
      <c r="I16" s="71">
        <f t="shared" si="7"/>
        <v>1700</v>
      </c>
      <c r="J16" s="70"/>
      <c r="K16" s="69">
        <v>350</v>
      </c>
      <c r="L16" s="69">
        <v>145</v>
      </c>
      <c r="M16" s="71">
        <f t="shared" si="2"/>
        <v>495</v>
      </c>
      <c r="N16" s="70"/>
      <c r="O16" s="287">
        <v>106</v>
      </c>
      <c r="P16" s="287">
        <v>48</v>
      </c>
      <c r="Q16" s="288">
        <f t="shared" si="3"/>
        <v>154</v>
      </c>
      <c r="R16" s="218"/>
      <c r="S16" s="218"/>
      <c r="T16" s="215"/>
      <c r="U16" s="70"/>
      <c r="V16" s="69">
        <v>22</v>
      </c>
      <c r="W16" s="69">
        <v>4</v>
      </c>
      <c r="X16" s="71">
        <v>26</v>
      </c>
      <c r="Z16" s="71">
        <f t="shared" si="6"/>
        <v>3935</v>
      </c>
      <c r="AA16" s="71">
        <f t="shared" si="6"/>
        <v>2413</v>
      </c>
      <c r="AB16" s="71">
        <f>D16+I16+M16+X16</f>
        <v>6369</v>
      </c>
      <c r="AC16" s="9"/>
    </row>
    <row r="17" spans="1:30" x14ac:dyDescent="0.25">
      <c r="A17" s="68">
        <v>2015</v>
      </c>
      <c r="B17" s="69">
        <v>2424</v>
      </c>
      <c r="C17" s="69">
        <v>1813</v>
      </c>
      <c r="D17" s="71">
        <f t="shared" si="0"/>
        <v>4237</v>
      </c>
      <c r="E17" s="70"/>
      <c r="F17" s="69">
        <v>1098</v>
      </c>
      <c r="G17" s="69">
        <v>534</v>
      </c>
      <c r="H17" s="69">
        <v>24</v>
      </c>
      <c r="I17" s="71">
        <f t="shared" si="7"/>
        <v>1656</v>
      </c>
      <c r="J17" s="70"/>
      <c r="K17" s="69">
        <v>334</v>
      </c>
      <c r="L17" s="69">
        <v>148</v>
      </c>
      <c r="M17" s="71">
        <f t="shared" si="2"/>
        <v>482</v>
      </c>
      <c r="N17" s="70"/>
      <c r="O17" s="287">
        <v>104</v>
      </c>
      <c r="P17" s="287">
        <v>48</v>
      </c>
      <c r="Q17" s="288">
        <f t="shared" si="3"/>
        <v>152</v>
      </c>
      <c r="R17" s="218"/>
      <c r="S17" s="218"/>
      <c r="T17" s="215"/>
      <c r="U17" s="70"/>
      <c r="V17" s="69">
        <v>46</v>
      </c>
      <c r="W17" s="69">
        <v>8</v>
      </c>
      <c r="X17" s="71">
        <v>54</v>
      </c>
      <c r="Z17" s="71">
        <f t="shared" si="6"/>
        <v>3902</v>
      </c>
      <c r="AA17" s="71">
        <f t="shared" si="6"/>
        <v>2503</v>
      </c>
      <c r="AB17" s="71">
        <f>D17+I17+M17+X17</f>
        <v>6429</v>
      </c>
    </row>
    <row r="18" spans="1:30" x14ac:dyDescent="0.25">
      <c r="A18" s="68">
        <v>2016</v>
      </c>
      <c r="B18" s="69">
        <v>2520</v>
      </c>
      <c r="C18" s="69">
        <v>1850</v>
      </c>
      <c r="D18" s="71">
        <f>+C18+B18</f>
        <v>4370</v>
      </c>
      <c r="E18" s="70"/>
      <c r="F18" s="69">
        <v>1083</v>
      </c>
      <c r="G18" s="69">
        <v>604</v>
      </c>
      <c r="H18" s="69">
        <v>27</v>
      </c>
      <c r="I18" s="71">
        <f>+H18+G18+F18</f>
        <v>1714</v>
      </c>
      <c r="J18" s="70"/>
      <c r="K18" s="69">
        <v>329</v>
      </c>
      <c r="L18" s="69">
        <v>155</v>
      </c>
      <c r="M18" s="71">
        <f t="shared" si="2"/>
        <v>484</v>
      </c>
      <c r="N18" s="70"/>
      <c r="O18" s="287">
        <v>138</v>
      </c>
      <c r="P18" s="287">
        <v>52</v>
      </c>
      <c r="Q18" s="288">
        <f t="shared" si="3"/>
        <v>190</v>
      </c>
      <c r="R18" s="218">
        <v>24</v>
      </c>
      <c r="S18" s="218">
        <v>1</v>
      </c>
      <c r="T18" s="215">
        <f t="shared" ref="T18:T23" si="8">SUM(R18:S18)</f>
        <v>25</v>
      </c>
      <c r="U18" s="70"/>
      <c r="V18" s="69">
        <v>51</v>
      </c>
      <c r="W18" s="69">
        <v>16</v>
      </c>
      <c r="X18" s="71">
        <v>67</v>
      </c>
      <c r="Z18" s="71">
        <f t="shared" ref="Z18:AA20" si="9">B18+F18+K18+R18+V18</f>
        <v>4007</v>
      </c>
      <c r="AA18" s="71">
        <f t="shared" si="9"/>
        <v>2626</v>
      </c>
      <c r="AB18" s="71">
        <f t="shared" ref="AB18:AB23" si="10">D18+I18+M18+T18+X18</f>
        <v>6660</v>
      </c>
      <c r="AC18" s="9"/>
    </row>
    <row r="19" spans="1:30" x14ac:dyDescent="0.25">
      <c r="A19" s="68">
        <v>2017</v>
      </c>
      <c r="B19" s="69">
        <v>2558</v>
      </c>
      <c r="C19" s="69">
        <v>1836</v>
      </c>
      <c r="D19" s="71">
        <f>+C19+B19</f>
        <v>4394</v>
      </c>
      <c r="E19" s="70"/>
      <c r="F19" s="69">
        <v>1092</v>
      </c>
      <c r="G19" s="69">
        <v>576</v>
      </c>
      <c r="H19" s="69">
        <v>34</v>
      </c>
      <c r="I19" s="71">
        <f>+H19+G19+F19</f>
        <v>1702</v>
      </c>
      <c r="J19" s="70"/>
      <c r="K19" s="69">
        <v>297</v>
      </c>
      <c r="L19" s="69">
        <v>148</v>
      </c>
      <c r="M19" s="71">
        <f>+L19+K19</f>
        <v>445</v>
      </c>
      <c r="N19" s="70"/>
      <c r="O19" s="287">
        <v>163</v>
      </c>
      <c r="P19" s="287">
        <v>42</v>
      </c>
      <c r="Q19" s="288">
        <f t="shared" si="3"/>
        <v>205</v>
      </c>
      <c r="R19" s="218">
        <v>26</v>
      </c>
      <c r="S19" s="218">
        <v>4</v>
      </c>
      <c r="T19" s="215">
        <f t="shared" si="8"/>
        <v>30</v>
      </c>
      <c r="U19" s="70"/>
      <c r="V19" s="69">
        <v>83</v>
      </c>
      <c r="W19" s="69">
        <v>13</v>
      </c>
      <c r="X19" s="71">
        <f>V19+W19</f>
        <v>96</v>
      </c>
      <c r="Z19" s="71">
        <f t="shared" si="9"/>
        <v>4056</v>
      </c>
      <c r="AA19" s="71">
        <f t="shared" si="9"/>
        <v>2577</v>
      </c>
      <c r="AB19" s="71">
        <f t="shared" si="10"/>
        <v>6667</v>
      </c>
      <c r="AC19" s="9"/>
      <c r="AD19" s="9"/>
    </row>
    <row r="20" spans="1:30" x14ac:dyDescent="0.25">
      <c r="A20" s="7">
        <v>2018</v>
      </c>
      <c r="B20" s="69">
        <v>2506</v>
      </c>
      <c r="C20" s="69">
        <v>1866</v>
      </c>
      <c r="D20" s="71">
        <f>+C20+B20</f>
        <v>4372</v>
      </c>
      <c r="E20" s="69"/>
      <c r="F20" s="69">
        <v>1046</v>
      </c>
      <c r="G20" s="69">
        <v>560</v>
      </c>
      <c r="H20" s="69">
        <v>45</v>
      </c>
      <c r="I20" s="71">
        <f t="shared" si="7"/>
        <v>1651</v>
      </c>
      <c r="J20" s="69"/>
      <c r="K20" s="69">
        <v>357</v>
      </c>
      <c r="L20" s="69">
        <v>144</v>
      </c>
      <c r="M20" s="71">
        <f>+L20+K20</f>
        <v>501</v>
      </c>
      <c r="N20" s="69"/>
      <c r="O20" s="287">
        <v>151</v>
      </c>
      <c r="P20" s="287">
        <v>55</v>
      </c>
      <c r="Q20" s="288">
        <f t="shared" si="3"/>
        <v>206</v>
      </c>
      <c r="R20" s="218">
        <v>15</v>
      </c>
      <c r="S20" s="218">
        <v>2</v>
      </c>
      <c r="T20" s="215">
        <f t="shared" si="8"/>
        <v>17</v>
      </c>
      <c r="U20" s="69"/>
      <c r="V20" s="69">
        <v>52</v>
      </c>
      <c r="W20" s="69">
        <v>13</v>
      </c>
      <c r="X20" s="71">
        <f>V20+W20</f>
        <v>65</v>
      </c>
      <c r="Z20" s="71">
        <f t="shared" si="9"/>
        <v>3976</v>
      </c>
      <c r="AA20" s="71">
        <f t="shared" si="9"/>
        <v>2585</v>
      </c>
      <c r="AB20" s="71">
        <f t="shared" si="10"/>
        <v>6606</v>
      </c>
      <c r="AC20" s="9"/>
      <c r="AD20" s="9"/>
    </row>
    <row r="21" spans="1:30" x14ac:dyDescent="0.25">
      <c r="A21" s="7">
        <v>2019</v>
      </c>
      <c r="B21" s="69">
        <v>2412</v>
      </c>
      <c r="C21" s="69">
        <v>1841</v>
      </c>
      <c r="D21" s="71">
        <f>+C21+B21</f>
        <v>4253</v>
      </c>
      <c r="E21" s="69"/>
      <c r="F21" s="69">
        <v>1044</v>
      </c>
      <c r="G21" s="69">
        <v>503</v>
      </c>
      <c r="H21" s="69">
        <v>30</v>
      </c>
      <c r="I21" s="71">
        <f t="shared" si="7"/>
        <v>1577</v>
      </c>
      <c r="J21" s="69"/>
      <c r="K21" s="69">
        <v>356</v>
      </c>
      <c r="L21" s="69">
        <v>137</v>
      </c>
      <c r="M21" s="71">
        <f>+L21+K21</f>
        <v>493</v>
      </c>
      <c r="N21" s="69"/>
      <c r="O21" s="287">
        <v>139</v>
      </c>
      <c r="P21" s="287">
        <v>54</v>
      </c>
      <c r="Q21" s="288">
        <f t="shared" si="3"/>
        <v>193</v>
      </c>
      <c r="R21" s="218">
        <v>15</v>
      </c>
      <c r="S21" s="218">
        <v>2</v>
      </c>
      <c r="T21" s="215">
        <f t="shared" si="8"/>
        <v>17</v>
      </c>
      <c r="U21" s="69"/>
      <c r="V21" s="69">
        <v>78</v>
      </c>
      <c r="W21" s="69">
        <v>9</v>
      </c>
      <c r="X21" s="71">
        <f>V21+W21</f>
        <v>87</v>
      </c>
      <c r="Z21" s="71">
        <f t="shared" ref="Z21:AA23" si="11">B21+F21+K21+R21+V21</f>
        <v>3905</v>
      </c>
      <c r="AA21" s="71">
        <f t="shared" si="11"/>
        <v>2492</v>
      </c>
      <c r="AB21" s="71">
        <f t="shared" si="10"/>
        <v>6427</v>
      </c>
      <c r="AC21" s="9"/>
      <c r="AD21" s="9"/>
    </row>
    <row r="22" spans="1:30" x14ac:dyDescent="0.25">
      <c r="A22" s="7">
        <v>2020</v>
      </c>
      <c r="B22" s="69">
        <v>2376</v>
      </c>
      <c r="C22" s="69">
        <v>1889</v>
      </c>
      <c r="D22" s="71">
        <v>4273</v>
      </c>
      <c r="E22" s="69"/>
      <c r="F22" s="69">
        <v>993</v>
      </c>
      <c r="G22" s="69">
        <v>510</v>
      </c>
      <c r="H22" s="69">
        <v>22</v>
      </c>
      <c r="I22" s="71">
        <f t="shared" si="7"/>
        <v>1525</v>
      </c>
      <c r="J22" s="69"/>
      <c r="K22" s="69">
        <v>348</v>
      </c>
      <c r="L22" s="69">
        <v>152</v>
      </c>
      <c r="M22" s="71">
        <f>+L22+K22</f>
        <v>500</v>
      </c>
      <c r="N22" s="69"/>
      <c r="O22" s="287">
        <v>130</v>
      </c>
      <c r="P22" s="287">
        <v>63</v>
      </c>
      <c r="Q22" s="288">
        <f t="shared" si="3"/>
        <v>193</v>
      </c>
      <c r="R22" s="218">
        <v>25</v>
      </c>
      <c r="S22" s="218">
        <v>3</v>
      </c>
      <c r="T22" s="215">
        <f t="shared" si="8"/>
        <v>28</v>
      </c>
      <c r="U22" s="69"/>
      <c r="V22" s="69">
        <v>62</v>
      </c>
      <c r="W22" s="69">
        <v>11</v>
      </c>
      <c r="X22" s="71">
        <f>V22+W22</f>
        <v>73</v>
      </c>
      <c r="Z22" s="71">
        <f t="shared" si="11"/>
        <v>3804</v>
      </c>
      <c r="AA22" s="71">
        <f t="shared" si="11"/>
        <v>2565</v>
      </c>
      <c r="AB22" s="71">
        <f t="shared" si="10"/>
        <v>6399</v>
      </c>
      <c r="AC22" s="9"/>
      <c r="AD22" s="9"/>
    </row>
    <row r="23" spans="1:30" x14ac:dyDescent="0.25">
      <c r="A23" s="7">
        <v>2021</v>
      </c>
      <c r="B23" s="69">
        <v>2586</v>
      </c>
      <c r="C23" s="69">
        <v>1953</v>
      </c>
      <c r="D23" s="71">
        <v>4548</v>
      </c>
      <c r="E23" s="69"/>
      <c r="F23" s="69">
        <v>1078</v>
      </c>
      <c r="G23" s="69">
        <v>541</v>
      </c>
      <c r="H23" s="69">
        <v>16</v>
      </c>
      <c r="I23" s="71">
        <f t="shared" si="7"/>
        <v>1635</v>
      </c>
      <c r="J23" s="69"/>
      <c r="K23" s="69">
        <v>348</v>
      </c>
      <c r="L23" s="69">
        <v>160</v>
      </c>
      <c r="M23" s="71">
        <v>511</v>
      </c>
      <c r="N23" s="69"/>
      <c r="O23" s="287">
        <v>149</v>
      </c>
      <c r="P23" s="287">
        <v>51</v>
      </c>
      <c r="Q23" s="288">
        <f t="shared" si="3"/>
        <v>200</v>
      </c>
      <c r="R23" s="218">
        <v>21</v>
      </c>
      <c r="S23" s="218">
        <v>1</v>
      </c>
      <c r="T23" s="215">
        <f t="shared" si="8"/>
        <v>22</v>
      </c>
      <c r="U23" s="69"/>
      <c r="V23" s="69">
        <v>85</v>
      </c>
      <c r="W23" s="69">
        <v>14</v>
      </c>
      <c r="X23" s="71">
        <v>101</v>
      </c>
      <c r="Z23" s="71">
        <f t="shared" si="11"/>
        <v>4118</v>
      </c>
      <c r="AA23" s="71">
        <f t="shared" si="11"/>
        <v>2669</v>
      </c>
      <c r="AB23" s="71">
        <f t="shared" si="10"/>
        <v>6817</v>
      </c>
      <c r="AC23" s="9"/>
      <c r="AD23" s="9"/>
    </row>
    <row r="24" spans="1:30" x14ac:dyDescent="0.25">
      <c r="A24" s="7">
        <v>2022</v>
      </c>
      <c r="B24" s="69">
        <v>2523</v>
      </c>
      <c r="C24" s="69">
        <v>1957</v>
      </c>
      <c r="D24" s="71">
        <v>4493</v>
      </c>
      <c r="E24" s="69"/>
      <c r="F24" s="69">
        <v>1091</v>
      </c>
      <c r="G24" s="69">
        <v>614</v>
      </c>
      <c r="H24" s="69">
        <v>12</v>
      </c>
      <c r="I24" s="71">
        <f t="shared" si="7"/>
        <v>1717</v>
      </c>
      <c r="J24" s="69"/>
      <c r="K24" s="69">
        <v>398</v>
      </c>
      <c r="L24" s="69">
        <v>155</v>
      </c>
      <c r="M24" s="71">
        <v>557</v>
      </c>
      <c r="N24" s="69"/>
      <c r="O24" s="287">
        <v>146</v>
      </c>
      <c r="P24" s="287">
        <v>47</v>
      </c>
      <c r="Q24" s="288">
        <f t="shared" si="3"/>
        <v>193</v>
      </c>
      <c r="R24" s="218">
        <v>23</v>
      </c>
      <c r="S24" s="218">
        <v>0</v>
      </c>
      <c r="T24" s="215">
        <f>SUM(R24:S24)</f>
        <v>23</v>
      </c>
      <c r="U24" s="69"/>
      <c r="V24" s="69">
        <v>39</v>
      </c>
      <c r="W24" s="69">
        <v>12</v>
      </c>
      <c r="X24" s="71">
        <f>V24+W24</f>
        <v>51</v>
      </c>
      <c r="Z24" s="71">
        <f t="shared" ref="Z24:AA26" si="12">B24+F24+K24+R24+V24</f>
        <v>4074</v>
      </c>
      <c r="AA24" s="71">
        <f t="shared" si="12"/>
        <v>2738</v>
      </c>
      <c r="AB24" s="71">
        <f>D24+I24+M24+T24+X24</f>
        <v>6841</v>
      </c>
      <c r="AC24" s="9"/>
      <c r="AD24" s="9"/>
    </row>
    <row r="25" spans="1:30" x14ac:dyDescent="0.25">
      <c r="A25" s="7">
        <v>2023</v>
      </c>
      <c r="B25" s="69">
        <v>2558</v>
      </c>
      <c r="C25" s="69">
        <v>1926</v>
      </c>
      <c r="D25" s="71">
        <v>4499</v>
      </c>
      <c r="E25" s="69"/>
      <c r="F25" s="67">
        <v>1179</v>
      </c>
      <c r="G25" s="67">
        <v>639</v>
      </c>
      <c r="H25" s="69">
        <v>20</v>
      </c>
      <c r="I25" s="71">
        <f t="shared" si="7"/>
        <v>1838</v>
      </c>
      <c r="J25" s="69"/>
      <c r="K25" s="67">
        <v>360</v>
      </c>
      <c r="L25" s="67">
        <v>167</v>
      </c>
      <c r="M25" s="71">
        <v>530</v>
      </c>
      <c r="N25" s="69"/>
      <c r="O25" s="287">
        <v>153</v>
      </c>
      <c r="P25" s="287">
        <v>50</v>
      </c>
      <c r="Q25" s="288">
        <v>203</v>
      </c>
      <c r="R25" s="367">
        <v>31</v>
      </c>
      <c r="S25" s="367">
        <v>3</v>
      </c>
      <c r="T25" s="215">
        <v>34</v>
      </c>
      <c r="U25" s="69"/>
      <c r="V25" s="67">
        <v>33</v>
      </c>
      <c r="W25" s="67">
        <v>7</v>
      </c>
      <c r="X25" s="71">
        <v>40</v>
      </c>
      <c r="Z25" s="71">
        <f t="shared" si="12"/>
        <v>4161</v>
      </c>
      <c r="AA25" s="71">
        <f t="shared" si="12"/>
        <v>2742</v>
      </c>
      <c r="AB25" s="71">
        <f>D25+I25+M25+T25+X25</f>
        <v>6941</v>
      </c>
      <c r="AC25" s="9"/>
      <c r="AD25" s="9"/>
    </row>
    <row r="26" spans="1:30" x14ac:dyDescent="0.25">
      <c r="A26" s="7">
        <v>2024</v>
      </c>
      <c r="B26" s="69">
        <v>2562</v>
      </c>
      <c r="C26" s="69">
        <v>1908</v>
      </c>
      <c r="D26" s="71">
        <v>4499</v>
      </c>
      <c r="E26" s="69"/>
      <c r="F26" s="69">
        <v>1030</v>
      </c>
      <c r="G26" s="69">
        <v>545</v>
      </c>
      <c r="H26" s="69">
        <v>12</v>
      </c>
      <c r="I26" s="71">
        <v>1587</v>
      </c>
      <c r="J26" s="69"/>
      <c r="K26" s="69">
        <v>390</v>
      </c>
      <c r="L26" s="69">
        <v>144</v>
      </c>
      <c r="M26" s="71">
        <v>539</v>
      </c>
      <c r="N26" s="69"/>
      <c r="O26" s="287">
        <v>153</v>
      </c>
      <c r="P26" s="287">
        <v>48</v>
      </c>
      <c r="Q26" s="288">
        <v>201</v>
      </c>
      <c r="R26" s="218">
        <v>29</v>
      </c>
      <c r="S26" s="218">
        <v>0</v>
      </c>
      <c r="T26" s="215">
        <v>29</v>
      </c>
      <c r="U26" s="69"/>
      <c r="V26" s="69">
        <v>40</v>
      </c>
      <c r="W26" s="69">
        <v>9</v>
      </c>
      <c r="X26" s="71">
        <v>49</v>
      </c>
      <c r="Z26" s="71">
        <f t="shared" si="12"/>
        <v>4051</v>
      </c>
      <c r="AA26" s="71">
        <f t="shared" si="12"/>
        <v>2606</v>
      </c>
      <c r="AB26" s="71">
        <f>D26+I26+M26+T26+X26</f>
        <v>6703</v>
      </c>
      <c r="AC26" s="9"/>
      <c r="AD26" s="9"/>
    </row>
    <row r="27" spans="1:30" x14ac:dyDescent="0.25">
      <c r="A27" s="7"/>
      <c r="B27" s="69"/>
      <c r="C27" s="69"/>
      <c r="D27" s="71"/>
      <c r="E27" s="69"/>
      <c r="F27" s="69"/>
      <c r="G27" s="69"/>
      <c r="H27" s="69"/>
      <c r="I27" s="71"/>
      <c r="J27" s="69"/>
      <c r="K27" s="69"/>
      <c r="L27" s="69"/>
      <c r="M27" s="71"/>
      <c r="N27" s="69"/>
      <c r="O27" s="287"/>
      <c r="P27" s="287"/>
      <c r="Q27" s="288"/>
      <c r="R27" s="218"/>
      <c r="S27" s="218"/>
      <c r="T27" s="215"/>
      <c r="U27" s="69"/>
      <c r="V27" s="69"/>
      <c r="W27" s="69"/>
      <c r="X27" s="71"/>
      <c r="Z27" s="71"/>
      <c r="AA27" s="71"/>
      <c r="AB27" s="71"/>
      <c r="AC27" s="9"/>
      <c r="AD27" s="9"/>
    </row>
    <row r="28" spans="1:30" x14ac:dyDescent="0.25">
      <c r="A28" s="4" t="s">
        <v>90</v>
      </c>
      <c r="B28" s="67"/>
      <c r="C28" s="67"/>
      <c r="D28" s="67"/>
      <c r="E28" s="67"/>
      <c r="F28" s="67"/>
      <c r="G28" s="67"/>
      <c r="H28" s="67"/>
      <c r="I28" s="67"/>
      <c r="J28" s="67"/>
      <c r="K28" s="67"/>
      <c r="L28" s="69"/>
      <c r="M28" s="67"/>
      <c r="N28" s="67"/>
      <c r="O28" s="67"/>
      <c r="P28" s="67"/>
      <c r="Q28" s="67"/>
      <c r="R28" s="67"/>
      <c r="S28" s="67"/>
      <c r="T28" s="67"/>
      <c r="U28" s="67"/>
      <c r="V28" s="67"/>
      <c r="W28" s="67"/>
      <c r="X28" s="67"/>
    </row>
    <row r="29" spans="1:30" x14ac:dyDescent="0.25">
      <c r="A29" s="4" t="s">
        <v>193</v>
      </c>
      <c r="B29" s="67"/>
      <c r="C29" s="67"/>
      <c r="D29" s="67"/>
      <c r="E29" s="67"/>
      <c r="F29" s="67"/>
      <c r="G29" s="67"/>
      <c r="H29" s="67"/>
      <c r="I29" s="67"/>
      <c r="J29" s="67"/>
      <c r="K29" s="67"/>
      <c r="L29" s="67"/>
      <c r="M29" s="67"/>
      <c r="N29" s="67"/>
      <c r="O29" s="67"/>
      <c r="P29" s="67"/>
      <c r="Q29" s="67"/>
      <c r="R29" s="67"/>
      <c r="S29" s="67"/>
      <c r="T29" s="67"/>
      <c r="U29" s="67"/>
      <c r="V29" s="67"/>
      <c r="W29" s="67"/>
      <c r="X29" s="67"/>
    </row>
    <row r="30" spans="1:30" x14ac:dyDescent="0.25">
      <c r="A30" s="4" t="s">
        <v>237</v>
      </c>
      <c r="B30" s="67"/>
      <c r="C30" s="67"/>
      <c r="D30" s="67"/>
      <c r="E30" s="67"/>
      <c r="F30" s="67"/>
      <c r="G30" s="67"/>
      <c r="H30" s="67"/>
      <c r="I30" s="67"/>
      <c r="J30" s="67"/>
      <c r="K30" s="67"/>
      <c r="L30" s="67"/>
      <c r="M30" s="67"/>
      <c r="N30" s="67"/>
      <c r="O30" s="67"/>
      <c r="P30" s="67"/>
      <c r="Q30" s="67"/>
      <c r="R30" s="67"/>
      <c r="S30" s="67"/>
      <c r="T30" s="67"/>
      <c r="U30" s="67"/>
      <c r="V30" s="67"/>
      <c r="W30" s="67"/>
      <c r="X30" s="67"/>
    </row>
    <row r="31" spans="1:30" x14ac:dyDescent="0.25">
      <c r="A31" s="214" t="s">
        <v>259</v>
      </c>
      <c r="B31" s="67"/>
      <c r="C31" s="67"/>
      <c r="D31" s="67"/>
      <c r="E31" s="67"/>
      <c r="F31" s="67"/>
      <c r="G31" s="67"/>
      <c r="H31" s="67"/>
      <c r="I31" s="67"/>
      <c r="J31" s="67"/>
      <c r="K31" s="67"/>
      <c r="L31" s="67"/>
      <c r="M31" s="67"/>
      <c r="N31" s="67"/>
      <c r="O31" s="67"/>
      <c r="P31" s="67"/>
      <c r="Q31" s="67"/>
      <c r="R31" s="67"/>
      <c r="S31" s="67"/>
      <c r="T31" s="67"/>
      <c r="U31" s="67"/>
      <c r="V31" s="67"/>
      <c r="W31" s="67"/>
      <c r="X31" s="67"/>
    </row>
    <row r="32" spans="1:30" x14ac:dyDescent="0.25">
      <c r="A32" s="4" t="s">
        <v>276</v>
      </c>
      <c r="Q32" s="9"/>
    </row>
    <row r="33" spans="1:17" x14ac:dyDescent="0.25">
      <c r="A33" s="4" t="s">
        <v>278</v>
      </c>
      <c r="Q33" s="9"/>
    </row>
    <row r="34" spans="1:17" x14ac:dyDescent="0.25">
      <c r="Q34" s="9"/>
    </row>
    <row r="35" spans="1:17" x14ac:dyDescent="0.25">
      <c r="Q35" s="9"/>
    </row>
    <row r="37" spans="1:17" x14ac:dyDescent="0.25">
      <c r="E37" s="9">
        <f>D24+I24+M24+T24+X24</f>
        <v>6841</v>
      </c>
    </row>
  </sheetData>
  <mergeCells count="7">
    <mergeCell ref="Z5:AB5"/>
    <mergeCell ref="R5:T5"/>
    <mergeCell ref="B5:D5"/>
    <mergeCell ref="F5:I5"/>
    <mergeCell ref="K5:M5"/>
    <mergeCell ref="O5:Q5"/>
    <mergeCell ref="V5:X5"/>
  </mergeCells>
  <pageMargins left="0.35433070866141736" right="0.15748031496062992" top="0.74803149606299213" bottom="0.74803149606299213" header="0.31496062992125984" footer="0.31496062992125984"/>
  <pageSetup scale="80" orientation="landscape" r:id="rId1"/>
  <headerFooter>
    <oddFooter>&amp;L&amp;A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3"/>
  <sheetViews>
    <sheetView zoomScaleNormal="100" workbookViewId="0">
      <pane xSplit="1" ySplit="6" topLeftCell="G7" activePane="bottomRight" state="frozen"/>
      <selection pane="topRight" activeCell="B1" sqref="B1"/>
      <selection pane="bottomLeft" activeCell="A7" sqref="A7"/>
      <selection pane="bottomRight" activeCell="T59" sqref="T59"/>
    </sheetView>
  </sheetViews>
  <sheetFormatPr defaultColWidth="9.140625" defaultRowHeight="15" x14ac:dyDescent="0.25"/>
  <cols>
    <col min="1" max="1" width="37.28515625" style="4" customWidth="1"/>
    <col min="2" max="7" width="8.5703125" style="4" customWidth="1"/>
    <col min="8" max="8" width="9.140625" style="4"/>
    <col min="9" max="9" width="10.42578125" style="4" customWidth="1"/>
    <col min="10" max="16384" width="9.140625" style="4"/>
  </cols>
  <sheetData>
    <row r="1" spans="1:14" x14ac:dyDescent="0.25">
      <c r="A1" s="3" t="s">
        <v>149</v>
      </c>
    </row>
    <row r="2" spans="1:14" x14ac:dyDescent="0.25">
      <c r="A2" s="3" t="s">
        <v>295</v>
      </c>
    </row>
    <row r="3" spans="1:14" ht="15.75" x14ac:dyDescent="0.25">
      <c r="A3" s="45" t="s">
        <v>191</v>
      </c>
    </row>
    <row r="4" spans="1:14" x14ac:dyDescent="0.25">
      <c r="A4" s="3"/>
    </row>
    <row r="5" spans="1:14" x14ac:dyDescent="0.25">
      <c r="A5" s="86" t="s">
        <v>18</v>
      </c>
      <c r="B5" s="87"/>
      <c r="C5" s="87"/>
      <c r="D5" s="87"/>
      <c r="E5" s="87"/>
      <c r="F5" s="87"/>
      <c r="G5" s="87"/>
      <c r="H5" s="87"/>
      <c r="I5" s="87"/>
      <c r="J5" s="87"/>
      <c r="K5" s="87"/>
      <c r="L5" s="87"/>
      <c r="M5" s="87"/>
    </row>
    <row r="6" spans="1:14" s="50" customFormat="1" x14ac:dyDescent="0.25">
      <c r="A6" s="72" t="s">
        <v>99</v>
      </c>
      <c r="B6" s="160">
        <v>2012</v>
      </c>
      <c r="C6" s="160">
        <v>2013</v>
      </c>
      <c r="D6" s="160">
        <v>2014</v>
      </c>
      <c r="E6" s="160">
        <v>2015</v>
      </c>
      <c r="F6" s="160">
        <v>2016</v>
      </c>
      <c r="G6" s="160">
        <v>2017</v>
      </c>
      <c r="H6" s="160">
        <v>2018</v>
      </c>
      <c r="I6" s="160">
        <v>2019</v>
      </c>
      <c r="J6" s="160">
        <v>2020</v>
      </c>
      <c r="K6" s="160">
        <v>2021</v>
      </c>
      <c r="L6" s="160">
        <v>2022</v>
      </c>
      <c r="M6" s="160">
        <v>2023</v>
      </c>
      <c r="N6" s="213">
        <v>2024</v>
      </c>
    </row>
    <row r="7" spans="1:14" s="50" customFormat="1" x14ac:dyDescent="0.25">
      <c r="A7" s="112" t="s">
        <v>221</v>
      </c>
      <c r="B7" s="100"/>
      <c r="C7" s="100"/>
      <c r="D7" s="100"/>
      <c r="E7" s="100"/>
      <c r="F7" s="100"/>
      <c r="G7" s="100">
        <v>76</v>
      </c>
      <c r="H7" s="50">
        <v>66</v>
      </c>
      <c r="I7" s="50">
        <v>58</v>
      </c>
      <c r="J7" s="50">
        <v>64</v>
      </c>
      <c r="K7" s="50">
        <v>55</v>
      </c>
      <c r="L7" s="4">
        <v>41</v>
      </c>
      <c r="M7" s="4">
        <v>32</v>
      </c>
      <c r="N7" s="50">
        <v>50</v>
      </c>
    </row>
    <row r="8" spans="1:14" x14ac:dyDescent="0.25">
      <c r="A8" s="73" t="s">
        <v>100</v>
      </c>
      <c r="B8" s="74">
        <v>135</v>
      </c>
      <c r="C8" s="74">
        <v>151</v>
      </c>
      <c r="D8" s="74">
        <v>171</v>
      </c>
      <c r="E8" s="74">
        <v>213</v>
      </c>
      <c r="F8" s="74">
        <v>249</v>
      </c>
      <c r="G8" s="74">
        <v>194</v>
      </c>
      <c r="H8" s="4">
        <v>173</v>
      </c>
      <c r="I8" s="4">
        <v>196</v>
      </c>
      <c r="J8" s="4">
        <v>166</v>
      </c>
      <c r="K8" s="4">
        <v>158</v>
      </c>
      <c r="L8" s="4">
        <v>134</v>
      </c>
      <c r="M8" s="4">
        <v>164</v>
      </c>
      <c r="N8" s="4">
        <v>149</v>
      </c>
    </row>
    <row r="9" spans="1:14" x14ac:dyDescent="0.25">
      <c r="A9" s="73" t="s">
        <v>22</v>
      </c>
      <c r="B9" s="74">
        <v>93</v>
      </c>
      <c r="C9" s="74">
        <v>98</v>
      </c>
      <c r="D9" s="74">
        <v>97</v>
      </c>
      <c r="E9" s="74">
        <v>82</v>
      </c>
      <c r="F9" s="74">
        <v>90</v>
      </c>
      <c r="G9" s="74">
        <v>100</v>
      </c>
      <c r="H9" s="4">
        <v>96</v>
      </c>
      <c r="I9" s="4">
        <v>94</v>
      </c>
      <c r="J9" s="4">
        <v>97</v>
      </c>
      <c r="K9" s="4">
        <v>79</v>
      </c>
      <c r="L9" s="4">
        <v>80</v>
      </c>
      <c r="M9" s="4">
        <v>92</v>
      </c>
      <c r="N9" s="4">
        <v>74</v>
      </c>
    </row>
    <row r="10" spans="1:14" x14ac:dyDescent="0.25">
      <c r="A10" s="73" t="s">
        <v>24</v>
      </c>
      <c r="B10" s="74">
        <v>926</v>
      </c>
      <c r="C10" s="74">
        <v>922</v>
      </c>
      <c r="D10" s="74">
        <v>921</v>
      </c>
      <c r="E10" s="74">
        <v>1035</v>
      </c>
      <c r="F10" s="74">
        <v>1089</v>
      </c>
      <c r="G10" s="74">
        <v>1035</v>
      </c>
      <c r="H10" s="4">
        <v>1036</v>
      </c>
      <c r="I10" s="4">
        <v>1013</v>
      </c>
      <c r="J10" s="4">
        <v>986</v>
      </c>
      <c r="K10" s="4">
        <v>1135</v>
      </c>
      <c r="L10" s="4">
        <v>1165</v>
      </c>
      <c r="M10" s="4">
        <v>1171</v>
      </c>
      <c r="N10" s="4">
        <v>1102</v>
      </c>
    </row>
    <row r="11" spans="1:14" x14ac:dyDescent="0.25">
      <c r="A11" s="73" t="s">
        <v>101</v>
      </c>
      <c r="B11" s="74">
        <v>472</v>
      </c>
      <c r="C11" s="74">
        <v>431</v>
      </c>
      <c r="D11" s="74">
        <v>432</v>
      </c>
      <c r="E11" s="74">
        <v>439</v>
      </c>
      <c r="F11" s="74">
        <v>441</v>
      </c>
      <c r="G11" s="74">
        <v>413</v>
      </c>
      <c r="H11" s="4">
        <v>439</v>
      </c>
      <c r="I11" s="4">
        <v>386</v>
      </c>
      <c r="J11" s="4">
        <v>424</v>
      </c>
      <c r="K11" s="4">
        <v>452</v>
      </c>
      <c r="L11" s="4">
        <v>406</v>
      </c>
      <c r="M11" s="4">
        <v>393</v>
      </c>
      <c r="N11" s="4">
        <v>434</v>
      </c>
    </row>
    <row r="12" spans="1:14" x14ac:dyDescent="0.25">
      <c r="A12" s="73" t="s">
        <v>102</v>
      </c>
      <c r="B12" s="74">
        <v>14</v>
      </c>
      <c r="C12" s="74">
        <v>13</v>
      </c>
      <c r="D12" s="74">
        <v>7</v>
      </c>
      <c r="E12" s="74">
        <v>6</v>
      </c>
      <c r="F12" s="74">
        <v>17</v>
      </c>
      <c r="G12" s="74">
        <v>3</v>
      </c>
      <c r="H12" s="4">
        <v>10</v>
      </c>
      <c r="I12" s="4">
        <v>2</v>
      </c>
      <c r="J12" s="4">
        <v>0</v>
      </c>
      <c r="K12" s="4">
        <v>0</v>
      </c>
      <c r="L12" s="4">
        <v>4</v>
      </c>
      <c r="N12" s="4">
        <v>2</v>
      </c>
    </row>
    <row r="13" spans="1:14" x14ac:dyDescent="0.25">
      <c r="A13" s="73" t="s">
        <v>25</v>
      </c>
      <c r="B13" s="74">
        <v>23</v>
      </c>
      <c r="C13" s="74">
        <v>28</v>
      </c>
      <c r="D13" s="74">
        <v>28</v>
      </c>
      <c r="E13" s="74">
        <v>25</v>
      </c>
      <c r="F13" s="74">
        <v>27</v>
      </c>
      <c r="G13" s="74">
        <v>26</v>
      </c>
      <c r="H13" s="4">
        <v>27</v>
      </c>
      <c r="I13" s="4">
        <v>29</v>
      </c>
      <c r="J13" s="4">
        <v>29</v>
      </c>
      <c r="K13" s="4">
        <v>27</v>
      </c>
      <c r="L13" s="4">
        <v>26</v>
      </c>
      <c r="M13" s="4">
        <v>28</v>
      </c>
      <c r="N13" s="4">
        <v>26</v>
      </c>
    </row>
    <row r="14" spans="1:14" x14ac:dyDescent="0.25">
      <c r="A14" s="73" t="s">
        <v>26</v>
      </c>
      <c r="B14" s="74">
        <v>45</v>
      </c>
      <c r="C14" s="74">
        <v>42</v>
      </c>
      <c r="D14" s="74">
        <v>47</v>
      </c>
      <c r="E14" s="74">
        <v>43</v>
      </c>
      <c r="F14" s="74">
        <v>43</v>
      </c>
      <c r="G14" s="74">
        <v>48</v>
      </c>
      <c r="H14" s="4">
        <v>36</v>
      </c>
      <c r="I14" s="4">
        <v>41</v>
      </c>
      <c r="J14" s="4">
        <v>43</v>
      </c>
      <c r="K14" s="4">
        <v>42</v>
      </c>
      <c r="L14" s="4">
        <v>44</v>
      </c>
      <c r="M14" s="4">
        <v>39</v>
      </c>
      <c r="N14" s="4">
        <v>40</v>
      </c>
    </row>
    <row r="15" spans="1:14" x14ac:dyDescent="0.25">
      <c r="A15" s="73" t="s">
        <v>46</v>
      </c>
      <c r="B15" s="74">
        <v>439</v>
      </c>
      <c r="C15" s="74">
        <v>467</v>
      </c>
      <c r="D15" s="74">
        <v>436</v>
      </c>
      <c r="E15" s="74">
        <v>431</v>
      </c>
      <c r="F15" s="74">
        <v>428</v>
      </c>
      <c r="G15" s="74">
        <v>344</v>
      </c>
      <c r="H15" s="4">
        <v>444</v>
      </c>
      <c r="I15" s="4">
        <v>374</v>
      </c>
      <c r="J15" s="4">
        <v>327</v>
      </c>
      <c r="K15" s="4">
        <v>438</v>
      </c>
      <c r="L15" s="4">
        <v>366</v>
      </c>
      <c r="M15" s="4">
        <v>378</v>
      </c>
      <c r="N15" s="4">
        <v>380</v>
      </c>
    </row>
    <row r="16" spans="1:14" x14ac:dyDescent="0.25">
      <c r="A16" s="73" t="s">
        <v>27</v>
      </c>
      <c r="B16" s="74">
        <v>189</v>
      </c>
      <c r="C16" s="74">
        <v>211</v>
      </c>
      <c r="D16" s="74">
        <v>246</v>
      </c>
      <c r="E16" s="74">
        <v>235</v>
      </c>
      <c r="F16" s="74">
        <v>272</v>
      </c>
      <c r="G16" s="74">
        <v>324</v>
      </c>
      <c r="H16" s="4">
        <v>306</v>
      </c>
      <c r="I16" s="4">
        <v>290</v>
      </c>
      <c r="J16" s="4">
        <v>314</v>
      </c>
      <c r="K16" s="4">
        <v>326</v>
      </c>
      <c r="L16" s="4">
        <v>301</v>
      </c>
      <c r="M16" s="4">
        <v>241</v>
      </c>
      <c r="N16" s="4">
        <v>257</v>
      </c>
    </row>
    <row r="17" spans="1:14" x14ac:dyDescent="0.25">
      <c r="A17" s="73" t="s">
        <v>103</v>
      </c>
      <c r="B17" s="74">
        <v>101</v>
      </c>
      <c r="C17" s="74">
        <v>156</v>
      </c>
      <c r="D17" s="74">
        <v>140</v>
      </c>
      <c r="E17" s="74">
        <v>122</v>
      </c>
      <c r="F17" s="74">
        <v>123</v>
      </c>
      <c r="G17" s="74">
        <v>143</v>
      </c>
      <c r="H17" s="4">
        <v>132</v>
      </c>
      <c r="I17" s="4">
        <v>142</v>
      </c>
      <c r="J17" s="4">
        <v>121</v>
      </c>
      <c r="K17" s="4">
        <v>120</v>
      </c>
      <c r="L17" s="4">
        <v>138</v>
      </c>
      <c r="M17" s="4">
        <v>127</v>
      </c>
      <c r="N17" s="4">
        <v>125</v>
      </c>
    </row>
    <row r="18" spans="1:14" x14ac:dyDescent="0.25">
      <c r="A18" s="73" t="s">
        <v>190</v>
      </c>
      <c r="B18" s="74"/>
      <c r="C18" s="74"/>
      <c r="D18" s="74"/>
      <c r="E18" s="74">
        <v>0</v>
      </c>
      <c r="F18" s="74">
        <v>10</v>
      </c>
      <c r="G18" s="74">
        <v>8</v>
      </c>
      <c r="H18" s="4">
        <v>7</v>
      </c>
      <c r="I18" s="4">
        <v>12</v>
      </c>
      <c r="J18" s="4">
        <v>27</v>
      </c>
      <c r="K18" s="4">
        <v>39</v>
      </c>
      <c r="L18" s="4">
        <v>46</v>
      </c>
      <c r="M18" s="4">
        <v>65</v>
      </c>
      <c r="N18" s="4">
        <v>39</v>
      </c>
    </row>
    <row r="19" spans="1:14" x14ac:dyDescent="0.25">
      <c r="A19" s="73" t="s">
        <v>80</v>
      </c>
      <c r="B19" s="74">
        <v>114</v>
      </c>
      <c r="C19" s="74">
        <v>106</v>
      </c>
      <c r="D19" s="74">
        <v>106</v>
      </c>
      <c r="E19" s="74">
        <v>79</v>
      </c>
      <c r="F19" s="74">
        <v>59</v>
      </c>
      <c r="G19" s="74"/>
      <c r="L19" s="4">
        <v>0</v>
      </c>
    </row>
    <row r="20" spans="1:14" x14ac:dyDescent="0.25">
      <c r="A20" s="73" t="s">
        <v>28</v>
      </c>
      <c r="B20" s="74">
        <v>95</v>
      </c>
      <c r="C20" s="74">
        <v>96</v>
      </c>
      <c r="D20" s="74">
        <v>105</v>
      </c>
      <c r="E20" s="74">
        <v>98</v>
      </c>
      <c r="F20" s="74">
        <v>97</v>
      </c>
      <c r="G20" s="74">
        <v>93</v>
      </c>
      <c r="H20" s="4">
        <v>97</v>
      </c>
      <c r="I20" s="4">
        <v>102</v>
      </c>
      <c r="J20" s="4">
        <v>98</v>
      </c>
      <c r="K20" s="4">
        <v>104</v>
      </c>
      <c r="L20" s="4">
        <v>98</v>
      </c>
      <c r="M20" s="4">
        <v>98</v>
      </c>
      <c r="N20" s="4">
        <v>105</v>
      </c>
    </row>
    <row r="21" spans="1:14" x14ac:dyDescent="0.25">
      <c r="A21" s="73" t="s">
        <v>29</v>
      </c>
      <c r="B21" s="74">
        <v>130</v>
      </c>
      <c r="C21" s="74">
        <v>144</v>
      </c>
      <c r="D21" s="74">
        <v>141</v>
      </c>
      <c r="E21" s="74">
        <v>134</v>
      </c>
      <c r="F21" s="74">
        <v>138</v>
      </c>
      <c r="G21" s="74">
        <v>191</v>
      </c>
      <c r="H21" s="4">
        <v>200</v>
      </c>
      <c r="I21" s="4">
        <v>164</v>
      </c>
      <c r="J21" s="4">
        <v>193</v>
      </c>
      <c r="K21" s="4">
        <v>172</v>
      </c>
      <c r="L21" s="4">
        <v>173</v>
      </c>
      <c r="M21" s="4">
        <v>149</v>
      </c>
      <c r="N21" s="4">
        <v>151</v>
      </c>
    </row>
    <row r="22" spans="1:14" x14ac:dyDescent="0.25">
      <c r="A22" s="73" t="s">
        <v>104</v>
      </c>
      <c r="B22" s="74">
        <v>15</v>
      </c>
      <c r="C22" s="74">
        <v>65</v>
      </c>
      <c r="D22" s="74">
        <v>12</v>
      </c>
      <c r="E22" s="74">
        <v>14</v>
      </c>
      <c r="F22" s="74">
        <v>18</v>
      </c>
      <c r="G22" s="74">
        <v>16</v>
      </c>
      <c r="H22" s="4">
        <v>16</v>
      </c>
      <c r="I22" s="4">
        <v>12</v>
      </c>
      <c r="J22" s="4">
        <v>17</v>
      </c>
      <c r="K22" s="4">
        <v>13</v>
      </c>
      <c r="L22" s="4">
        <v>18</v>
      </c>
      <c r="M22" s="4">
        <v>13</v>
      </c>
      <c r="N22" s="4">
        <v>15</v>
      </c>
    </row>
    <row r="23" spans="1:14" x14ac:dyDescent="0.25">
      <c r="A23" s="73" t="s">
        <v>50</v>
      </c>
      <c r="B23" s="74">
        <v>51</v>
      </c>
      <c r="C23" s="74">
        <v>55</v>
      </c>
      <c r="D23" s="74">
        <v>48</v>
      </c>
      <c r="E23" s="74">
        <v>46</v>
      </c>
      <c r="F23" s="74">
        <v>51</v>
      </c>
      <c r="G23" s="74">
        <v>44</v>
      </c>
      <c r="H23" s="4">
        <v>57</v>
      </c>
      <c r="I23" s="4">
        <v>57</v>
      </c>
      <c r="J23" s="4">
        <v>46</v>
      </c>
      <c r="K23" s="4">
        <v>30</v>
      </c>
      <c r="L23" s="4">
        <v>37</v>
      </c>
      <c r="M23" s="4">
        <v>42</v>
      </c>
      <c r="N23" s="4">
        <v>39</v>
      </c>
    </row>
    <row r="24" spans="1:14" x14ac:dyDescent="0.25">
      <c r="A24" s="73" t="s">
        <v>30</v>
      </c>
      <c r="B24" s="74">
        <v>331</v>
      </c>
      <c r="C24" s="74">
        <v>336</v>
      </c>
      <c r="D24" s="74">
        <v>273</v>
      </c>
      <c r="E24" s="74">
        <v>252</v>
      </c>
      <c r="F24" s="74">
        <v>273</v>
      </c>
      <c r="G24" s="74">
        <v>315</v>
      </c>
      <c r="H24" s="4">
        <v>154</v>
      </c>
      <c r="I24" s="4">
        <v>251</v>
      </c>
      <c r="J24" s="4">
        <v>243</v>
      </c>
      <c r="K24" s="4">
        <v>236</v>
      </c>
      <c r="L24" s="4">
        <v>243</v>
      </c>
      <c r="M24" s="4">
        <v>240</v>
      </c>
      <c r="N24" s="4">
        <v>303</v>
      </c>
    </row>
    <row r="25" spans="1:14" x14ac:dyDescent="0.25">
      <c r="A25" s="73" t="s">
        <v>31</v>
      </c>
      <c r="B25" s="74">
        <v>48</v>
      </c>
      <c r="C25" s="74">
        <v>55</v>
      </c>
      <c r="D25" s="74">
        <v>50</v>
      </c>
      <c r="E25" s="74">
        <v>48</v>
      </c>
      <c r="F25" s="74">
        <v>48</v>
      </c>
      <c r="G25" s="74">
        <v>49</v>
      </c>
      <c r="H25" s="4">
        <v>52</v>
      </c>
      <c r="I25" s="4">
        <v>47</v>
      </c>
      <c r="J25" s="4">
        <v>47</v>
      </c>
      <c r="K25" s="4">
        <v>45</v>
      </c>
      <c r="L25" s="4">
        <v>1</v>
      </c>
      <c r="M25" s="4">
        <v>49</v>
      </c>
      <c r="N25" s="4">
        <v>41</v>
      </c>
    </row>
    <row r="26" spans="1:14" x14ac:dyDescent="0.25">
      <c r="A26" s="73" t="s">
        <v>81</v>
      </c>
      <c r="B26" s="74">
        <v>115</v>
      </c>
      <c r="C26" s="74">
        <v>141</v>
      </c>
      <c r="D26" s="74">
        <v>138</v>
      </c>
      <c r="E26" s="74">
        <v>149</v>
      </c>
      <c r="F26" s="74">
        <v>133</v>
      </c>
      <c r="G26" s="74">
        <v>138</v>
      </c>
      <c r="H26" s="4">
        <v>129</v>
      </c>
      <c r="I26" s="4">
        <v>117</v>
      </c>
      <c r="J26" s="4">
        <v>131</v>
      </c>
      <c r="K26" s="4">
        <v>125</v>
      </c>
      <c r="L26" s="4">
        <v>137</v>
      </c>
      <c r="M26" s="4">
        <v>137</v>
      </c>
      <c r="N26" s="4">
        <v>133</v>
      </c>
    </row>
    <row r="27" spans="1:14" x14ac:dyDescent="0.25">
      <c r="A27" s="73" t="s">
        <v>105</v>
      </c>
      <c r="B27" s="74">
        <v>68</v>
      </c>
      <c r="C27" s="74">
        <v>90</v>
      </c>
      <c r="D27" s="74">
        <v>56</v>
      </c>
      <c r="E27" s="74">
        <v>55</v>
      </c>
      <c r="F27" s="74">
        <v>65</v>
      </c>
      <c r="G27" s="74">
        <v>57</v>
      </c>
      <c r="H27" s="4">
        <v>61</v>
      </c>
      <c r="I27" s="4">
        <v>55</v>
      </c>
      <c r="J27" s="4">
        <v>42</v>
      </c>
      <c r="K27" s="4">
        <v>61</v>
      </c>
      <c r="L27" s="4">
        <v>60</v>
      </c>
      <c r="M27" s="4">
        <v>53</v>
      </c>
      <c r="N27" s="4">
        <v>68</v>
      </c>
    </row>
    <row r="28" spans="1:14" x14ac:dyDescent="0.25">
      <c r="A28" s="73" t="s">
        <v>32</v>
      </c>
      <c r="B28" s="74">
        <v>491</v>
      </c>
      <c r="C28" s="74">
        <v>514</v>
      </c>
      <c r="D28" s="74">
        <v>518</v>
      </c>
      <c r="E28" s="74">
        <v>557</v>
      </c>
      <c r="F28" s="74">
        <v>500</v>
      </c>
      <c r="G28" s="74">
        <v>552</v>
      </c>
      <c r="H28" s="4">
        <v>619</v>
      </c>
      <c r="I28" s="4">
        <v>606</v>
      </c>
      <c r="J28" s="4">
        <v>664</v>
      </c>
      <c r="K28" s="4">
        <v>690</v>
      </c>
      <c r="L28" s="4">
        <v>746</v>
      </c>
      <c r="M28" s="4">
        <v>773</v>
      </c>
      <c r="N28" s="4">
        <v>798</v>
      </c>
    </row>
    <row r="29" spans="1:14" x14ac:dyDescent="0.25">
      <c r="A29" s="75" t="s">
        <v>82</v>
      </c>
      <c r="B29" s="76">
        <v>150</v>
      </c>
      <c r="C29" s="76">
        <v>188</v>
      </c>
      <c r="D29" s="76">
        <v>176</v>
      </c>
      <c r="E29" s="76">
        <v>174</v>
      </c>
      <c r="F29" s="76">
        <v>199</v>
      </c>
      <c r="G29" s="76">
        <v>225</v>
      </c>
      <c r="H29" s="4">
        <v>215</v>
      </c>
      <c r="I29" s="4">
        <v>205</v>
      </c>
      <c r="J29" s="4">
        <v>194</v>
      </c>
      <c r="K29" s="4">
        <v>201</v>
      </c>
      <c r="L29" s="4">
        <v>229</v>
      </c>
      <c r="M29" s="4">
        <v>215</v>
      </c>
      <c r="N29" s="4">
        <v>168</v>
      </c>
    </row>
    <row r="30" spans="1:14" s="3" customFormat="1" ht="15.75" thickBot="1" x14ac:dyDescent="0.3">
      <c r="A30" s="77" t="s">
        <v>88</v>
      </c>
      <c r="B30" s="78">
        <f t="shared" ref="B30:G30" si="0">SUM(B7:B29)</f>
        <v>4045</v>
      </c>
      <c r="C30" s="78">
        <f t="shared" si="0"/>
        <v>4309</v>
      </c>
      <c r="D30" s="78">
        <f t="shared" si="0"/>
        <v>4148</v>
      </c>
      <c r="E30" s="78">
        <f t="shared" si="0"/>
        <v>4237</v>
      </c>
      <c r="F30" s="78">
        <f t="shared" si="0"/>
        <v>4370</v>
      </c>
      <c r="G30" s="78">
        <f t="shared" si="0"/>
        <v>4394</v>
      </c>
      <c r="H30" s="11">
        <f t="shared" ref="H30:M30" si="1">SUM(H7:H29)</f>
        <v>4372</v>
      </c>
      <c r="I30" s="11">
        <f t="shared" si="1"/>
        <v>4253</v>
      </c>
      <c r="J30" s="11">
        <f t="shared" si="1"/>
        <v>4273</v>
      </c>
      <c r="K30" s="11">
        <f t="shared" si="1"/>
        <v>4548</v>
      </c>
      <c r="L30" s="11">
        <f t="shared" si="1"/>
        <v>4493</v>
      </c>
      <c r="M30" s="11">
        <f t="shared" si="1"/>
        <v>4499</v>
      </c>
      <c r="N30" s="10">
        <f>SUM(N7:N29)</f>
        <v>4499</v>
      </c>
    </row>
    <row r="31" spans="1:14" ht="15.75" thickTop="1" x14ac:dyDescent="0.25">
      <c r="B31" s="9"/>
      <c r="C31" s="9"/>
      <c r="D31" s="9"/>
      <c r="E31" s="9"/>
      <c r="F31" s="9"/>
      <c r="G31" s="9"/>
    </row>
    <row r="32" spans="1:14" x14ac:dyDescent="0.25">
      <c r="A32" s="86" t="s">
        <v>10</v>
      </c>
      <c r="B32" s="87"/>
      <c r="C32" s="87"/>
      <c r="D32" s="87"/>
      <c r="E32" s="87"/>
      <c r="F32" s="87"/>
      <c r="G32" s="87"/>
      <c r="H32" s="87"/>
      <c r="I32" s="87"/>
      <c r="J32" s="87"/>
      <c r="K32" s="87"/>
      <c r="L32" s="87"/>
      <c r="M32" s="87"/>
    </row>
    <row r="33" spans="1:14" s="50" customFormat="1" x14ac:dyDescent="0.25">
      <c r="A33" s="72" t="s">
        <v>99</v>
      </c>
      <c r="B33" s="160">
        <v>2012</v>
      </c>
      <c r="C33" s="160">
        <v>2013</v>
      </c>
      <c r="D33" s="160">
        <v>2014</v>
      </c>
      <c r="E33" s="160">
        <v>2015</v>
      </c>
      <c r="F33" s="160">
        <v>2016</v>
      </c>
      <c r="G33" s="160">
        <v>2017</v>
      </c>
      <c r="H33" s="160">
        <v>2018</v>
      </c>
      <c r="I33" s="160">
        <v>2019</v>
      </c>
      <c r="J33" s="160">
        <v>2020</v>
      </c>
      <c r="K33" s="160">
        <v>2021</v>
      </c>
      <c r="L33" s="160">
        <v>2022</v>
      </c>
      <c r="M33" s="160">
        <v>2023</v>
      </c>
      <c r="N33" s="5">
        <v>2024</v>
      </c>
    </row>
    <row r="34" spans="1:14" x14ac:dyDescent="0.25">
      <c r="A34" s="73" t="s">
        <v>24</v>
      </c>
      <c r="B34" s="9">
        <v>810</v>
      </c>
      <c r="C34" s="9">
        <v>840</v>
      </c>
      <c r="D34" s="9">
        <v>789</v>
      </c>
      <c r="E34" s="9">
        <v>749</v>
      </c>
      <c r="F34" s="159">
        <v>755</v>
      </c>
      <c r="G34" s="159">
        <v>671</v>
      </c>
      <c r="H34" s="4">
        <v>583</v>
      </c>
      <c r="I34" s="4">
        <v>635</v>
      </c>
      <c r="J34" s="4">
        <v>540</v>
      </c>
      <c r="K34" s="4">
        <v>574</v>
      </c>
      <c r="L34" s="4">
        <v>562</v>
      </c>
      <c r="M34" s="4">
        <v>633</v>
      </c>
      <c r="N34" s="4">
        <v>567</v>
      </c>
    </row>
    <row r="35" spans="1:14" x14ac:dyDescent="0.25">
      <c r="A35" s="73" t="s">
        <v>198</v>
      </c>
      <c r="B35" s="9">
        <v>158</v>
      </c>
      <c r="C35" s="9">
        <v>178</v>
      </c>
      <c r="D35" s="9">
        <v>208</v>
      </c>
      <c r="E35" s="9">
        <v>229</v>
      </c>
      <c r="F35" s="159">
        <v>241</v>
      </c>
      <c r="G35" s="159">
        <v>262</v>
      </c>
      <c r="H35" s="4">
        <v>272</v>
      </c>
      <c r="I35" s="4">
        <v>238</v>
      </c>
      <c r="J35" s="4">
        <v>259</v>
      </c>
      <c r="K35" s="4">
        <v>279</v>
      </c>
      <c r="L35" s="4">
        <v>254</v>
      </c>
      <c r="M35" s="4">
        <v>259</v>
      </c>
      <c r="N35" s="4">
        <v>212</v>
      </c>
    </row>
    <row r="36" spans="1:14" x14ac:dyDescent="0.25">
      <c r="A36" s="73" t="s">
        <v>46</v>
      </c>
      <c r="B36" s="9">
        <v>277</v>
      </c>
      <c r="C36" s="9">
        <v>324</v>
      </c>
      <c r="D36" s="9">
        <v>394</v>
      </c>
      <c r="E36" s="9">
        <v>379</v>
      </c>
      <c r="F36" s="159">
        <v>376</v>
      </c>
      <c r="G36" s="159">
        <v>386</v>
      </c>
      <c r="H36" s="4">
        <v>378</v>
      </c>
      <c r="I36" s="4">
        <v>335</v>
      </c>
      <c r="J36" s="4">
        <v>366</v>
      </c>
      <c r="K36" s="4">
        <v>329</v>
      </c>
      <c r="L36" s="4">
        <v>398</v>
      </c>
      <c r="M36" s="4">
        <v>404</v>
      </c>
      <c r="N36" s="4">
        <v>359</v>
      </c>
    </row>
    <row r="37" spans="1:14" x14ac:dyDescent="0.25">
      <c r="A37" s="73" t="s">
        <v>32</v>
      </c>
      <c r="B37" s="9">
        <v>269</v>
      </c>
      <c r="C37" s="9">
        <v>261</v>
      </c>
      <c r="D37" s="9">
        <v>289</v>
      </c>
      <c r="E37" s="9">
        <v>262</v>
      </c>
      <c r="F37" s="159">
        <v>307</v>
      </c>
      <c r="G37" s="159">
        <v>303</v>
      </c>
      <c r="H37" s="4">
        <v>304</v>
      </c>
      <c r="I37" s="4">
        <v>269</v>
      </c>
      <c r="J37" s="4">
        <v>264</v>
      </c>
      <c r="K37" s="4">
        <v>346</v>
      </c>
      <c r="L37" s="4">
        <v>393</v>
      </c>
      <c r="M37" s="4">
        <v>418</v>
      </c>
      <c r="N37" s="4">
        <v>361</v>
      </c>
    </row>
    <row r="38" spans="1:14" x14ac:dyDescent="0.25">
      <c r="A38" s="73" t="s">
        <v>47</v>
      </c>
      <c r="B38" s="9"/>
      <c r="C38" s="9">
        <v>3</v>
      </c>
      <c r="D38" s="9">
        <v>20</v>
      </c>
      <c r="E38" s="9">
        <v>37</v>
      </c>
      <c r="F38" s="159">
        <v>35</v>
      </c>
      <c r="G38" s="159">
        <v>80</v>
      </c>
      <c r="H38" s="4">
        <v>114</v>
      </c>
      <c r="I38" s="4">
        <v>100</v>
      </c>
      <c r="J38" s="4">
        <v>96</v>
      </c>
      <c r="K38" s="4">
        <v>107</v>
      </c>
      <c r="L38" s="4">
        <v>110</v>
      </c>
      <c r="M38" s="4">
        <v>124</v>
      </c>
      <c r="N38" s="4">
        <v>88</v>
      </c>
    </row>
    <row r="39" spans="1:14" s="3" customFormat="1" ht="15.75" thickBot="1" x14ac:dyDescent="0.3">
      <c r="A39" s="10" t="s">
        <v>69</v>
      </c>
      <c r="B39" s="11">
        <f t="shared" ref="B39:M39" si="2">SUM(B34:B38)</f>
        <v>1514</v>
      </c>
      <c r="C39" s="11">
        <f t="shared" si="2"/>
        <v>1606</v>
      </c>
      <c r="D39" s="11">
        <f t="shared" si="2"/>
        <v>1700</v>
      </c>
      <c r="E39" s="11">
        <f t="shared" si="2"/>
        <v>1656</v>
      </c>
      <c r="F39" s="11">
        <f t="shared" si="2"/>
        <v>1714</v>
      </c>
      <c r="G39" s="11">
        <f t="shared" si="2"/>
        <v>1702</v>
      </c>
      <c r="H39" s="11">
        <f t="shared" si="2"/>
        <v>1651</v>
      </c>
      <c r="I39" s="11">
        <f t="shared" si="2"/>
        <v>1577</v>
      </c>
      <c r="J39" s="11">
        <f t="shared" si="2"/>
        <v>1525</v>
      </c>
      <c r="K39" s="11">
        <f t="shared" si="2"/>
        <v>1635</v>
      </c>
      <c r="L39" s="11">
        <f t="shared" si="2"/>
        <v>1717</v>
      </c>
      <c r="M39" s="11">
        <f t="shared" si="2"/>
        <v>1838</v>
      </c>
      <c r="N39" s="10">
        <f>SUM(N34:N38)</f>
        <v>1587</v>
      </c>
    </row>
    <row r="40" spans="1:14" s="3" customFormat="1" ht="15.75" thickTop="1" x14ac:dyDescent="0.25">
      <c r="B40" s="54"/>
      <c r="C40" s="54"/>
      <c r="D40" s="54"/>
      <c r="E40" s="54"/>
      <c r="F40" s="54"/>
      <c r="G40" s="54"/>
      <c r="I40" s="4"/>
    </row>
    <row r="41" spans="1:14" x14ac:dyDescent="0.25">
      <c r="A41" s="86" t="s">
        <v>11</v>
      </c>
      <c r="B41" s="87"/>
      <c r="C41" s="87"/>
      <c r="D41" s="87"/>
      <c r="E41" s="87"/>
      <c r="F41" s="87"/>
      <c r="G41" s="87"/>
      <c r="H41" s="87"/>
      <c r="I41" s="87"/>
      <c r="J41" s="87"/>
      <c r="K41" s="87"/>
      <c r="L41" s="87"/>
      <c r="M41" s="87"/>
    </row>
    <row r="42" spans="1:14" s="50" customFormat="1" x14ac:dyDescent="0.25">
      <c r="A42" s="72" t="s">
        <v>106</v>
      </c>
      <c r="B42" s="160">
        <v>2012</v>
      </c>
      <c r="C42" s="160">
        <v>2013</v>
      </c>
      <c r="D42" s="160">
        <v>2014</v>
      </c>
      <c r="E42" s="160">
        <v>2015</v>
      </c>
      <c r="F42" s="160">
        <v>2016</v>
      </c>
      <c r="G42" s="160">
        <v>2017</v>
      </c>
      <c r="H42" s="160">
        <v>2018</v>
      </c>
      <c r="I42" s="160">
        <v>2019</v>
      </c>
      <c r="J42" s="160">
        <v>2020</v>
      </c>
      <c r="K42" s="160">
        <v>2021</v>
      </c>
      <c r="L42" s="160">
        <v>2022</v>
      </c>
      <c r="M42" s="160">
        <v>2023</v>
      </c>
      <c r="N42" s="5">
        <v>2024</v>
      </c>
    </row>
    <row r="43" spans="1:14" x14ac:dyDescent="0.25">
      <c r="A43" s="73" t="s">
        <v>24</v>
      </c>
      <c r="B43" s="9">
        <v>163</v>
      </c>
      <c r="C43" s="9">
        <v>172</v>
      </c>
      <c r="D43" s="9">
        <v>165</v>
      </c>
      <c r="E43" s="9">
        <v>152</v>
      </c>
      <c r="F43" s="9">
        <v>140</v>
      </c>
      <c r="G43" s="9">
        <v>116</v>
      </c>
      <c r="H43" s="4">
        <v>155</v>
      </c>
      <c r="I43" s="4">
        <v>151</v>
      </c>
      <c r="J43" s="4">
        <v>148</v>
      </c>
      <c r="K43" s="4">
        <v>152</v>
      </c>
      <c r="L43" s="4">
        <v>165</v>
      </c>
      <c r="M43" s="4">
        <v>165</v>
      </c>
      <c r="N43" s="4">
        <v>167</v>
      </c>
    </row>
    <row r="44" spans="1:14" x14ac:dyDescent="0.25">
      <c r="A44" s="73" t="s">
        <v>46</v>
      </c>
      <c r="B44" s="9">
        <v>181</v>
      </c>
      <c r="C44" s="9">
        <v>159</v>
      </c>
      <c r="D44" s="9">
        <v>119</v>
      </c>
      <c r="E44" s="9">
        <v>115</v>
      </c>
      <c r="F44" s="9">
        <v>114</v>
      </c>
      <c r="G44" s="9">
        <v>107</v>
      </c>
      <c r="H44" s="4">
        <v>110</v>
      </c>
      <c r="I44" s="4">
        <v>133</v>
      </c>
      <c r="J44" s="4">
        <v>140</v>
      </c>
      <c r="K44" s="4">
        <v>146</v>
      </c>
      <c r="L44" s="4">
        <v>148</v>
      </c>
      <c r="M44" s="4">
        <v>157</v>
      </c>
      <c r="N44" s="4">
        <v>149</v>
      </c>
    </row>
    <row r="45" spans="1:14" x14ac:dyDescent="0.25">
      <c r="A45" s="73" t="s">
        <v>107</v>
      </c>
      <c r="B45" s="9">
        <v>2</v>
      </c>
      <c r="C45" s="9">
        <v>2</v>
      </c>
      <c r="D45" s="9">
        <v>0</v>
      </c>
      <c r="E45" s="9">
        <v>0</v>
      </c>
      <c r="F45" s="9">
        <v>0</v>
      </c>
      <c r="G45" s="9">
        <v>0</v>
      </c>
      <c r="H45" s="4">
        <v>0</v>
      </c>
      <c r="I45" s="4">
        <v>0</v>
      </c>
      <c r="J45" s="4">
        <v>0</v>
      </c>
      <c r="K45" s="4">
        <v>0</v>
      </c>
      <c r="L45" s="4">
        <v>0</v>
      </c>
    </row>
    <row r="46" spans="1:14" x14ac:dyDescent="0.25">
      <c r="A46" s="73" t="s">
        <v>52</v>
      </c>
      <c r="B46" s="9">
        <v>0</v>
      </c>
      <c r="C46" s="9">
        <v>0</v>
      </c>
      <c r="D46" s="9">
        <v>0</v>
      </c>
      <c r="E46" s="9">
        <v>0</v>
      </c>
      <c r="F46" s="9">
        <v>0</v>
      </c>
      <c r="G46" s="9">
        <v>0</v>
      </c>
      <c r="H46" s="4">
        <v>0</v>
      </c>
      <c r="I46" s="4">
        <v>0</v>
      </c>
      <c r="J46" s="4">
        <v>0</v>
      </c>
      <c r="K46" s="4">
        <v>0</v>
      </c>
      <c r="L46" s="4">
        <v>0</v>
      </c>
    </row>
    <row r="47" spans="1:14" x14ac:dyDescent="0.25">
      <c r="A47" s="73" t="s">
        <v>53</v>
      </c>
      <c r="B47" s="9">
        <v>88</v>
      </c>
      <c r="C47" s="9">
        <v>89</v>
      </c>
      <c r="D47" s="9">
        <v>102</v>
      </c>
      <c r="E47" s="9">
        <v>113</v>
      </c>
      <c r="F47" s="9">
        <v>110</v>
      </c>
      <c r="G47" s="9">
        <v>118</v>
      </c>
      <c r="H47" s="4">
        <v>129</v>
      </c>
      <c r="I47" s="4">
        <v>115</v>
      </c>
      <c r="J47" s="4">
        <v>105</v>
      </c>
      <c r="K47" s="4">
        <v>99</v>
      </c>
      <c r="L47" s="4">
        <v>126</v>
      </c>
      <c r="M47" s="4">
        <v>101</v>
      </c>
      <c r="N47" s="4">
        <v>104</v>
      </c>
    </row>
    <row r="48" spans="1:14" x14ac:dyDescent="0.25">
      <c r="A48" s="73" t="s">
        <v>50</v>
      </c>
      <c r="B48" s="9">
        <v>17</v>
      </c>
      <c r="C48" s="9">
        <v>20</v>
      </c>
      <c r="D48" s="9">
        <v>42</v>
      </c>
      <c r="E48" s="9">
        <v>23</v>
      </c>
      <c r="F48" s="9">
        <v>30</v>
      </c>
      <c r="G48" s="9">
        <v>18</v>
      </c>
      <c r="H48" s="4">
        <v>30</v>
      </c>
      <c r="I48" s="4">
        <v>19</v>
      </c>
      <c r="J48" s="4">
        <v>23</v>
      </c>
      <c r="K48" s="4">
        <v>25</v>
      </c>
      <c r="L48" s="4">
        <v>25</v>
      </c>
      <c r="M48" s="4">
        <v>13</v>
      </c>
      <c r="N48" s="4">
        <v>37</v>
      </c>
    </row>
    <row r="49" spans="1:14" x14ac:dyDescent="0.25">
      <c r="A49" s="75" t="s">
        <v>32</v>
      </c>
      <c r="B49" s="79">
        <v>76</v>
      </c>
      <c r="C49" s="79">
        <v>77</v>
      </c>
      <c r="D49" s="79">
        <v>67</v>
      </c>
      <c r="E49" s="79">
        <v>79</v>
      </c>
      <c r="F49" s="79">
        <v>90</v>
      </c>
      <c r="G49" s="79">
        <v>86</v>
      </c>
      <c r="H49" s="4">
        <v>77</v>
      </c>
      <c r="I49" s="4">
        <v>77</v>
      </c>
      <c r="J49" s="4">
        <v>86</v>
      </c>
      <c r="K49" s="4">
        <v>89</v>
      </c>
      <c r="L49" s="4">
        <v>93</v>
      </c>
      <c r="M49" s="4">
        <v>94</v>
      </c>
      <c r="N49" s="4">
        <v>82</v>
      </c>
    </row>
    <row r="50" spans="1:14" s="3" customFormat="1" ht="15.75" thickBot="1" x14ac:dyDescent="0.3">
      <c r="A50" s="77" t="s">
        <v>70</v>
      </c>
      <c r="B50" s="78">
        <f t="shared" ref="B50:G50" si="3">SUM(B43:B49)</f>
        <v>527</v>
      </c>
      <c r="C50" s="78">
        <f t="shared" si="3"/>
        <v>519</v>
      </c>
      <c r="D50" s="78">
        <f t="shared" si="3"/>
        <v>495</v>
      </c>
      <c r="E50" s="78">
        <f t="shared" si="3"/>
        <v>482</v>
      </c>
      <c r="F50" s="78">
        <f t="shared" si="3"/>
        <v>484</v>
      </c>
      <c r="G50" s="78">
        <f t="shared" si="3"/>
        <v>445</v>
      </c>
      <c r="H50" s="11">
        <f t="shared" ref="H50:M50" si="4">SUM(H43:H49)</f>
        <v>501</v>
      </c>
      <c r="I50" s="11">
        <f t="shared" si="4"/>
        <v>495</v>
      </c>
      <c r="J50" s="11">
        <f t="shared" si="4"/>
        <v>502</v>
      </c>
      <c r="K50" s="11">
        <f t="shared" si="4"/>
        <v>511</v>
      </c>
      <c r="L50" s="11">
        <f t="shared" si="4"/>
        <v>557</v>
      </c>
      <c r="M50" s="11">
        <f t="shared" si="4"/>
        <v>530</v>
      </c>
      <c r="N50" s="10">
        <f>SUM(N43:N49)</f>
        <v>539</v>
      </c>
    </row>
    <row r="51" spans="1:14" s="3" customFormat="1" ht="15.75" thickTop="1" x14ac:dyDescent="0.25">
      <c r="B51" s="54"/>
      <c r="C51" s="54"/>
      <c r="D51" s="54"/>
      <c r="E51" s="54"/>
      <c r="F51" s="54"/>
      <c r="G51" s="54"/>
      <c r="I51" s="4"/>
    </row>
    <row r="52" spans="1:14" x14ac:dyDescent="0.25">
      <c r="A52" s="86" t="s">
        <v>108</v>
      </c>
      <c r="B52" s="87"/>
      <c r="C52" s="87"/>
      <c r="D52" s="87"/>
      <c r="E52" s="87"/>
      <c r="F52" s="87"/>
      <c r="G52" s="87"/>
      <c r="H52" s="87"/>
      <c r="I52" s="87"/>
      <c r="J52" s="87"/>
      <c r="K52" s="87"/>
      <c r="L52" s="87"/>
      <c r="M52" s="87"/>
    </row>
    <row r="53" spans="1:14" s="50" customFormat="1" x14ac:dyDescent="0.25">
      <c r="A53" s="72" t="s">
        <v>99</v>
      </c>
      <c r="B53" s="160">
        <v>2012</v>
      </c>
      <c r="C53" s="160">
        <v>2013</v>
      </c>
      <c r="D53" s="160">
        <v>2014</v>
      </c>
      <c r="E53" s="160">
        <v>2015</v>
      </c>
      <c r="F53" s="160">
        <v>2016</v>
      </c>
      <c r="G53" s="160">
        <v>2017</v>
      </c>
      <c r="H53" s="160">
        <v>2018</v>
      </c>
      <c r="I53" s="160">
        <v>2019</v>
      </c>
      <c r="J53" s="160">
        <v>2020</v>
      </c>
      <c r="K53" s="160">
        <v>2021</v>
      </c>
      <c r="L53" s="160">
        <v>2022</v>
      </c>
      <c r="M53" s="160">
        <v>2023</v>
      </c>
      <c r="N53" s="5">
        <v>2024</v>
      </c>
    </row>
    <row r="54" spans="1:14" x14ac:dyDescent="0.25">
      <c r="A54" s="4" t="s">
        <v>209</v>
      </c>
      <c r="B54" s="50">
        <v>7</v>
      </c>
      <c r="C54" s="50">
        <v>7</v>
      </c>
      <c r="D54" s="50">
        <v>9</v>
      </c>
      <c r="E54" s="4">
        <v>14</v>
      </c>
      <c r="F54" s="134">
        <v>28</v>
      </c>
      <c r="G54" s="134">
        <v>32</v>
      </c>
      <c r="H54" s="4">
        <v>26</v>
      </c>
      <c r="I54" s="4">
        <v>31</v>
      </c>
      <c r="J54" s="4">
        <v>19</v>
      </c>
      <c r="K54" s="4">
        <v>26</v>
      </c>
      <c r="L54" s="4">
        <v>22</v>
      </c>
      <c r="M54" s="4">
        <v>24</v>
      </c>
      <c r="N54" s="4">
        <v>25</v>
      </c>
    </row>
    <row r="55" spans="1:14" x14ac:dyDescent="0.25">
      <c r="A55" s="4" t="s">
        <v>46</v>
      </c>
      <c r="B55" s="50">
        <v>28</v>
      </c>
      <c r="C55" s="50">
        <v>23</v>
      </c>
      <c r="D55" s="50">
        <v>17</v>
      </c>
      <c r="E55" s="4">
        <v>40</v>
      </c>
      <c r="F55" s="134">
        <v>39</v>
      </c>
      <c r="G55" s="134">
        <v>22</v>
      </c>
      <c r="H55" s="4">
        <v>18</v>
      </c>
      <c r="I55" s="4">
        <v>33</v>
      </c>
      <c r="J55" s="4">
        <v>21</v>
      </c>
      <c r="K55" s="4">
        <v>75</v>
      </c>
      <c r="L55" s="4">
        <v>29</v>
      </c>
      <c r="M55" s="4">
        <v>16</v>
      </c>
      <c r="N55" s="4">
        <v>24</v>
      </c>
    </row>
    <row r="56" spans="1:14" x14ac:dyDescent="0.25">
      <c r="A56" s="4" t="s">
        <v>208</v>
      </c>
      <c r="B56" s="50" t="s">
        <v>9</v>
      </c>
      <c r="C56" s="50" t="s">
        <v>9</v>
      </c>
      <c r="D56" s="50" t="s">
        <v>9</v>
      </c>
      <c r="E56" s="50" t="s">
        <v>9</v>
      </c>
      <c r="F56" s="134" t="s">
        <v>9</v>
      </c>
      <c r="G56" s="134">
        <v>42</v>
      </c>
      <c r="H56" s="4">
        <v>21</v>
      </c>
      <c r="I56" s="4">
        <v>23</v>
      </c>
      <c r="J56" s="4">
        <v>33</v>
      </c>
      <c r="K56" s="340"/>
      <c r="L56" s="340"/>
      <c r="M56" s="340"/>
    </row>
    <row r="57" spans="1:14" x14ac:dyDescent="0.25">
      <c r="A57" s="84" t="s">
        <v>109</v>
      </c>
      <c r="B57" s="135">
        <v>0</v>
      </c>
      <c r="C57" s="135">
        <v>9</v>
      </c>
      <c r="D57" s="135">
        <v>0</v>
      </c>
      <c r="E57" s="4">
        <v>0</v>
      </c>
      <c r="F57" s="136">
        <v>0</v>
      </c>
      <c r="G57" s="136">
        <v>0</v>
      </c>
      <c r="H57" s="4">
        <v>0</v>
      </c>
      <c r="I57" s="4">
        <v>0</v>
      </c>
      <c r="J57" s="4">
        <v>0</v>
      </c>
      <c r="K57" s="4">
        <v>0</v>
      </c>
    </row>
    <row r="58" spans="1:14" ht="15.75" thickBot="1" x14ac:dyDescent="0.3">
      <c r="A58" s="77" t="s">
        <v>78</v>
      </c>
      <c r="B58" s="80">
        <f t="shared" ref="B58:I58" si="5">SUM(B54:B57)</f>
        <v>35</v>
      </c>
      <c r="C58" s="80">
        <f t="shared" si="5"/>
        <v>39</v>
      </c>
      <c r="D58" s="80">
        <f t="shared" si="5"/>
        <v>26</v>
      </c>
      <c r="E58" s="13">
        <f t="shared" si="5"/>
        <v>54</v>
      </c>
      <c r="F58" s="80">
        <f t="shared" si="5"/>
        <v>67</v>
      </c>
      <c r="G58" s="80">
        <f t="shared" si="5"/>
        <v>96</v>
      </c>
      <c r="H58" s="13">
        <f t="shared" si="5"/>
        <v>65</v>
      </c>
      <c r="I58" s="13">
        <f t="shared" si="5"/>
        <v>87</v>
      </c>
      <c r="J58" s="13">
        <f>SUM(J54:J57)</f>
        <v>73</v>
      </c>
      <c r="K58" s="13">
        <f>SUM(K54:K55,K57)</f>
        <v>101</v>
      </c>
      <c r="L58" s="13">
        <f>SUM(L54:L55,L57)</f>
        <v>51</v>
      </c>
      <c r="M58" s="13">
        <f>SUM(M54:M55,M57)</f>
        <v>40</v>
      </c>
      <c r="N58" s="10">
        <f>SUM(N54:N57)</f>
        <v>49</v>
      </c>
    </row>
    <row r="59" spans="1:14" ht="15.75" thickTop="1" x14ac:dyDescent="0.25">
      <c r="A59" s="3"/>
      <c r="B59" s="54"/>
      <c r="C59" s="54"/>
      <c r="D59" s="54"/>
      <c r="E59" s="54"/>
      <c r="F59" s="54"/>
      <c r="G59" s="54"/>
    </row>
    <row r="60" spans="1:14" ht="15.75" thickBot="1" x14ac:dyDescent="0.3">
      <c r="A60" s="77"/>
      <c r="B60" s="78"/>
      <c r="C60" s="78"/>
      <c r="D60" s="78"/>
      <c r="E60" s="78"/>
      <c r="F60" s="78"/>
      <c r="G60" s="78"/>
    </row>
    <row r="61" spans="1:14" ht="31.5" thickTop="1" thickBot="1" x14ac:dyDescent="0.3">
      <c r="A61" s="81" t="s">
        <v>110</v>
      </c>
      <c r="B61" s="82">
        <f>+B30+B39+B50+B58</f>
        <v>6121</v>
      </c>
      <c r="C61" s="82">
        <f>+C30+C39+C50+C58</f>
        <v>6473</v>
      </c>
      <c r="D61" s="82">
        <f>+D30+D39+D50+D58</f>
        <v>6369</v>
      </c>
      <c r="E61" s="82">
        <f>+E30+E39+E50+E58</f>
        <v>6429</v>
      </c>
      <c r="F61" s="82">
        <f t="shared" ref="F61:J61" si="6">+F30+F39+F50+F58+F70</f>
        <v>6660</v>
      </c>
      <c r="G61" s="82">
        <f t="shared" si="6"/>
        <v>6667</v>
      </c>
      <c r="H61" s="199">
        <f t="shared" si="6"/>
        <v>6606</v>
      </c>
      <c r="I61" s="199">
        <f>+I30+I39+I50+I58+I70</f>
        <v>6429</v>
      </c>
      <c r="J61" s="199">
        <f t="shared" si="6"/>
        <v>6401</v>
      </c>
      <c r="K61" s="199">
        <f>+K30+K39+K50+K58+K70</f>
        <v>6817</v>
      </c>
      <c r="L61" s="199">
        <f>+L30+L39+L50+L58+L70</f>
        <v>6841</v>
      </c>
      <c r="M61" s="199">
        <f>M30+M39+M50+M58+M70</f>
        <v>6941</v>
      </c>
      <c r="N61" s="10">
        <f>N30+N39+N50+N58+N70</f>
        <v>6703</v>
      </c>
    </row>
    <row r="62" spans="1:14" ht="15.75" thickTop="1" x14ac:dyDescent="0.25">
      <c r="A62" s="83"/>
      <c r="B62" s="54"/>
      <c r="C62" s="54"/>
      <c r="D62" s="54"/>
      <c r="E62" s="54"/>
      <c r="F62" s="54"/>
      <c r="G62" s="54"/>
    </row>
    <row r="63" spans="1:14" x14ac:dyDescent="0.25">
      <c r="A63" s="86" t="s">
        <v>55</v>
      </c>
      <c r="B63" s="87"/>
      <c r="C63" s="87"/>
      <c r="D63" s="87"/>
      <c r="E63" s="87"/>
      <c r="F63" s="87"/>
      <c r="G63" s="87"/>
      <c r="H63" s="87"/>
      <c r="I63" s="87"/>
      <c r="J63" s="87"/>
      <c r="K63" s="87"/>
      <c r="L63" s="87"/>
      <c r="M63" s="87"/>
    </row>
    <row r="64" spans="1:14" s="50" customFormat="1" x14ac:dyDescent="0.25">
      <c r="A64" s="72" t="s">
        <v>99</v>
      </c>
      <c r="B64" s="160">
        <v>2012</v>
      </c>
      <c r="C64" s="160">
        <v>2013</v>
      </c>
      <c r="D64" s="160">
        <v>2014</v>
      </c>
      <c r="E64" s="160">
        <v>2015</v>
      </c>
      <c r="F64" s="160">
        <v>2016</v>
      </c>
      <c r="G64" s="160">
        <v>2017</v>
      </c>
      <c r="H64" s="160">
        <v>2018</v>
      </c>
      <c r="I64" s="160">
        <v>2019</v>
      </c>
      <c r="J64" s="160">
        <v>2020</v>
      </c>
      <c r="K64" s="160">
        <v>2021</v>
      </c>
      <c r="L64" s="160">
        <v>2022</v>
      </c>
      <c r="M64" s="160">
        <v>2023</v>
      </c>
      <c r="N64" s="5">
        <v>2024</v>
      </c>
    </row>
    <row r="65" spans="1:14" x14ac:dyDescent="0.25">
      <c r="A65" s="73" t="s">
        <v>203</v>
      </c>
      <c r="B65" s="9">
        <v>42</v>
      </c>
      <c r="C65" s="9">
        <v>39</v>
      </c>
      <c r="D65" s="9">
        <v>39</v>
      </c>
      <c r="E65" s="9">
        <v>51</v>
      </c>
      <c r="F65" s="9">
        <v>51</v>
      </c>
      <c r="G65" s="9">
        <v>55</v>
      </c>
      <c r="H65" s="4">
        <v>56</v>
      </c>
      <c r="I65" s="4">
        <v>83</v>
      </c>
      <c r="J65" s="4">
        <v>63</v>
      </c>
      <c r="K65" s="4">
        <v>74</v>
      </c>
      <c r="L65" s="4">
        <v>77</v>
      </c>
      <c r="M65" s="4">
        <v>69</v>
      </c>
      <c r="N65" s="4">
        <v>66</v>
      </c>
    </row>
    <row r="66" spans="1:14" x14ac:dyDescent="0.25">
      <c r="A66" s="73" t="s">
        <v>204</v>
      </c>
      <c r="B66" s="4">
        <v>18</v>
      </c>
      <c r="C66" s="4">
        <v>7</v>
      </c>
      <c r="D66" s="4">
        <v>16</v>
      </c>
      <c r="E66" s="4">
        <v>11</v>
      </c>
      <c r="F66" s="4">
        <v>18</v>
      </c>
      <c r="G66" s="4">
        <v>14</v>
      </c>
      <c r="H66" s="4">
        <v>10</v>
      </c>
      <c r="I66" s="4">
        <v>10</v>
      </c>
      <c r="J66" s="4">
        <v>16</v>
      </c>
      <c r="K66" s="4">
        <v>19</v>
      </c>
      <c r="L66" s="4">
        <v>20</v>
      </c>
      <c r="M66" s="4">
        <v>20</v>
      </c>
      <c r="N66" s="4">
        <v>22</v>
      </c>
    </row>
    <row r="67" spans="1:14" x14ac:dyDescent="0.25">
      <c r="A67" s="73" t="s">
        <v>205</v>
      </c>
      <c r="B67" s="4">
        <v>44</v>
      </c>
      <c r="C67" s="4">
        <v>49</v>
      </c>
      <c r="D67" s="4">
        <v>46</v>
      </c>
      <c r="E67" s="4">
        <v>43</v>
      </c>
      <c r="F67" s="4">
        <v>54</v>
      </c>
      <c r="G67" s="4">
        <v>57</v>
      </c>
      <c r="H67" s="4">
        <v>84</v>
      </c>
      <c r="I67" s="4">
        <v>65</v>
      </c>
      <c r="J67" s="4">
        <v>67</v>
      </c>
      <c r="K67" s="4">
        <v>65</v>
      </c>
      <c r="L67" s="4">
        <v>55</v>
      </c>
      <c r="M67" s="4">
        <v>75</v>
      </c>
      <c r="N67" s="4">
        <v>85</v>
      </c>
    </row>
    <row r="68" spans="1:14" x14ac:dyDescent="0.25">
      <c r="A68" s="73" t="s">
        <v>200</v>
      </c>
      <c r="B68" s="4">
        <v>25</v>
      </c>
      <c r="C68" s="4">
        <v>21</v>
      </c>
      <c r="D68" s="4">
        <v>22</v>
      </c>
      <c r="E68" s="4">
        <v>15</v>
      </c>
      <c r="F68" s="4">
        <v>7</v>
      </c>
      <c r="G68" s="4">
        <v>15</v>
      </c>
      <c r="H68" s="4">
        <v>14</v>
      </c>
      <c r="I68" s="4">
        <v>9</v>
      </c>
      <c r="J68" s="4">
        <v>16</v>
      </c>
      <c r="K68" s="4">
        <v>15</v>
      </c>
      <c r="L68" s="4">
        <v>13</v>
      </c>
      <c r="M68" s="4">
        <v>10</v>
      </c>
      <c r="N68" s="4">
        <v>1</v>
      </c>
    </row>
    <row r="69" spans="1:14" x14ac:dyDescent="0.25">
      <c r="A69" s="73" t="s">
        <v>199</v>
      </c>
      <c r="B69" s="4">
        <v>22</v>
      </c>
      <c r="C69" s="4">
        <v>18</v>
      </c>
      <c r="D69" s="4">
        <v>17</v>
      </c>
      <c r="E69" s="4">
        <v>24</v>
      </c>
      <c r="F69" s="4">
        <v>22</v>
      </c>
      <c r="G69" s="4">
        <v>27</v>
      </c>
      <c r="H69" s="4">
        <v>16</v>
      </c>
      <c r="I69" s="4">
        <v>17</v>
      </c>
      <c r="J69" s="4">
        <v>21</v>
      </c>
      <c r="K69" s="4">
        <v>21</v>
      </c>
      <c r="L69" s="4">
        <v>16</v>
      </c>
      <c r="M69" s="4">
        <v>18</v>
      </c>
      <c r="N69" s="4">
        <v>18</v>
      </c>
    </row>
    <row r="70" spans="1:14" ht="30" x14ac:dyDescent="0.25">
      <c r="A70" s="73" t="s">
        <v>206</v>
      </c>
      <c r="B70" s="3"/>
      <c r="C70" s="3"/>
      <c r="D70" s="213" t="s">
        <v>9</v>
      </c>
      <c r="E70" s="213" t="s">
        <v>9</v>
      </c>
      <c r="F70" s="3">
        <v>25</v>
      </c>
      <c r="G70" s="3">
        <v>30</v>
      </c>
      <c r="H70" s="3">
        <v>17</v>
      </c>
      <c r="I70" s="3">
        <v>17</v>
      </c>
      <c r="J70" s="3">
        <v>28</v>
      </c>
      <c r="K70" s="327">
        <v>22</v>
      </c>
      <c r="L70" s="327">
        <v>23</v>
      </c>
      <c r="M70" s="327">
        <v>34</v>
      </c>
      <c r="N70" s="3">
        <v>29</v>
      </c>
    </row>
    <row r="71" spans="1:14" x14ac:dyDescent="0.25">
      <c r="A71" s="75" t="s">
        <v>201</v>
      </c>
      <c r="B71" s="84">
        <v>3</v>
      </c>
      <c r="C71" s="84">
        <v>5</v>
      </c>
      <c r="D71" s="84">
        <v>14</v>
      </c>
      <c r="E71" s="84">
        <v>8</v>
      </c>
      <c r="F71" s="84">
        <v>13</v>
      </c>
      <c r="G71" s="84">
        <v>7</v>
      </c>
      <c r="H71" s="4">
        <v>9</v>
      </c>
      <c r="I71" s="4">
        <v>9</v>
      </c>
      <c r="J71" s="4">
        <v>10</v>
      </c>
      <c r="K71" s="4">
        <v>6</v>
      </c>
      <c r="L71" s="4">
        <v>12</v>
      </c>
      <c r="M71" s="4">
        <v>11</v>
      </c>
      <c r="N71" s="4">
        <v>9</v>
      </c>
    </row>
    <row r="72" spans="1:14" ht="15.75" thickBot="1" x14ac:dyDescent="0.3">
      <c r="A72" s="10" t="s">
        <v>77</v>
      </c>
      <c r="B72" s="85">
        <f t="shared" ref="B72:H72" si="7">SUM(B65:B71)</f>
        <v>154</v>
      </c>
      <c r="C72" s="85">
        <f t="shared" si="7"/>
        <v>139</v>
      </c>
      <c r="D72" s="85">
        <f t="shared" si="7"/>
        <v>154</v>
      </c>
      <c r="E72" s="85">
        <f t="shared" si="7"/>
        <v>152</v>
      </c>
      <c r="F72" s="85">
        <f t="shared" si="7"/>
        <v>190</v>
      </c>
      <c r="G72" s="85">
        <f t="shared" si="7"/>
        <v>205</v>
      </c>
      <c r="H72" s="85">
        <f t="shared" si="7"/>
        <v>206</v>
      </c>
      <c r="I72" s="85">
        <f t="shared" ref="I72:N72" si="8">SUM(I65:I71)</f>
        <v>210</v>
      </c>
      <c r="J72" s="85">
        <f t="shared" si="8"/>
        <v>221</v>
      </c>
      <c r="K72" s="85">
        <f t="shared" si="8"/>
        <v>222</v>
      </c>
      <c r="L72" s="85">
        <f t="shared" si="8"/>
        <v>216</v>
      </c>
      <c r="M72" s="85">
        <f t="shared" si="8"/>
        <v>237</v>
      </c>
      <c r="N72" s="10">
        <f t="shared" si="8"/>
        <v>230</v>
      </c>
    </row>
    <row r="73" spans="1:14" ht="15.75" thickTop="1" x14ac:dyDescent="0.25"/>
  </sheetData>
  <autoFilter ref="L1:L73" xr:uid="{00000000-0001-0000-0700-000000000000}"/>
  <pageMargins left="0.7" right="0.7" top="0.75" bottom="0.75" header="0.3" footer="0.3"/>
  <pageSetup orientation="portrait" r:id="rId1"/>
  <ignoredErrors>
    <ignoredError sqref="B62:D63 B52:D52 B31:D32 B40:D41 B33:D33 B34:D38 B50:D50 B43:D46 B42:D42 B53:D53 E40:F41 E31:F32 E52:F52 E42 E33 E34:E38 E51:F51 E43:E49 E50 E53 B48:D49 B47:C47"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31"/>
  <sheetViews>
    <sheetView zoomScaleNormal="100" workbookViewId="0">
      <selection activeCell="Z28" sqref="Z28"/>
    </sheetView>
  </sheetViews>
  <sheetFormatPr defaultColWidth="9.140625" defaultRowHeight="15" x14ac:dyDescent="0.25"/>
  <cols>
    <col min="1" max="1" width="9.42578125" style="4" customWidth="1"/>
    <col min="2" max="3" width="5" style="4" customWidth="1"/>
    <col min="4" max="4" width="4" style="4" customWidth="1"/>
    <col min="5" max="7" width="5" style="4" customWidth="1"/>
    <col min="8" max="8" width="8.85546875" style="4" customWidth="1"/>
    <col min="9" max="10" width="11.5703125" style="4" customWidth="1"/>
    <col min="11" max="11" width="3.140625" style="4" customWidth="1"/>
    <col min="12" max="13" width="8" style="4" customWidth="1"/>
    <col min="14" max="14" width="10.5703125" style="4" customWidth="1"/>
    <col min="15" max="15" width="1" style="4" customWidth="1"/>
    <col min="16" max="17" width="8.140625" style="4" customWidth="1"/>
    <col min="18" max="18" width="10.5703125" style="4" customWidth="1"/>
    <col min="19" max="19" width="3.42578125" style="4" customWidth="1"/>
    <col min="20" max="21" width="9.28515625" style="4" customWidth="1"/>
    <col min="22" max="22" width="10.5703125" style="4" customWidth="1"/>
    <col min="23" max="23" width="4.140625" style="4" customWidth="1"/>
    <col min="24" max="24" width="10.5703125" style="4" bestFit="1" customWidth="1"/>
    <col min="25" max="25" width="5.5703125" style="4" bestFit="1" customWidth="1"/>
    <col min="26" max="26" width="9.28515625" style="67" customWidth="1"/>
    <col min="27" max="16384" width="9.140625" style="4"/>
  </cols>
  <sheetData>
    <row r="1" spans="1:26" x14ac:dyDescent="0.25">
      <c r="A1" s="3" t="s">
        <v>143</v>
      </c>
    </row>
    <row r="3" spans="1:26" ht="15.75" x14ac:dyDescent="0.25">
      <c r="A3" s="45" t="s">
        <v>92</v>
      </c>
    </row>
    <row r="4" spans="1:26" s="67" customFormat="1" x14ac:dyDescent="0.25">
      <c r="M4" s="4"/>
      <c r="N4" s="4"/>
      <c r="Q4" s="4"/>
      <c r="R4" s="4"/>
      <c r="U4" s="4"/>
      <c r="V4" s="4"/>
    </row>
    <row r="5" spans="1:26" s="3" customFormat="1" ht="18.75" customHeight="1" x14ac:dyDescent="0.25">
      <c r="B5" s="423" t="s">
        <v>18</v>
      </c>
      <c r="C5" s="423"/>
      <c r="D5" s="423"/>
      <c r="E5" s="423"/>
      <c r="F5" s="423"/>
      <c r="G5" s="423"/>
      <c r="H5" s="423"/>
      <c r="I5" s="423"/>
      <c r="J5" s="423"/>
      <c r="L5" s="423" t="s">
        <v>10</v>
      </c>
      <c r="M5" s="423"/>
      <c r="N5" s="423"/>
      <c r="P5" s="423" t="s">
        <v>11</v>
      </c>
      <c r="Q5" s="423"/>
      <c r="R5" s="423"/>
      <c r="T5" s="428" t="s">
        <v>16</v>
      </c>
      <c r="U5" s="428"/>
      <c r="V5" s="428"/>
    </row>
    <row r="6" spans="1:26" ht="16.5" customHeight="1" x14ac:dyDescent="0.25">
      <c r="B6" s="427" t="s">
        <v>94</v>
      </c>
      <c r="C6" s="427"/>
      <c r="E6" s="427" t="s">
        <v>93</v>
      </c>
      <c r="F6" s="427"/>
      <c r="G6" s="8"/>
      <c r="H6" s="8"/>
      <c r="I6" s="8"/>
      <c r="J6" s="3"/>
      <c r="L6" s="427" t="s">
        <v>94</v>
      </c>
      <c r="M6" s="427"/>
      <c r="N6" s="427"/>
      <c r="O6" s="3"/>
      <c r="P6" s="427" t="s">
        <v>94</v>
      </c>
      <c r="Q6" s="427"/>
      <c r="R6" s="427"/>
      <c r="S6" s="3"/>
      <c r="T6" s="429" t="s">
        <v>94</v>
      </c>
      <c r="U6" s="429"/>
      <c r="V6" s="429"/>
      <c r="X6" s="421" t="s">
        <v>164</v>
      </c>
      <c r="Y6" s="421"/>
      <c r="Z6" s="421"/>
    </row>
    <row r="7" spans="1:26" ht="18" customHeight="1" thickBot="1" x14ac:dyDescent="0.3">
      <c r="A7" s="89"/>
      <c r="B7" s="64" t="s">
        <v>95</v>
      </c>
      <c r="C7" s="64" t="s">
        <v>96</v>
      </c>
      <c r="D7" s="84"/>
      <c r="E7" s="64" t="s">
        <v>95</v>
      </c>
      <c r="F7" s="64" t="s">
        <v>96</v>
      </c>
      <c r="G7" s="425" t="s">
        <v>298</v>
      </c>
      <c r="H7" s="425"/>
      <c r="I7" s="64" t="s">
        <v>299</v>
      </c>
      <c r="J7" s="88" t="s">
        <v>6</v>
      </c>
      <c r="L7" s="64" t="s">
        <v>95</v>
      </c>
      <c r="M7" s="64" t="s">
        <v>96</v>
      </c>
      <c r="N7" s="88" t="s">
        <v>6</v>
      </c>
      <c r="P7" s="64" t="s">
        <v>95</v>
      </c>
      <c r="Q7" s="64" t="s">
        <v>96</v>
      </c>
      <c r="R7" s="88" t="s">
        <v>6</v>
      </c>
      <c r="T7" s="341" t="s">
        <v>95</v>
      </c>
      <c r="U7" s="341" t="s">
        <v>96</v>
      </c>
      <c r="V7" s="342" t="s">
        <v>6</v>
      </c>
      <c r="X7" s="66" t="s">
        <v>98</v>
      </c>
      <c r="Y7" s="66" t="s">
        <v>97</v>
      </c>
      <c r="Z7" s="23" t="s">
        <v>6</v>
      </c>
    </row>
    <row r="8" spans="1:26" x14ac:dyDescent="0.25">
      <c r="A8" s="68">
        <v>2005</v>
      </c>
      <c r="B8" s="67">
        <v>323</v>
      </c>
      <c r="C8" s="67">
        <v>267</v>
      </c>
      <c r="E8" s="67">
        <v>44</v>
      </c>
      <c r="F8" s="67">
        <v>56</v>
      </c>
      <c r="G8" s="426"/>
      <c r="H8" s="426"/>
      <c r="I8" s="67"/>
      <c r="J8" s="71">
        <f t="shared" ref="J8:J19" si="0">+F8+E8+C8+B8</f>
        <v>690</v>
      </c>
      <c r="L8" s="67">
        <v>29</v>
      </c>
      <c r="M8" s="67">
        <v>23</v>
      </c>
      <c r="N8" s="90">
        <f t="shared" ref="N8:N19" si="1">+M8+L8</f>
        <v>52</v>
      </c>
      <c r="O8" s="67"/>
      <c r="P8" s="67">
        <v>40</v>
      </c>
      <c r="Q8" s="67">
        <v>17</v>
      </c>
      <c r="R8" s="90">
        <f t="shared" ref="R8:R19" si="2">+Q8+P8</f>
        <v>57</v>
      </c>
      <c r="S8" s="67"/>
      <c r="T8" s="343">
        <v>3</v>
      </c>
      <c r="U8" s="343">
        <v>2</v>
      </c>
      <c r="V8" s="344">
        <f t="shared" ref="V8:V19" si="3">+U8+T8</f>
        <v>5</v>
      </c>
      <c r="X8" s="90">
        <f>+B8+C8+L8+M8+P8+Q8</f>
        <v>699</v>
      </c>
      <c r="Y8" s="90">
        <f t="shared" ref="Y8:Y18" si="4">+E8+F8</f>
        <v>100</v>
      </c>
      <c r="Z8" s="71">
        <f t="shared" ref="Z8:Z23" si="5">R8+N8+J8</f>
        <v>799</v>
      </c>
    </row>
    <row r="9" spans="1:26" x14ac:dyDescent="0.25">
      <c r="A9" s="68">
        <v>2006</v>
      </c>
      <c r="B9" s="67">
        <v>374</v>
      </c>
      <c r="C9" s="67">
        <v>264</v>
      </c>
      <c r="E9" s="67">
        <v>37</v>
      </c>
      <c r="F9" s="67">
        <v>45</v>
      </c>
      <c r="G9" s="67"/>
      <c r="H9" s="67"/>
      <c r="I9" s="67"/>
      <c r="J9" s="71">
        <f t="shared" si="0"/>
        <v>720</v>
      </c>
      <c r="L9" s="67">
        <v>21</v>
      </c>
      <c r="M9" s="67">
        <v>22</v>
      </c>
      <c r="N9" s="90">
        <f t="shared" si="1"/>
        <v>43</v>
      </c>
      <c r="O9" s="67"/>
      <c r="P9" s="67">
        <v>34</v>
      </c>
      <c r="Q9" s="67">
        <v>20</v>
      </c>
      <c r="R9" s="90">
        <f t="shared" si="2"/>
        <v>54</v>
      </c>
      <c r="S9" s="67"/>
      <c r="T9" s="343">
        <v>6</v>
      </c>
      <c r="U9" s="343">
        <v>5</v>
      </c>
      <c r="V9" s="344">
        <f t="shared" si="3"/>
        <v>11</v>
      </c>
      <c r="X9" s="90">
        <f t="shared" ref="X9:X19" si="6">+B9+C9+L9+M9+P9+Q9</f>
        <v>735</v>
      </c>
      <c r="Y9" s="90">
        <f t="shared" si="4"/>
        <v>82</v>
      </c>
      <c r="Z9" s="71">
        <f t="shared" si="5"/>
        <v>817</v>
      </c>
    </row>
    <row r="10" spans="1:26" x14ac:dyDescent="0.25">
      <c r="A10" s="68">
        <v>2007</v>
      </c>
      <c r="B10" s="67">
        <v>357</v>
      </c>
      <c r="C10" s="67">
        <v>294</v>
      </c>
      <c r="E10" s="67">
        <v>35</v>
      </c>
      <c r="F10" s="67">
        <v>63</v>
      </c>
      <c r="G10" s="67"/>
      <c r="H10" s="67"/>
      <c r="I10" s="67"/>
      <c r="J10" s="71">
        <f t="shared" si="0"/>
        <v>749</v>
      </c>
      <c r="L10" s="67">
        <v>35</v>
      </c>
      <c r="M10" s="67">
        <v>17</v>
      </c>
      <c r="N10" s="90">
        <f t="shared" si="1"/>
        <v>52</v>
      </c>
      <c r="O10" s="67"/>
      <c r="P10" s="67">
        <v>50</v>
      </c>
      <c r="Q10" s="67">
        <v>20</v>
      </c>
      <c r="R10" s="90">
        <f t="shared" si="2"/>
        <v>70</v>
      </c>
      <c r="S10" s="67"/>
      <c r="T10" s="343">
        <v>6</v>
      </c>
      <c r="U10" s="343">
        <v>4</v>
      </c>
      <c r="V10" s="344">
        <f t="shared" si="3"/>
        <v>10</v>
      </c>
      <c r="X10" s="90">
        <f t="shared" si="6"/>
        <v>773</v>
      </c>
      <c r="Y10" s="90">
        <f t="shared" si="4"/>
        <v>98</v>
      </c>
      <c r="Z10" s="71">
        <f t="shared" si="5"/>
        <v>871</v>
      </c>
    </row>
    <row r="11" spans="1:26" x14ac:dyDescent="0.25">
      <c r="A11" s="68">
        <v>2008</v>
      </c>
      <c r="B11" s="67">
        <v>399</v>
      </c>
      <c r="C11" s="67">
        <v>251</v>
      </c>
      <c r="E11" s="67">
        <v>50</v>
      </c>
      <c r="F11" s="67">
        <v>57</v>
      </c>
      <c r="G11" s="67"/>
      <c r="H11" s="67"/>
      <c r="I11" s="67"/>
      <c r="J11" s="71">
        <f t="shared" si="0"/>
        <v>757</v>
      </c>
      <c r="L11" s="67">
        <v>33</v>
      </c>
      <c r="M11" s="67">
        <v>28</v>
      </c>
      <c r="N11" s="90">
        <f t="shared" si="1"/>
        <v>61</v>
      </c>
      <c r="O11" s="67"/>
      <c r="P11" s="67">
        <v>38</v>
      </c>
      <c r="Q11" s="67">
        <v>17</v>
      </c>
      <c r="R11" s="90">
        <f t="shared" si="2"/>
        <v>55</v>
      </c>
      <c r="S11" s="67"/>
      <c r="T11" s="343">
        <v>2</v>
      </c>
      <c r="U11" s="343">
        <v>1</v>
      </c>
      <c r="V11" s="344">
        <f t="shared" si="3"/>
        <v>3</v>
      </c>
      <c r="X11" s="90">
        <f t="shared" si="6"/>
        <v>766</v>
      </c>
      <c r="Y11" s="90">
        <f t="shared" si="4"/>
        <v>107</v>
      </c>
      <c r="Z11" s="71">
        <f t="shared" si="5"/>
        <v>873</v>
      </c>
    </row>
    <row r="12" spans="1:26" x14ac:dyDescent="0.25">
      <c r="A12" s="68">
        <v>2009</v>
      </c>
      <c r="B12" s="67">
        <v>357</v>
      </c>
      <c r="C12" s="67">
        <v>248</v>
      </c>
      <c r="E12" s="67">
        <v>46</v>
      </c>
      <c r="F12" s="67">
        <v>71</v>
      </c>
      <c r="G12" s="67"/>
      <c r="H12" s="67"/>
      <c r="I12" s="67"/>
      <c r="J12" s="71">
        <f t="shared" si="0"/>
        <v>722</v>
      </c>
      <c r="L12" s="67">
        <v>25</v>
      </c>
      <c r="M12" s="67">
        <v>18</v>
      </c>
      <c r="N12" s="90">
        <f t="shared" si="1"/>
        <v>43</v>
      </c>
      <c r="O12" s="67"/>
      <c r="P12" s="67">
        <v>44</v>
      </c>
      <c r="Q12" s="67">
        <v>17</v>
      </c>
      <c r="R12" s="90">
        <f t="shared" si="2"/>
        <v>61</v>
      </c>
      <c r="S12" s="67"/>
      <c r="T12" s="343">
        <v>7</v>
      </c>
      <c r="U12" s="343">
        <v>7</v>
      </c>
      <c r="V12" s="344">
        <f t="shared" si="3"/>
        <v>14</v>
      </c>
      <c r="X12" s="90">
        <f t="shared" si="6"/>
        <v>709</v>
      </c>
      <c r="Y12" s="90">
        <f t="shared" si="4"/>
        <v>117</v>
      </c>
      <c r="Z12" s="71">
        <f t="shared" si="5"/>
        <v>826</v>
      </c>
    </row>
    <row r="13" spans="1:26" x14ac:dyDescent="0.25">
      <c r="A13" s="68">
        <v>2010</v>
      </c>
      <c r="B13" s="67">
        <v>394</v>
      </c>
      <c r="C13" s="67">
        <v>250</v>
      </c>
      <c r="E13" s="67">
        <v>55</v>
      </c>
      <c r="F13" s="67">
        <v>70</v>
      </c>
      <c r="G13" s="67"/>
      <c r="H13" s="67"/>
      <c r="I13" s="67"/>
      <c r="J13" s="71">
        <f t="shared" si="0"/>
        <v>769</v>
      </c>
      <c r="L13" s="67">
        <v>29</v>
      </c>
      <c r="M13" s="67">
        <v>13</v>
      </c>
      <c r="N13" s="90">
        <f t="shared" si="1"/>
        <v>42</v>
      </c>
      <c r="O13" s="67"/>
      <c r="P13" s="67">
        <v>48</v>
      </c>
      <c r="Q13" s="67">
        <v>20</v>
      </c>
      <c r="R13" s="90">
        <f t="shared" si="2"/>
        <v>68</v>
      </c>
      <c r="S13" s="67"/>
      <c r="T13" s="343">
        <v>7</v>
      </c>
      <c r="U13" s="343">
        <v>5</v>
      </c>
      <c r="V13" s="344">
        <f t="shared" si="3"/>
        <v>12</v>
      </c>
      <c r="X13" s="90">
        <f t="shared" si="6"/>
        <v>754</v>
      </c>
      <c r="Y13" s="90">
        <f t="shared" si="4"/>
        <v>125</v>
      </c>
      <c r="Z13" s="71">
        <f t="shared" si="5"/>
        <v>879</v>
      </c>
    </row>
    <row r="14" spans="1:26" x14ac:dyDescent="0.25">
      <c r="A14" s="68">
        <v>2011</v>
      </c>
      <c r="B14" s="67">
        <v>390</v>
      </c>
      <c r="C14" s="67">
        <v>255</v>
      </c>
      <c r="E14" s="67">
        <v>52</v>
      </c>
      <c r="F14" s="67">
        <v>71</v>
      </c>
      <c r="G14" s="67"/>
      <c r="H14" s="67"/>
      <c r="I14" s="67"/>
      <c r="J14" s="71">
        <f t="shared" si="0"/>
        <v>768</v>
      </c>
      <c r="L14" s="67">
        <v>48</v>
      </c>
      <c r="M14" s="67">
        <v>28</v>
      </c>
      <c r="N14" s="90">
        <f t="shared" si="1"/>
        <v>76</v>
      </c>
      <c r="O14" s="67"/>
      <c r="P14" s="67">
        <v>64</v>
      </c>
      <c r="Q14" s="67">
        <v>12</v>
      </c>
      <c r="R14" s="90">
        <f t="shared" si="2"/>
        <v>76</v>
      </c>
      <c r="S14" s="67"/>
      <c r="T14" s="343">
        <v>6</v>
      </c>
      <c r="U14" s="343">
        <v>5</v>
      </c>
      <c r="V14" s="344">
        <f t="shared" si="3"/>
        <v>11</v>
      </c>
      <c r="X14" s="90">
        <f t="shared" si="6"/>
        <v>797</v>
      </c>
      <c r="Y14" s="90">
        <f t="shared" si="4"/>
        <v>123</v>
      </c>
      <c r="Z14" s="71">
        <f t="shared" si="5"/>
        <v>920</v>
      </c>
    </row>
    <row r="15" spans="1:26" x14ac:dyDescent="0.25">
      <c r="A15" s="68">
        <v>2012</v>
      </c>
      <c r="B15" s="67">
        <v>396</v>
      </c>
      <c r="C15" s="67">
        <v>278</v>
      </c>
      <c r="E15" s="67">
        <v>57</v>
      </c>
      <c r="F15" s="67">
        <v>75</v>
      </c>
      <c r="G15" s="67"/>
      <c r="H15" s="67"/>
      <c r="I15" s="67"/>
      <c r="J15" s="71">
        <f t="shared" si="0"/>
        <v>806</v>
      </c>
      <c r="L15" s="67">
        <v>38</v>
      </c>
      <c r="M15" s="67">
        <v>28</v>
      </c>
      <c r="N15" s="90">
        <f t="shared" si="1"/>
        <v>66</v>
      </c>
      <c r="O15" s="67"/>
      <c r="P15" s="67">
        <v>54</v>
      </c>
      <c r="Q15" s="67">
        <v>17</v>
      </c>
      <c r="R15" s="90">
        <f t="shared" si="2"/>
        <v>71</v>
      </c>
      <c r="S15" s="67"/>
      <c r="T15" s="343">
        <v>6</v>
      </c>
      <c r="U15" s="343">
        <v>6</v>
      </c>
      <c r="V15" s="344">
        <f t="shared" si="3"/>
        <v>12</v>
      </c>
      <c r="X15" s="90">
        <f t="shared" si="6"/>
        <v>811</v>
      </c>
      <c r="Y15" s="90">
        <f t="shared" si="4"/>
        <v>132</v>
      </c>
      <c r="Z15" s="71">
        <f t="shared" si="5"/>
        <v>943</v>
      </c>
    </row>
    <row r="16" spans="1:26" x14ac:dyDescent="0.25">
      <c r="A16" s="68">
        <v>2013</v>
      </c>
      <c r="B16" s="67">
        <v>400</v>
      </c>
      <c r="C16" s="67">
        <v>267</v>
      </c>
      <c r="E16" s="67">
        <v>51</v>
      </c>
      <c r="F16" s="67">
        <v>68</v>
      </c>
      <c r="G16" s="67"/>
      <c r="H16" s="67"/>
      <c r="I16" s="67"/>
      <c r="J16" s="71">
        <f t="shared" si="0"/>
        <v>786</v>
      </c>
      <c r="L16" s="67">
        <v>56</v>
      </c>
      <c r="M16" s="67">
        <v>23</v>
      </c>
      <c r="N16" s="90">
        <f t="shared" si="1"/>
        <v>79</v>
      </c>
      <c r="O16" s="67"/>
      <c r="P16" s="67">
        <v>61</v>
      </c>
      <c r="Q16" s="67">
        <v>14</v>
      </c>
      <c r="R16" s="90">
        <f t="shared" si="2"/>
        <v>75</v>
      </c>
      <c r="S16" s="67"/>
      <c r="T16" s="343">
        <v>6</v>
      </c>
      <c r="U16" s="343">
        <v>4</v>
      </c>
      <c r="V16" s="344">
        <f t="shared" si="3"/>
        <v>10</v>
      </c>
      <c r="X16" s="90">
        <f t="shared" si="6"/>
        <v>821</v>
      </c>
      <c r="Y16" s="90">
        <f t="shared" si="4"/>
        <v>119</v>
      </c>
      <c r="Z16" s="71">
        <f t="shared" si="5"/>
        <v>940</v>
      </c>
    </row>
    <row r="17" spans="1:26" x14ac:dyDescent="0.25">
      <c r="A17" s="68">
        <v>2014</v>
      </c>
      <c r="B17" s="67">
        <v>467</v>
      </c>
      <c r="C17" s="67">
        <v>321</v>
      </c>
      <c r="E17" s="67">
        <v>71</v>
      </c>
      <c r="F17" s="67">
        <v>71</v>
      </c>
      <c r="G17" s="67"/>
      <c r="H17" s="67"/>
      <c r="I17" s="67"/>
      <c r="J17" s="71">
        <f t="shared" si="0"/>
        <v>930</v>
      </c>
      <c r="L17" s="67">
        <v>43</v>
      </c>
      <c r="M17" s="67">
        <v>12</v>
      </c>
      <c r="N17" s="90">
        <f t="shared" si="1"/>
        <v>55</v>
      </c>
      <c r="O17" s="67"/>
      <c r="P17" s="67">
        <v>33</v>
      </c>
      <c r="Q17" s="67">
        <v>19</v>
      </c>
      <c r="R17" s="90">
        <f t="shared" si="2"/>
        <v>52</v>
      </c>
      <c r="S17" s="67"/>
      <c r="T17" s="343">
        <v>9</v>
      </c>
      <c r="U17" s="343">
        <v>8</v>
      </c>
      <c r="V17" s="344">
        <f t="shared" si="3"/>
        <v>17</v>
      </c>
      <c r="X17" s="90">
        <f t="shared" si="6"/>
        <v>895</v>
      </c>
      <c r="Y17" s="90">
        <f t="shared" si="4"/>
        <v>142</v>
      </c>
      <c r="Z17" s="71">
        <f t="shared" si="5"/>
        <v>1037</v>
      </c>
    </row>
    <row r="18" spans="1:26" x14ac:dyDescent="0.25">
      <c r="A18" s="68">
        <v>2015</v>
      </c>
      <c r="B18" s="67">
        <v>457</v>
      </c>
      <c r="C18" s="67">
        <v>320</v>
      </c>
      <c r="E18" s="67">
        <v>68</v>
      </c>
      <c r="F18" s="67">
        <v>75</v>
      </c>
      <c r="G18" s="67"/>
      <c r="H18" s="67"/>
      <c r="I18" s="67"/>
      <c r="J18" s="71">
        <f t="shared" si="0"/>
        <v>920</v>
      </c>
      <c r="L18" s="67">
        <v>47</v>
      </c>
      <c r="M18" s="67">
        <v>21</v>
      </c>
      <c r="N18" s="90">
        <f t="shared" si="1"/>
        <v>68</v>
      </c>
      <c r="O18" s="67"/>
      <c r="P18" s="67">
        <v>42</v>
      </c>
      <c r="Q18" s="67">
        <v>18</v>
      </c>
      <c r="R18" s="90">
        <f t="shared" si="2"/>
        <v>60</v>
      </c>
      <c r="S18" s="67"/>
      <c r="T18" s="343">
        <v>15</v>
      </c>
      <c r="U18" s="343">
        <v>8</v>
      </c>
      <c r="V18" s="344">
        <f t="shared" si="3"/>
        <v>23</v>
      </c>
      <c r="X18" s="90">
        <f t="shared" si="6"/>
        <v>905</v>
      </c>
      <c r="Y18" s="90">
        <f t="shared" si="4"/>
        <v>143</v>
      </c>
      <c r="Z18" s="71">
        <f t="shared" si="5"/>
        <v>1048</v>
      </c>
    </row>
    <row r="19" spans="1:26" x14ac:dyDescent="0.25">
      <c r="A19" s="68">
        <v>2016</v>
      </c>
      <c r="B19" s="67">
        <v>501</v>
      </c>
      <c r="C19" s="67">
        <v>327</v>
      </c>
      <c r="E19" s="67">
        <v>72</v>
      </c>
      <c r="F19" s="67">
        <v>99</v>
      </c>
      <c r="G19" s="67"/>
      <c r="H19" s="67"/>
      <c r="I19" s="67"/>
      <c r="J19" s="71">
        <f t="shared" si="0"/>
        <v>999</v>
      </c>
      <c r="L19" s="67">
        <v>51</v>
      </c>
      <c r="M19" s="67">
        <v>26</v>
      </c>
      <c r="N19" s="90">
        <f t="shared" si="1"/>
        <v>77</v>
      </c>
      <c r="O19" s="67"/>
      <c r="P19" s="67">
        <v>41</v>
      </c>
      <c r="Q19" s="67">
        <v>18</v>
      </c>
      <c r="R19" s="90">
        <f t="shared" si="2"/>
        <v>59</v>
      </c>
      <c r="S19" s="67"/>
      <c r="T19" s="343">
        <v>14</v>
      </c>
      <c r="U19" s="343">
        <v>7</v>
      </c>
      <c r="V19" s="344">
        <f t="shared" si="3"/>
        <v>21</v>
      </c>
      <c r="X19" s="90">
        <f t="shared" si="6"/>
        <v>964</v>
      </c>
      <c r="Y19" s="90">
        <f t="shared" ref="Y19:Y21" si="7">+E19+F19</f>
        <v>171</v>
      </c>
      <c r="Z19" s="71">
        <f t="shared" si="5"/>
        <v>1135</v>
      </c>
    </row>
    <row r="20" spans="1:26" x14ac:dyDescent="0.25">
      <c r="A20" s="68">
        <v>2017</v>
      </c>
      <c r="B20" s="67">
        <v>473</v>
      </c>
      <c r="C20" s="67">
        <v>338</v>
      </c>
      <c r="E20" s="67">
        <v>76</v>
      </c>
      <c r="F20" s="67">
        <v>83</v>
      </c>
      <c r="G20" s="67"/>
      <c r="H20" s="67"/>
      <c r="I20" s="67"/>
      <c r="J20" s="71">
        <f>+F20+E20+C20+B20</f>
        <v>970</v>
      </c>
      <c r="L20" s="67">
        <v>18</v>
      </c>
      <c r="M20" s="67">
        <v>23</v>
      </c>
      <c r="N20" s="90">
        <f>+M20+L20</f>
        <v>41</v>
      </c>
      <c r="O20" s="67"/>
      <c r="P20" s="67">
        <v>68</v>
      </c>
      <c r="Q20" s="67">
        <v>23</v>
      </c>
      <c r="R20" s="90">
        <f>+Q20+P20</f>
        <v>91</v>
      </c>
      <c r="S20" s="67"/>
      <c r="T20" s="343">
        <v>13</v>
      </c>
      <c r="U20" s="343">
        <v>5</v>
      </c>
      <c r="V20" s="344">
        <f t="shared" ref="V20:V25" si="8">+U20+T20</f>
        <v>18</v>
      </c>
      <c r="X20" s="90">
        <f t="shared" ref="X20:X21" si="9">+B20+C20+L20+M20+P20+Q20</f>
        <v>943</v>
      </c>
      <c r="Y20" s="90">
        <f t="shared" si="7"/>
        <v>159</v>
      </c>
      <c r="Z20" s="71">
        <f t="shared" si="5"/>
        <v>1102</v>
      </c>
    </row>
    <row r="21" spans="1:26" x14ac:dyDescent="0.25">
      <c r="A21" s="68">
        <v>2018</v>
      </c>
      <c r="B21" s="4">
        <v>472</v>
      </c>
      <c r="C21" s="4">
        <v>360</v>
      </c>
      <c r="E21" s="4">
        <v>86</v>
      </c>
      <c r="F21" s="4">
        <v>80</v>
      </c>
      <c r="J21" s="71">
        <f>+F21+E21+C21+B21</f>
        <v>998</v>
      </c>
      <c r="L21" s="67">
        <v>78</v>
      </c>
      <c r="M21" s="67">
        <v>25</v>
      </c>
      <c r="N21" s="90">
        <f>+M21+L21</f>
        <v>103</v>
      </c>
      <c r="O21" s="67"/>
      <c r="P21" s="67">
        <v>68</v>
      </c>
      <c r="Q21" s="67">
        <v>35</v>
      </c>
      <c r="R21" s="90">
        <f>+Q21+P21</f>
        <v>103</v>
      </c>
      <c r="S21" s="67"/>
      <c r="T21" s="343">
        <v>20</v>
      </c>
      <c r="U21" s="343">
        <v>5</v>
      </c>
      <c r="V21" s="344">
        <f t="shared" si="8"/>
        <v>25</v>
      </c>
      <c r="X21" s="90">
        <f t="shared" si="9"/>
        <v>1038</v>
      </c>
      <c r="Y21" s="90">
        <f t="shared" si="7"/>
        <v>166</v>
      </c>
      <c r="Z21" s="71">
        <f>R21+N21+J21</f>
        <v>1204</v>
      </c>
    </row>
    <row r="22" spans="1:26" x14ac:dyDescent="0.25">
      <c r="A22" s="68">
        <v>2019</v>
      </c>
      <c r="B22" s="4">
        <v>463</v>
      </c>
      <c r="C22" s="4">
        <v>341</v>
      </c>
      <c r="E22" s="4">
        <v>61</v>
      </c>
      <c r="F22" s="4">
        <v>96</v>
      </c>
      <c r="J22" s="71">
        <f>+F22+E22+C22+B22</f>
        <v>961</v>
      </c>
      <c r="L22" s="67">
        <v>60</v>
      </c>
      <c r="M22" s="67">
        <v>20</v>
      </c>
      <c r="N22" s="90">
        <f>+M22+L22</f>
        <v>80</v>
      </c>
      <c r="O22" s="67"/>
      <c r="P22" s="67">
        <v>61</v>
      </c>
      <c r="Q22" s="67">
        <v>18</v>
      </c>
      <c r="R22" s="90">
        <f>+Q22+P22</f>
        <v>79</v>
      </c>
      <c r="S22" s="67"/>
      <c r="T22" s="343">
        <v>18</v>
      </c>
      <c r="U22" s="343">
        <v>4</v>
      </c>
      <c r="V22" s="344">
        <f t="shared" si="8"/>
        <v>22</v>
      </c>
      <c r="X22" s="90">
        <f>+B22+C22+L22+M22+P22+Q22</f>
        <v>963</v>
      </c>
      <c r="Y22" s="90">
        <f>+E22+F22</f>
        <v>157</v>
      </c>
      <c r="Z22" s="71">
        <f>R22+N22+J22</f>
        <v>1120</v>
      </c>
    </row>
    <row r="23" spans="1:26" x14ac:dyDescent="0.25">
      <c r="A23" s="68">
        <v>2020</v>
      </c>
      <c r="B23" s="4">
        <v>513</v>
      </c>
      <c r="C23" s="4">
        <v>338</v>
      </c>
      <c r="E23" s="4">
        <v>71</v>
      </c>
      <c r="F23" s="4">
        <v>83</v>
      </c>
      <c r="J23" s="71">
        <f>+F23+E23+C23+B23</f>
        <v>1005</v>
      </c>
      <c r="L23" s="67">
        <v>53</v>
      </c>
      <c r="M23" s="67">
        <v>23</v>
      </c>
      <c r="N23" s="90">
        <f>+M23+L23</f>
        <v>76</v>
      </c>
      <c r="O23" s="67"/>
      <c r="P23" s="67">
        <v>63</v>
      </c>
      <c r="Q23" s="67">
        <v>26</v>
      </c>
      <c r="R23" s="90">
        <f>+Q23+P23</f>
        <v>89</v>
      </c>
      <c r="S23" s="67"/>
      <c r="T23" s="343">
        <v>20</v>
      </c>
      <c r="U23" s="343">
        <v>7</v>
      </c>
      <c r="V23" s="344">
        <f t="shared" si="8"/>
        <v>27</v>
      </c>
      <c r="X23" s="90">
        <f>+B23+C23+L23+M23+P23+Q23</f>
        <v>1016</v>
      </c>
      <c r="Y23" s="90">
        <f>+E23+F23</f>
        <v>154</v>
      </c>
      <c r="Z23" s="71">
        <f t="shared" si="5"/>
        <v>1170</v>
      </c>
    </row>
    <row r="24" spans="1:26" x14ac:dyDescent="0.25">
      <c r="A24" s="68">
        <v>2021</v>
      </c>
      <c r="B24" s="4">
        <v>506</v>
      </c>
      <c r="C24" s="4">
        <v>343</v>
      </c>
      <c r="E24" s="4">
        <v>74</v>
      </c>
      <c r="F24" s="4">
        <v>99</v>
      </c>
      <c r="J24" s="71">
        <v>1023</v>
      </c>
      <c r="L24" s="67">
        <v>65</v>
      </c>
      <c r="M24" s="67">
        <v>20</v>
      </c>
      <c r="N24" s="90">
        <v>88</v>
      </c>
      <c r="O24" s="67"/>
      <c r="P24" s="67">
        <v>72</v>
      </c>
      <c r="Q24" s="67">
        <v>20</v>
      </c>
      <c r="R24" s="90">
        <f>+Q24+P24</f>
        <v>92</v>
      </c>
      <c r="S24" s="67"/>
      <c r="T24" s="343">
        <v>14</v>
      </c>
      <c r="U24" s="343">
        <v>8</v>
      </c>
      <c r="V24" s="344">
        <f t="shared" si="8"/>
        <v>22</v>
      </c>
      <c r="X24" s="90">
        <f>+B24+C24+L24+M24+P24+Q24</f>
        <v>1026</v>
      </c>
      <c r="Y24" s="90">
        <f>+E24+F24</f>
        <v>173</v>
      </c>
      <c r="Z24" s="71">
        <f>R24+N24+J24</f>
        <v>1203</v>
      </c>
    </row>
    <row r="25" spans="1:26" x14ac:dyDescent="0.25">
      <c r="A25" s="68">
        <v>2022</v>
      </c>
      <c r="B25" s="4">
        <v>490</v>
      </c>
      <c r="C25" s="4">
        <v>318</v>
      </c>
      <c r="E25" s="4">
        <v>80</v>
      </c>
      <c r="F25" s="4">
        <v>67</v>
      </c>
      <c r="J25" s="71">
        <v>960</v>
      </c>
      <c r="L25" s="67">
        <v>90</v>
      </c>
      <c r="M25" s="67">
        <v>36</v>
      </c>
      <c r="N25" s="90">
        <v>126</v>
      </c>
      <c r="O25" s="67"/>
      <c r="P25" s="67">
        <v>63</v>
      </c>
      <c r="Q25" s="67">
        <v>25</v>
      </c>
      <c r="R25" s="90">
        <v>88</v>
      </c>
      <c r="S25" s="67"/>
      <c r="T25" s="343">
        <v>14</v>
      </c>
      <c r="U25" s="343">
        <v>5</v>
      </c>
      <c r="V25" s="344">
        <f t="shared" si="8"/>
        <v>19</v>
      </c>
      <c r="X25" s="90">
        <f>+B25+C25+L25+M25+P25+Q25</f>
        <v>1022</v>
      </c>
      <c r="Y25" s="90">
        <v>148</v>
      </c>
      <c r="Z25" s="71">
        <f>R25+N25+J25</f>
        <v>1174</v>
      </c>
    </row>
    <row r="26" spans="1:26" x14ac:dyDescent="0.25">
      <c r="A26" s="68">
        <v>2023</v>
      </c>
      <c r="B26">
        <v>574</v>
      </c>
      <c r="C26">
        <v>359</v>
      </c>
      <c r="E26" s="4">
        <v>71</v>
      </c>
      <c r="F26" s="4">
        <v>67</v>
      </c>
      <c r="J26" s="90">
        <v>1076</v>
      </c>
      <c r="L26" s="67">
        <v>81</v>
      </c>
      <c r="M26" s="67">
        <v>28</v>
      </c>
      <c r="N26" s="90">
        <v>113</v>
      </c>
      <c r="O26" s="67"/>
      <c r="P26" s="67">
        <v>57</v>
      </c>
      <c r="Q26" s="67">
        <v>19</v>
      </c>
      <c r="R26" s="90">
        <v>76</v>
      </c>
      <c r="S26" s="67"/>
      <c r="T26" s="343">
        <v>7</v>
      </c>
      <c r="U26" s="343">
        <v>1</v>
      </c>
      <c r="V26" s="344">
        <v>8</v>
      </c>
      <c r="X26" s="90">
        <f>+B26+C26+L26+M26+P26+Q26</f>
        <v>1118</v>
      </c>
      <c r="Y26" s="90">
        <v>149</v>
      </c>
      <c r="Z26" s="71">
        <f>R26+N26+J26</f>
        <v>1265</v>
      </c>
    </row>
    <row r="27" spans="1:26" x14ac:dyDescent="0.25">
      <c r="A27" s="7">
        <v>2024</v>
      </c>
      <c r="B27" s="231">
        <v>608</v>
      </c>
      <c r="C27" s="231">
        <v>394</v>
      </c>
      <c r="D27" s="231"/>
      <c r="E27" s="231">
        <v>79</v>
      </c>
      <c r="F27" s="231">
        <v>71</v>
      </c>
      <c r="G27" s="231"/>
      <c r="H27" s="374">
        <v>1008</v>
      </c>
      <c r="I27" s="374">
        <v>150</v>
      </c>
      <c r="J27" s="375">
        <f>H27+I27</f>
        <v>1158</v>
      </c>
      <c r="L27" s="67">
        <v>65</v>
      </c>
      <c r="M27" s="67">
        <v>40</v>
      </c>
      <c r="N27" s="8">
        <v>108</v>
      </c>
      <c r="O27" s="67"/>
      <c r="P27" s="67">
        <v>58</v>
      </c>
      <c r="Q27" s="67">
        <v>23</v>
      </c>
      <c r="R27" s="8">
        <v>82</v>
      </c>
      <c r="T27" s="67">
        <v>21</v>
      </c>
      <c r="U27" s="67">
        <v>9</v>
      </c>
      <c r="V27" s="8">
        <v>30</v>
      </c>
      <c r="W27" s="67"/>
      <c r="X27" s="70">
        <f>H27+N27+R27</f>
        <v>1198</v>
      </c>
      <c r="Y27" s="8">
        <f>I27</f>
        <v>150</v>
      </c>
      <c r="Z27" s="70">
        <f>X27+Y27</f>
        <v>1348</v>
      </c>
    </row>
    <row r="28" spans="1:26" x14ac:dyDescent="0.25">
      <c r="A28" s="4" t="s">
        <v>90</v>
      </c>
      <c r="T28" s="67"/>
      <c r="U28" s="67"/>
      <c r="V28" s="67"/>
      <c r="W28" s="67"/>
      <c r="X28" s="67"/>
      <c r="Y28" s="67"/>
    </row>
    <row r="29" spans="1:26" x14ac:dyDescent="0.25">
      <c r="A29" s="4" t="s">
        <v>193</v>
      </c>
    </row>
    <row r="30" spans="1:26" x14ac:dyDescent="0.25">
      <c r="A30" s="4" t="s">
        <v>194</v>
      </c>
    </row>
    <row r="31" spans="1:26" x14ac:dyDescent="0.25">
      <c r="A31" s="4" t="s">
        <v>279</v>
      </c>
    </row>
  </sheetData>
  <mergeCells count="12">
    <mergeCell ref="B5:J5"/>
    <mergeCell ref="L5:N5"/>
    <mergeCell ref="P5:R5"/>
    <mergeCell ref="T5:V5"/>
    <mergeCell ref="L6:N6"/>
    <mergeCell ref="P6:R6"/>
    <mergeCell ref="T6:V6"/>
    <mergeCell ref="G7:H7"/>
    <mergeCell ref="G8:H8"/>
    <mergeCell ref="E6:F6"/>
    <mergeCell ref="X6:Z6"/>
    <mergeCell ref="B6: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Table_List</vt:lpstr>
      <vt:lpstr>Table_1</vt:lpstr>
      <vt:lpstr>Table_2</vt:lpstr>
      <vt:lpstr>Table_3</vt:lpstr>
      <vt:lpstr>Table_4</vt:lpstr>
      <vt:lpstr>Table 5</vt:lpstr>
      <vt:lpstr>Table_6</vt:lpstr>
      <vt:lpstr>Table_7</vt:lpstr>
      <vt:lpstr>Table_8</vt:lpstr>
      <vt:lpstr>Table_9</vt:lpstr>
      <vt:lpstr>Table_10</vt:lpstr>
      <vt:lpstr>Table_6!Print_Area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kitty leong</dc:creator>
  <cp:lastModifiedBy>Akinyemi, Faith</cp:lastModifiedBy>
  <cp:lastPrinted>2015-12-17T18:03:27Z</cp:lastPrinted>
  <dcterms:created xsi:type="dcterms:W3CDTF">2008-08-15T16:03:47Z</dcterms:created>
  <dcterms:modified xsi:type="dcterms:W3CDTF">2026-03-03T17:38:22Z</dcterms:modified>
</cp:coreProperties>
</file>